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85" windowWidth="28455" windowHeight="14505" activeTab="0"/>
  </bookViews>
  <sheets>
    <sheet name="Rekapitulace stavby" sheetId="1" r:id="rId1"/>
    <sheet name="D.1.1 - Architektonicko -..." sheetId="2" r:id="rId2"/>
    <sheet name="D.1.1.1 - Expozice" sheetId="3" r:id="rId3"/>
    <sheet name="D.1.4.a - Zařízení zdravo..." sheetId="4" r:id="rId4"/>
    <sheet name="D.1.4.b - Zařízení silnop..." sheetId="5" r:id="rId5"/>
    <sheet name="D.1.4.c - Slaboproudá ele..." sheetId="6" r:id="rId6"/>
    <sheet name="1. - Uznatelné náklady" sheetId="7" r:id="rId7"/>
    <sheet name="2. - Neuznatelné náklady" sheetId="8" r:id="rId8"/>
    <sheet name="D.1.6 - Sadové úpravy" sheetId="9" r:id="rId9"/>
    <sheet name="D.2.1.1 - Technologie kašny" sheetId="10" r:id="rId10"/>
    <sheet name="D.2.1.2 - Elektroinstalac..." sheetId="11" r:id="rId11"/>
    <sheet name="VON - Vedlejší a ostatní ..." sheetId="12" r:id="rId12"/>
    <sheet name="Pokyny pro vyplnění" sheetId="13" r:id="rId13"/>
  </sheets>
  <definedNames>
    <definedName name="_xlnm._FilterDatabase" localSheetId="6" hidden="1">'1. - Uznatelné náklady'!$C$92:$K$220</definedName>
    <definedName name="_xlnm._FilterDatabase" localSheetId="7" hidden="1">'2. - Neuznatelné náklady'!$C$92:$K$189</definedName>
    <definedName name="_xlnm._FilterDatabase" localSheetId="1" hidden="1">'D.1.1 - Architektonicko -...'!$C$114:$K$1526</definedName>
    <definedName name="_xlnm._FilterDatabase" localSheetId="2" hidden="1">'D.1.1.1 - Expozice'!$C$88:$K$92</definedName>
    <definedName name="_xlnm._FilterDatabase" localSheetId="3" hidden="1">'D.1.4.a - Zařízení zdravo...'!$C$93:$K$255</definedName>
    <definedName name="_xlnm._FilterDatabase" localSheetId="4" hidden="1">'D.1.4.b - Zařízení silnop...'!$C$94:$K$205</definedName>
    <definedName name="_xlnm._FilterDatabase" localSheetId="5" hidden="1">'D.1.4.c - Slaboproudá ele...'!$C$89:$K$126</definedName>
    <definedName name="_xlnm._FilterDatabase" localSheetId="8" hidden="1">'D.1.6 - Sadové úpravy'!$C$85:$K$180</definedName>
    <definedName name="_xlnm._FilterDatabase" localSheetId="9" hidden="1">'D.2.1.1 - Technologie kašny'!$C$91:$K$216</definedName>
    <definedName name="_xlnm._FilterDatabase" localSheetId="10" hidden="1">'D.2.1.2 - Elektroinstalac...'!$C$89:$K$164</definedName>
    <definedName name="_xlnm._FilterDatabase" localSheetId="11" hidden="1">'VON - Vedlejší a ostatní ...'!$C$78:$K$106</definedName>
    <definedName name="_xlnm.Print_Area" localSheetId="6">'1. - Uznatelné náklady'!$C$4:$J$40,'1. - Uznatelné náklady'!$C$46:$J$70,'1. - Uznatelné náklady'!$C$76:$K$220</definedName>
    <definedName name="_xlnm.Print_Area" localSheetId="7">'2. - Neuznatelné náklady'!$C$4:$J$40,'2. - Neuznatelné náklady'!$C$46:$J$70,'2. - Neuznatelné náklady'!$C$76:$K$189</definedName>
    <definedName name="_xlnm.Print_Area" localSheetId="1">'D.1.1 - Architektonicko -...'!$C$4:$J$38,'D.1.1 - Architektonicko -...'!$C$44:$J$94,'D.1.1 - Architektonicko -...'!$C$100:$K$1526</definedName>
    <definedName name="_xlnm.Print_Area" localSheetId="2">'D.1.1.1 - Expozice'!$C$4:$J$40,'D.1.1.1 - Expozice'!$C$46:$J$66,'D.1.1.1 - Expozice'!$C$72:$K$92</definedName>
    <definedName name="_xlnm.Print_Area" localSheetId="3">'D.1.4.a - Zařízení zdravo...'!$C$4:$J$40,'D.1.4.a - Zařízení zdravo...'!$C$46:$J$71,'D.1.4.a - Zařízení zdravo...'!$C$77:$K$255</definedName>
    <definedName name="_xlnm.Print_Area" localSheetId="4">'D.1.4.b - Zařízení silnop...'!$C$4:$J$40,'D.1.4.b - Zařízení silnop...'!$C$46:$J$72,'D.1.4.b - Zařízení silnop...'!$C$78:$K$205</definedName>
    <definedName name="_xlnm.Print_Area" localSheetId="5">'D.1.4.c - Slaboproudá ele...'!$C$4:$J$40,'D.1.4.c - Slaboproudá ele...'!$C$46:$J$67,'D.1.4.c - Slaboproudá ele...'!$C$73:$K$126</definedName>
    <definedName name="_xlnm.Print_Area" localSheetId="8">'D.1.6 - Sadové úpravy'!$C$4:$J$38,'D.1.6 - Sadové úpravy'!$C$44:$J$65,'D.1.6 - Sadové úpravy'!$C$71:$K$180</definedName>
    <definedName name="_xlnm.Print_Area" localSheetId="9">'D.2.1.1 - Technologie kašny'!$C$4:$J$40,'D.2.1.1 - Technologie kašny'!$C$46:$J$69,'D.2.1.1 - Technologie kašny'!$C$75:$K$216</definedName>
    <definedName name="_xlnm.Print_Area" localSheetId="10">'D.2.1.2 - Elektroinstalac...'!$C$4:$J$40,'D.2.1.2 - Elektroinstalac...'!$C$46:$J$67,'D.2.1.2 - Elektroinstalac...'!$C$73:$K$164</definedName>
    <definedName name="_xlnm.Print_Area" localSheetId="12">'Pokyny pro vyplnění'!$B$2:$K$69,'Pokyny pro vyplnění'!$B$72:$K$116,'Pokyny pro vyplnění'!$B$119:$K$188,'Pokyny pro vyplnění'!$B$196:$K$216</definedName>
    <definedName name="_xlnm.Print_Area" localSheetId="0">'Rekapitulace stavby'!$D$4:$AO$33,'Rekapitulace stavby'!$C$39:$AQ$69</definedName>
    <definedName name="_xlnm.Print_Area" localSheetId="11">'VON - Vedlejší a ostatní ...'!$C$4:$J$36,'VON - Vedlejší a ostatní ...'!$C$42:$J$60,'VON - Vedlejší a ostatní ...'!$C$66:$K$106</definedName>
    <definedName name="_xlnm.Print_Titles" localSheetId="0">'Rekapitulace stavby'!$49:$49</definedName>
    <definedName name="_xlnm.Print_Titles" localSheetId="1">'D.1.1 - Architektonicko -...'!$114:$114</definedName>
    <definedName name="_xlnm.Print_Titles" localSheetId="2">'D.1.1.1 - Expozice'!$88:$88</definedName>
    <definedName name="_xlnm.Print_Titles" localSheetId="3">'D.1.4.a - Zařízení zdravo...'!$93:$93</definedName>
    <definedName name="_xlnm.Print_Titles" localSheetId="4">'D.1.4.b - Zařízení silnop...'!$94:$94</definedName>
    <definedName name="_xlnm.Print_Titles" localSheetId="5">'D.1.4.c - Slaboproudá ele...'!$89:$89</definedName>
    <definedName name="_xlnm.Print_Titles" localSheetId="6">'1. - Uznatelné náklady'!$92:$92</definedName>
    <definedName name="_xlnm.Print_Titles" localSheetId="7">'2. - Neuznatelné náklady'!$92:$92</definedName>
    <definedName name="_xlnm.Print_Titles" localSheetId="8">'D.1.6 - Sadové úpravy'!$85:$85</definedName>
    <definedName name="_xlnm.Print_Titles" localSheetId="9">'D.2.1.1 - Technologie kašny'!$91:$91</definedName>
    <definedName name="_xlnm.Print_Titles" localSheetId="10">'D.2.1.2 - Elektroinstalac...'!$89:$89</definedName>
    <definedName name="_xlnm.Print_Titles" localSheetId="11">'VON - Vedlejší a ostatní ...'!$78:$78</definedName>
  </definedNames>
  <calcPr calcId="125725"/>
</workbook>
</file>

<file path=xl/sharedStrings.xml><?xml version="1.0" encoding="utf-8"?>
<sst xmlns="http://schemas.openxmlformats.org/spreadsheetml/2006/main" count="23182" uniqueCount="3234">
  <si>
    <t>Export VZ</t>
  </si>
  <si>
    <t>List obsahuje:</t>
  </si>
  <si>
    <t>1) Rekapitulace stavby</t>
  </si>
  <si>
    <t>2) Rekapitulace objektů stavby a soupisů prací</t>
  </si>
  <si>
    <t>3.0</t>
  </si>
  <si>
    <t>ZAMOK</t>
  </si>
  <si>
    <t>False</t>
  </si>
  <si>
    <t>{34b00d32-fb7a-4aa6-b54d-ebee1f265723}</t>
  </si>
  <si>
    <t>0,01</t>
  </si>
  <si>
    <t>21</t>
  </si>
  <si>
    <t>15</t>
  </si>
  <si>
    <t>REKAPITULACE STAVBY</t>
  </si>
  <si>
    <t>v ---  níže se nacházejí doplnkové a pomocné údaje k sestavám  --- v</t>
  </si>
  <si>
    <t>Návod na vyplnění</t>
  </si>
  <si>
    <t>0,001</t>
  </si>
  <si>
    <t>Kód:</t>
  </si>
  <si>
    <t>201735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</si>
  <si>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</si>
  <si>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</si>
  <si>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Mariánská Týnice - Dostavba východního ambitu</t>
  </si>
  <si>
    <t>0,1</t>
  </si>
  <si>
    <t>KSO:</t>
  </si>
  <si>
    <t>801 47 11</t>
  </si>
  <si>
    <t>CC-CZ:</t>
  </si>
  <si>
    <t/>
  </si>
  <si>
    <t>1</t>
  </si>
  <si>
    <t>Místo:</t>
  </si>
  <si>
    <t>Mariánský Týnec 1, 33141 Kralovice</t>
  </si>
  <si>
    <t>Datum:</t>
  </si>
  <si>
    <t>19. 6. 2017</t>
  </si>
  <si>
    <t>10</t>
  </si>
  <si>
    <t>100</t>
  </si>
  <si>
    <t>Zadavatel:</t>
  </si>
  <si>
    <t>IČ:</t>
  </si>
  <si>
    <t>Muzeum a galerie severního Plzeňska v M. Týnici</t>
  </si>
  <si>
    <t>DIČ:</t>
  </si>
  <si>
    <t>Uchazeč:</t>
  </si>
  <si>
    <t>Vyplň údaj</t>
  </si>
  <si>
    <t>Projektant:</t>
  </si>
  <si>
    <t>ATELIER SOUKUP OPL ŠVEHLA s.r.o.</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</si>
  <si>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</si>
  <si>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</si>
  <si>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(takové položky jsou zpracovatelem definovány jako položky "VLASTNÍ"). Ocenění vlastních položek je provedeno na základě zkušeností projektanta s obdobnými zakázkami v období posledních 3 let.</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</si>
  <si>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</si>
  <si>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</si>
  <si>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</si>
  <si>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</si>
  <si>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</si>
  <si>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</si>
  <si>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</si>
  <si>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</si>
  <si>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</si>
  <si>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</si>
  <si>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</si>
  <si>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</si>
  <si>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</si>
  <si>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</si>
  <si>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</si>
  <si>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</si>
  <si>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</si>
  <si>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</si>
  <si>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</si>
  <si>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</si>
  <si>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</si>
  <si>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</si>
  <si>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</si>
  <si>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</si>
  <si>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</si>
  <si>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</si>
  <si>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</si>
  <si>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</si>
  <si>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</si>
  <si>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</si>
  <si>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</si>
  <si>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</si>
  <si>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</si>
  <si>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</si>
  <si>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</si>
  <si>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</si>
  <si>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</si>
  <si>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</si>
  <si>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t>
  </si>
  <si>
    <t xml:space="preserve"> DOKUMENTACE STAVEBNÍHO NEBO INŽENÝRSKÉHO OBJEKTU</t>
  </si>
  <si>
    <t>STA</t>
  </si>
  <si>
    <t>{b4ed1798-6fb5-45e0-b070-5fe34a860a0d}</t>
  </si>
  <si>
    <t>2</t>
  </si>
  <si>
    <t>D.1.1</t>
  </si>
  <si>
    <t xml:space="preserve">Architektonicko - stavební řešení </t>
  </si>
  <si>
    <t>Soupis</t>
  </si>
  <si>
    <t>{e2a78100-558f-4010-b704-6fd46048bbcd}</t>
  </si>
  <si>
    <t>/</t>
  </si>
  <si>
    <t>3</t>
  </si>
  <si>
    <t>###NOINSERT###</t>
  </si>
  <si>
    <t>D.1.1.1</t>
  </si>
  <si>
    <t>Expozice</t>
  </si>
  <si>
    <t>{c0057420-d02f-40fd-a2fb-20ace28b5a6f}</t>
  </si>
  <si>
    <t>D.1.4</t>
  </si>
  <si>
    <t>Technika prostředí staveb</t>
  </si>
  <si>
    <t>{54617900-50ec-4509-9c60-a694f80f65b8}</t>
  </si>
  <si>
    <t>D.1.4.a</t>
  </si>
  <si>
    <t>Zařízení zdravotních instalací</t>
  </si>
  <si>
    <t>{d6882be6-6f07-401e-9b81-7ece3ec3effb}</t>
  </si>
  <si>
    <t>D.1.4.b</t>
  </si>
  <si>
    <t>Zařízení silnoproudé elektroinstalace</t>
  </si>
  <si>
    <t>{bc66bc5d-5077-47cc-91c1-54719be0c5c4}</t>
  </si>
  <si>
    <t>D.1.4.c</t>
  </si>
  <si>
    <t>Slaboproudá elektrotechnika</t>
  </si>
  <si>
    <t>{5e60813b-74a6-45c9-870e-096acdce7457}</t>
  </si>
  <si>
    <t>D.1.5</t>
  </si>
  <si>
    <t>Komunikace a zpevněné plochy</t>
  </si>
  <si>
    <t>{9c53cd52-640b-4652-b80f-d326cfc99bad}</t>
  </si>
  <si>
    <t>1.</t>
  </si>
  <si>
    <t>Uznatelné náklady</t>
  </si>
  <si>
    <t>{c1988037-821a-4173-b4be-4bbad4bb64ae}</t>
  </si>
  <si>
    <t>2.</t>
  </si>
  <si>
    <t>Neuznatelné náklady</t>
  </si>
  <si>
    <t>{5a4d4ffc-05a1-4690-ae4a-6edfeb72cb29}</t>
  </si>
  <si>
    <t>D.1.6</t>
  </si>
  <si>
    <t>Sadové úpravy</t>
  </si>
  <si>
    <t>{7d8a97a3-b95d-416e-85a9-42c0df500767}</t>
  </si>
  <si>
    <t>D2</t>
  </si>
  <si>
    <t>DOKUMENTACE TECHNICKÝCH A TECHNOLOGICKÝCH ZAŘÍZENÍ</t>
  </si>
  <si>
    <t>{2b937e02-062b-4937-aea8-91fcf6a2f1ef}</t>
  </si>
  <si>
    <t>D.2.1</t>
  </si>
  <si>
    <t>Technologie kašny</t>
  </si>
  <si>
    <t>{29e0850f-0185-4f61-a41c-dad6fbc233b4}</t>
  </si>
  <si>
    <t>D.2.1.1</t>
  </si>
  <si>
    <t>{70efc8e0-bd31-46f1-b849-38b7ae789492}</t>
  </si>
  <si>
    <t>D.2.1.2</t>
  </si>
  <si>
    <t>Elektroinstalace pro kašnu</t>
  </si>
  <si>
    <t>{5543a58f-0d5d-44e5-8631-926bd0563e9a}</t>
  </si>
  <si>
    <t>VON</t>
  </si>
  <si>
    <t>Vedlejší a ostatní rozpočtové náklady</t>
  </si>
  <si>
    <t>{bfd27836-47b2-4b0f-8fc7-e9ab1ba652d1}</t>
  </si>
  <si>
    <t>1) Krycí list soupisu</t>
  </si>
  <si>
    <t>2) Rekapitulace</t>
  </si>
  <si>
    <t>3) Soupis prací</t>
  </si>
  <si>
    <t>Zpět na list:</t>
  </si>
  <si>
    <t>Rekapitulace stavby</t>
  </si>
  <si>
    <t>izol_S</t>
  </si>
  <si>
    <t xml:space="preserve"> </t>
  </si>
  <si>
    <t>m2</t>
  </si>
  <si>
    <t>300,654</t>
  </si>
  <si>
    <t>izol_V</t>
  </si>
  <si>
    <t>600,802</t>
  </si>
  <si>
    <t>KRYCÍ LIST SOUPISU</t>
  </si>
  <si>
    <t>jámy</t>
  </si>
  <si>
    <t>m3</t>
  </si>
  <si>
    <t>41,074</t>
  </si>
  <si>
    <t>leseni</t>
  </si>
  <si>
    <t>973,054</t>
  </si>
  <si>
    <t>rýha</t>
  </si>
  <si>
    <t>1,648</t>
  </si>
  <si>
    <t>rýha200</t>
  </si>
  <si>
    <t>7,495</t>
  </si>
  <si>
    <t>Objekt:</t>
  </si>
  <si>
    <t>rýha60</t>
  </si>
  <si>
    <t>12,454</t>
  </si>
  <si>
    <t>D1 -  DOKUMENTACE STAVEBNÍHO NEBO INŽENÝRSKÉHO OBJEKTU</t>
  </si>
  <si>
    <t>SK02</t>
  </si>
  <si>
    <t>88,586</t>
  </si>
  <si>
    <t>Soupis:</t>
  </si>
  <si>
    <t>střecha</t>
  </si>
  <si>
    <t>886,1</t>
  </si>
  <si>
    <t xml:space="preserve">D.1.1 - Architektonicko - stavební řešení </t>
  </si>
  <si>
    <t>šachty</t>
  </si>
  <si>
    <t>371,994</t>
  </si>
  <si>
    <t>zásyp</t>
  </si>
  <si>
    <t>50,105</t>
  </si>
  <si>
    <t>jámy1</t>
  </si>
  <si>
    <t>81,7</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</si>
  <si>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</si>
  <si>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</si>
  <si>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</si>
  <si>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</si>
  <si>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</si>
  <si>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</si>
  <si>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</si>
  <si>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</si>
  <si>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</si>
  <si>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</si>
  <si>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</si>
  <si>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</si>
  <si>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</si>
  <si>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</si>
  <si>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</si>
  <si>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8 - Trubní vedení</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</si>
  <si>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</si>
  <si>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</si>
  <si>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</si>
  <si>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</si>
  <si>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</si>
  <si>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</si>
  <si>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</si>
  <si>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</si>
  <si>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</si>
  <si>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</si>
  <si>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711 - Izolace proti vodě, vlhkosti a plynům</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</si>
  <si>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</si>
  <si>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</si>
  <si>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</si>
  <si>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</si>
  <si>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</si>
  <si>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KO - Kovářské prvky</t>
  </si>
  <si>
    <t xml:space="preserve">    772 - Podlahy z kamene</t>
  </si>
  <si>
    <t xml:space="preserve">    783 - Dokončovací práce - nátěry</t>
  </si>
  <si>
    <t xml:space="preserve">    784 - Dokončovací práce - malby a tapety</t>
  </si>
  <si>
    <t xml:space="preserve">    KA - Kamenické prvky</t>
  </si>
  <si>
    <t xml:space="preserve">    K - Kašna</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</si>
  <si>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</si>
  <si>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</si>
  <si>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</si>
  <si>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</si>
  <si>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</si>
  <si>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</si>
  <si>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</si>
  <si>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</si>
  <si>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</si>
  <si>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</si>
  <si>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</si>
  <si>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</si>
  <si>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</si>
  <si>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</si>
  <si>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</si>
  <si>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</si>
  <si>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</si>
  <si>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</si>
  <si>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</si>
  <si>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121101101</t>
  </si>
  <si>
    <t>Sejmutí ornice s přemístěním na vzdálenost do 50 m</t>
  </si>
  <si>
    <t>CS ÚRS 2017 01</t>
  </si>
  <si>
    <t>4</t>
  </si>
  <si>
    <t>-974063015</t>
  </si>
  <si>
    <t>PP</t>
  </si>
  <si>
    <t>Sejmutí ornice nebo lesní půdy s vodorovným přemístěním na hromady v místě upotřebení nebo na dočasné či trvalé skládky se složením, na vzdálenost do 50 m</t>
  </si>
  <si>
    <t>VV</t>
  </si>
  <si>
    <t>0,15*800</t>
  </si>
  <si>
    <t>131203101</t>
  </si>
  <si>
    <t>Hloubení jam ručním nebo pneum nářadím v soudržných horninách tř. 3</t>
  </si>
  <si>
    <t>632614029</t>
  </si>
  <si>
    <t>Hloubení zapažených i nezapažených jam ručním nebo pneumatickým nářadím s urovnáním dna do předepsaného profilu a spádu v horninách tř. 3 soudržných</t>
  </si>
  <si>
    <t>snížení úrovně terénu na úroveň pro hloubení šachet</t>
  </si>
  <si>
    <t>(0,35+0,768)/2*19*2</t>
  </si>
  <si>
    <t>0,556/2*28</t>
  </si>
  <si>
    <t>0,556/2*26</t>
  </si>
  <si>
    <t>(0,661-0,539)/2*34,2</t>
  </si>
  <si>
    <t>(0,661-0,539)/2*44,82</t>
  </si>
  <si>
    <t>Mezisoučet</t>
  </si>
  <si>
    <t>Součet</t>
  </si>
  <si>
    <t>131203109</t>
  </si>
  <si>
    <t>Příplatek za lepivost u hloubení jam ručním nebo pneum nářadím v hornině tř. 3</t>
  </si>
  <si>
    <t>-1091375580</t>
  </si>
  <si>
    <t>Hloubení zapažených i nezapažených jam ručním nebo pneumatickým nářadím s urovnáním dna do předepsaného profilu a spádu v horninách tř. 3 Příplatek k cenám za lepivost horniny tř. 3</t>
  </si>
  <si>
    <t>132201101</t>
  </si>
  <si>
    <t>Hloubení rýh š do 600 mm v hornině tř. 3 objemu do 100 m3</t>
  </si>
  <si>
    <t>1876110939</t>
  </si>
  <si>
    <t>Hloubení zapažených i nezapažených rýh šířky do 600 mm s urovnáním dna do předepsaného profilu a spádu v hornině tř. 3 do 100 m3</t>
  </si>
  <si>
    <t>rýhy - venkovní schodiště</t>
  </si>
  <si>
    <t>0,60*0,75*3,47*2+0,6*1,0*6,67*2</t>
  </si>
  <si>
    <t>0,70*0,40*4,74</t>
  </si>
  <si>
    <t>5</t>
  </si>
  <si>
    <t>132201109</t>
  </si>
  <si>
    <t>Příplatek za lepivost k hloubení rýh š do 600 mm v hornině tř. 3</t>
  </si>
  <si>
    <t>2135605570</t>
  </si>
  <si>
    <t>Hloubení zapažených i nezapažených rýh šířky do 600 mm s urovnáním dna do předepsaného profilu a spádu v hornině tř. 3 Příplatek k cenám za lepivost horniny tř. 3</t>
  </si>
  <si>
    <t>6</t>
  </si>
  <si>
    <t>132201201</t>
  </si>
  <si>
    <t>Hloubení rýh š do 2000 mm v hornině tř. 3 objemu do 100 m3</t>
  </si>
  <si>
    <t>-326450081</t>
  </si>
  <si>
    <t>Hloubení zapažených i nezapažených rýh šířky přes 600 do 2 000 mm s urovnáním dna do předepsaného profilu a spádu v hornině tř. 3 do 100 m3</t>
  </si>
  <si>
    <t>rýhy pro založení ohradní zdi</t>
  </si>
  <si>
    <t>1,15*1,65*(0,43+0,95+2,57)</t>
  </si>
  <si>
    <t>7</t>
  </si>
  <si>
    <t>132201209</t>
  </si>
  <si>
    <t>Příplatek za lepivost k hloubení rýh š do 2000 mm v hornině tř. 3</t>
  </si>
  <si>
    <t>2023651685</t>
  </si>
  <si>
    <t>Hloubení zapažených i nezapažených rýh šířky přes 600 do 2 000 mm s urovnáním dna do předepsaného profilu a spádu v hornině tř. 3 Příplatek k cenám za lepivost horniny tř. 3</t>
  </si>
  <si>
    <t>8</t>
  </si>
  <si>
    <t>132212101</t>
  </si>
  <si>
    <t>Hloubení rýh š do 600 mm ručním nebo pneum nářadím v soudržných horninách tř. 3</t>
  </si>
  <si>
    <t>-1961028007</t>
  </si>
  <si>
    <t>Hloubení zapažených i nezapažených rýh šířky do 600 mm ručním nebo pneumatickým nářadím s urovnáním dna do předepsaného profilu a spádu v horninách tř. 3 soudržných</t>
  </si>
  <si>
    <t>rýhy na dně šachty u studny</t>
  </si>
  <si>
    <t>0,6*2,747</t>
  </si>
  <si>
    <t>9</t>
  </si>
  <si>
    <t>132212109</t>
  </si>
  <si>
    <t>Příplatek za lepivost u hloubení rýh š do 600 mm ručním nebo pneum nářadím v hornině tř. 3</t>
  </si>
  <si>
    <t>1549370348</t>
  </si>
  <si>
    <t>Hloubení zapažených i nezapažených rýh šířky do 600 mm ručním nebo pneumatickým nářadím s urovnáním dna do předepsaného profilu a spádu v horninách tř. 3 Příplatek k cenám za lepivost horniny tř. 3</t>
  </si>
  <si>
    <t>133202011</t>
  </si>
  <si>
    <t>Hloubení šachet ručním nebo pneum nářadím v soudržných horninách tř. 3, plocha výkopu do 4 m2</t>
  </si>
  <si>
    <t>425461860</t>
  </si>
  <si>
    <t>Hloubení zapažených i nezapažených šachet plocha výkopu do 20 m2 ručním nebo pneumatickým nářadím s případným nutným přemístěním výkopku ve výkopišti v horninách soudržných tř. 3, plocha výkopu do 4 m2</t>
  </si>
  <si>
    <t xml:space="preserve">ruční hloubení šachet </t>
  </si>
  <si>
    <t>první stupeň základů</t>
  </si>
  <si>
    <t>0,5*1,6*2,05</t>
  </si>
  <si>
    <t>0,5*1,8*2,875</t>
  </si>
  <si>
    <t>0,5*1,85*1,80</t>
  </si>
  <si>
    <t>0,5*1,8*1,85</t>
  </si>
  <si>
    <t>0,5*1,6*2,624</t>
  </si>
  <si>
    <t>druhý stupeň základů</t>
  </si>
  <si>
    <t>1,3*1,6*(2,5-1,33)</t>
  </si>
  <si>
    <t>1,3*1,6*(3,0-1,33)</t>
  </si>
  <si>
    <t>1,3*1,6*(3,5-1,33)</t>
  </si>
  <si>
    <t>1,65*2,65*(3,5-1,33)</t>
  </si>
  <si>
    <t>1,65*1,85*(4,0-1,33)</t>
  </si>
  <si>
    <t>1,65*2,65*(4,0-1,33)</t>
  </si>
  <si>
    <t>1,3*1,6*(4,0-1,33)</t>
  </si>
  <si>
    <t>1,3*1,6*(4,5-1,33)</t>
  </si>
  <si>
    <t>1,65*2,65*(4,5-1,33)</t>
  </si>
  <si>
    <t>1,65*1,85*(4,5-1,33)</t>
  </si>
  <si>
    <t>1,3*2,4*(4,5-1,53)</t>
  </si>
  <si>
    <t>1,3*2,4*(3,5-1,33)</t>
  </si>
  <si>
    <t>1,65*2,65*(3,0-1,33)</t>
  </si>
  <si>
    <t>4,7*(3,5-1,15)*5</t>
  </si>
  <si>
    <t>1,3*1,6*(3,5-1,15)*2</t>
  </si>
  <si>
    <t>1,3*1,6*(4,5-1,15)*2</t>
  </si>
  <si>
    <t>1,3*1,6*(4,0-1,15)*2</t>
  </si>
  <si>
    <t>1,3*1,6*(2,5-1,15)</t>
  </si>
  <si>
    <t>1,3*1,6*(4,0-1,15)</t>
  </si>
  <si>
    <t>1,3*1,6*(3,0-1,15)</t>
  </si>
  <si>
    <t>1,3*1,6*(3,5-1,15)</t>
  </si>
  <si>
    <t>4,01*(3,9-0,65)</t>
  </si>
  <si>
    <t xml:space="preserve">šachta u studny </t>
  </si>
  <si>
    <t>4,5*(3,4-1,24)</t>
  </si>
  <si>
    <t>osárium</t>
  </si>
  <si>
    <t>2,0*2,0*1,72</t>
  </si>
  <si>
    <t>11</t>
  </si>
  <si>
    <t>133202019</t>
  </si>
  <si>
    <t>Příplatek za lepivost u hloubení šachet ručním nebo pneum nářadím v horninách tř. 3</t>
  </si>
  <si>
    <t>1462451684</t>
  </si>
  <si>
    <t>Hloubení zapažených i nezapažených šachet plocha výkopu do 20 m2 ručním nebo pneumatickým nářadím s případným nutným přemístěním výkopku ve výkopišti v horninách soudržných tř. 3, plocha výkopu Příplatek k cenám za lepivost horniny tř. 3</t>
  </si>
  <si>
    <t>12</t>
  </si>
  <si>
    <t>151101201</t>
  </si>
  <si>
    <t>Zřízení příložného pažení stěn výkopu hl do 4 m</t>
  </si>
  <si>
    <t>-2062105255</t>
  </si>
  <si>
    <t>Zřízení pažení stěn výkopu bez rozepření nebo vzepření příložné, hloubky do 4 m</t>
  </si>
  <si>
    <t xml:space="preserve">pažení šachet  </t>
  </si>
  <si>
    <t>(4,0-1,25)*8,534"šachta u studny</t>
  </si>
  <si>
    <t>4*2,0*1,72"osárium</t>
  </si>
  <si>
    <t>2*(1,3+1,6)*(2,5-1,33)</t>
  </si>
  <si>
    <t>2*(1,3+1,6)*(3-1,33)</t>
  </si>
  <si>
    <t>2*(1,3+1,6)*(3,5-1,33)</t>
  </si>
  <si>
    <t>2*(1,65+2,65)*(3,5-1,33)</t>
  </si>
  <si>
    <t>2*(1,65+1,85)*(4-1,33)</t>
  </si>
  <si>
    <t>2*(1,65+2,65)*(4-1,33)</t>
  </si>
  <si>
    <t>2*(1,3+1,6)*(4-1,33)</t>
  </si>
  <si>
    <t>2*(1,3+2,4)*(3,5-1,33)</t>
  </si>
  <si>
    <t>2*(1,65+2,65)*(3,0-1,33)</t>
  </si>
  <si>
    <t>8,5*(3,0-1,15)</t>
  </si>
  <si>
    <t>8,5*(4,0-1,15)</t>
  </si>
  <si>
    <t>8,5*(3,5-1,15)</t>
  </si>
  <si>
    <t>2*(1,3+1,6)*(3,5-1,15)*2</t>
  </si>
  <si>
    <t>2*(1,3+1,6)*(4,0-1,15)*2</t>
  </si>
  <si>
    <t>2*(1,3+1,6)*(2,5-1,15)</t>
  </si>
  <si>
    <t>2*(1,3+1,6)*(4,0-1,15)</t>
  </si>
  <si>
    <t>2*(1,3+1,6)*(3,0-1,15)</t>
  </si>
  <si>
    <t>2*(1,3+1,6)*(3,5-1,15)</t>
  </si>
  <si>
    <t>13</t>
  </si>
  <si>
    <t>151101202</t>
  </si>
  <si>
    <t>Zřízení příložného pažení stěn výkopu hl do 8 m</t>
  </si>
  <si>
    <t>-1300982036</t>
  </si>
  <si>
    <t>Zřízení pažení stěn výkopu bez rozepření nebo vzepření příložné, hloubky do 8 m</t>
  </si>
  <si>
    <t>2*(1,3+1,6)*(4,5-1,33)</t>
  </si>
  <si>
    <t>2*(1,65+2,65)*(4,5-1,33)</t>
  </si>
  <si>
    <t>2*(1,65+1,85)*(4,5-1,33)</t>
  </si>
  <si>
    <t>2*(1,3+2,4)*(4,5-1,33)</t>
  </si>
  <si>
    <t>8,5*(4,5-1,15)</t>
  </si>
  <si>
    <t>2*(1,3+1,6)*(4,5-1,15)*2</t>
  </si>
  <si>
    <t>14</t>
  </si>
  <si>
    <t>151101211</t>
  </si>
  <si>
    <t>Odstranění příložného pažení stěn hl do 4 m</t>
  </si>
  <si>
    <t>-326180790</t>
  </si>
  <si>
    <t>Odstranění pažení stěn výkopu s uložením pažin na vzdálenost do 3 m od okraje výkopu příložné, hloubky do 4 m</t>
  </si>
  <si>
    <t>151101212</t>
  </si>
  <si>
    <t>Odstranění příložného pažení stěn hl do 8 m</t>
  </si>
  <si>
    <t>315336257</t>
  </si>
  <si>
    <t>Odstranění pažení stěn výkopu s uložením pažin na vzdálenost do 3 m od okraje výkopu příložné, hloubky do 8 m</t>
  </si>
  <si>
    <t>16</t>
  </si>
  <si>
    <t>151101301</t>
  </si>
  <si>
    <t>Zřízení rozepření stěn při pažení příložném hl do 4 m</t>
  </si>
  <si>
    <t>-1238051229</t>
  </si>
  <si>
    <t>Zřízení rozepření zapažených stěn výkopů s potřebným přepažováním při roubení příložném, hloubky do 4 m</t>
  </si>
  <si>
    <t xml:space="preserve">rozepření pažení v šachtách </t>
  </si>
  <si>
    <t>(4,0-1,25)*4,5"šachta u studny</t>
  </si>
  <si>
    <t>2,0*2,0*1,72"osárium</t>
  </si>
  <si>
    <t>17</t>
  </si>
  <si>
    <t>151101302</t>
  </si>
  <si>
    <t>Zřízení rozepření stěn při pažení příložném hl do 8 m</t>
  </si>
  <si>
    <t>-1562148125</t>
  </si>
  <si>
    <t>Zřízení rozepření zapažených stěn výkopů s potřebným přepažováním při roubení příložném, hloubky do 8 m</t>
  </si>
  <si>
    <t>18</t>
  </si>
  <si>
    <t>151101311</t>
  </si>
  <si>
    <t>Odstranění rozepření stěn při pažení příložném hl do 4 m</t>
  </si>
  <si>
    <t>-892974286</t>
  </si>
  <si>
    <t>Odstranění rozepření stěn výkopů s uložením materiálu na vzdálenost do 3 m od okraje výkopu roubení příložného, hloubky do 4 m</t>
  </si>
  <si>
    <t>19</t>
  </si>
  <si>
    <t>151101312</t>
  </si>
  <si>
    <t>Odstranění rozepření stěn při pažení příložném hl do 8 m</t>
  </si>
  <si>
    <t>838649402</t>
  </si>
  <si>
    <t>Odstranění rozepření stěn výkopů s uložením materiálu na vzdálenost do 3 m od okraje výkopu roubení příložného, hloubky do 8 m</t>
  </si>
  <si>
    <t>20</t>
  </si>
  <si>
    <t>161101603</t>
  </si>
  <si>
    <t>Vytažení výkopku těženého z prostoru pod základy z hl do 6 m v hornině tř. 1 až 4</t>
  </si>
  <si>
    <t>-1523494956</t>
  </si>
  <si>
    <t>Vytažení výkopku těženého z prostoru pod základy nebo z pracovních šachet při podchycování základového zdiva, bez naložení, avšak s vyprázdněním nádoby na hromady nebo do dopravního prostředku z horniny tř. 1 až 4 z hloubky přes 4 do 6 m</t>
  </si>
  <si>
    <t>šachty+rýha</t>
  </si>
  <si>
    <t>162201102</t>
  </si>
  <si>
    <t>Vodorovné přemístění do 50 m výkopku/sypaniny z horniny tř. 1 až 4</t>
  </si>
  <si>
    <t>1235898023</t>
  </si>
  <si>
    <t>Vodorovné přemístění výkopku nebo sypaniny po suchu na obvyklém dopravním prostředku, bez naložení výkopku, avšak se složením bez rozhrnutí z horniny tř. 1 až 4 na vzdálenost přes 20 do 50 m</t>
  </si>
  <si>
    <t>staveništní přesun výkopku prováděný mimo plochu přístavby ambitu (obj. schodiště a dostavby plotu)</t>
  </si>
  <si>
    <t>přebytečný výkopek bude použit na dosypy pro objekt D.1.5 komunikací a zpevněných ploch</t>
  </si>
  <si>
    <t>rýha60+rýha200</t>
  </si>
  <si>
    <t>22</t>
  </si>
  <si>
    <t>162201211</t>
  </si>
  <si>
    <t>Vodorovné přemístění výkopku z horniny tř. 1 až 4 stavebním kolečkem do 10 m</t>
  </si>
  <si>
    <t>1941679289</t>
  </si>
  <si>
    <t>Vodorovné přemístění výkopku stavebním kolečkem s vyprázdněním kolečka na hromady nebo do dopravního prostředku na vzdálenost do 10 m z horniny tř. 1 až 4</t>
  </si>
  <si>
    <t>přesuny výkopku v rámci přístavby ambitu</t>
  </si>
  <si>
    <t>23</t>
  </si>
  <si>
    <t>162201219</t>
  </si>
  <si>
    <t>Příplatek k vodorovnému přemístění výkopku z horniny tř. 1 až 4 stavebním kolečkem ZKD 10 m</t>
  </si>
  <si>
    <t>-570408180</t>
  </si>
  <si>
    <t>Vodorovné přemístění výkopku stavebním kolečkem s vyprázdněním kolečka na hromady nebo do dopravního prostředku na vzdálenost do 10 m z horniny Příplatek k ceně za každých dalších 10 m</t>
  </si>
  <si>
    <t>398,116*4</t>
  </si>
  <si>
    <t>24</t>
  </si>
  <si>
    <t>162701105</t>
  </si>
  <si>
    <t>Vodorovné přemístění do 10000 m výkopku/sypaniny z horniny tř. 1 až 4</t>
  </si>
  <si>
    <t>81595216</t>
  </si>
  <si>
    <t>Vodorovné přemístění výkopku nebo sypaniny po suchu na obvyklém dopravním prostředku, bez naložení výkopku, avšak se složením bez rozhrnutí z horniny tř. 1 až 4 na vzdálenost přes 9 000 do 10 000 m</t>
  </si>
  <si>
    <t>odvoz přebytečné ornice, bez poplatku za likvidaci</t>
  </si>
  <si>
    <t>120</t>
  </si>
  <si>
    <t>25</t>
  </si>
  <si>
    <t>167101102</t>
  </si>
  <si>
    <t>Nakládání výkopku z hornin tř. 1 až 4 přes 100 m3</t>
  </si>
  <si>
    <t>699196816</t>
  </si>
  <si>
    <t>Nakládání, skládání a překládání neulehlého výkopku nebo sypaniny nakládání, množství přes 100 m3, z hornin tř. 1 až 4</t>
  </si>
  <si>
    <t>120"přebytečná ornice</t>
  </si>
  <si>
    <t>26</t>
  </si>
  <si>
    <t>171101103</t>
  </si>
  <si>
    <t>Uložení sypaniny z hornin soudržných do násypů zhutněných do 100 % PS</t>
  </si>
  <si>
    <t>-1392907613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</si>
  <si>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</si>
  <si>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násyp vnitřní plochy ambitu</t>
  </si>
  <si>
    <t>450*(0,4+0,99+0,79+0,62+0,7+0,53+0,91+0,67+0,55+0,28+0,22)/11</t>
  </si>
  <si>
    <t>násyp pod objekt ambitu</t>
  </si>
  <si>
    <t>0,405*19,5</t>
  </si>
  <si>
    <t>0,77*37</t>
  </si>
  <si>
    <t>(1,47+0,62)/2*100,4</t>
  </si>
  <si>
    <t>0,593*27,5</t>
  </si>
  <si>
    <t>0,497*48,2</t>
  </si>
  <si>
    <t>0,37*(27,948-5,361)</t>
  </si>
  <si>
    <t>0,358*22,738</t>
  </si>
  <si>
    <t>0,249*47,301</t>
  </si>
  <si>
    <t>Zakládání</t>
  </si>
  <si>
    <t>27</t>
  </si>
  <si>
    <t>213311113</t>
  </si>
  <si>
    <t>Polštáře zhutněné pod základy z kameniva drceného frakce 16 až 32 mm</t>
  </si>
  <si>
    <t>796312734</t>
  </si>
  <si>
    <t>Polštáře zhutněné pod základy z kameniva hrubého drceného, frakce 16 - 63 mm</t>
  </si>
  <si>
    <t xml:space="preserve">pod základy schodiště </t>
  </si>
  <si>
    <t>0,60*0,1*3,47*2+0,6*0,1*6,67*2</t>
  </si>
  <si>
    <t>28</t>
  </si>
  <si>
    <t>272311611</t>
  </si>
  <si>
    <t>Základové klenby prokládané kamenem z betonu tř. C 16/20</t>
  </si>
  <si>
    <t>-1439512529</t>
  </si>
  <si>
    <t>Základy z betonu prostého klenby z betonu kamenem prokládaného tř. C 16/20</t>
  </si>
  <si>
    <t>PSC</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</si>
  <si>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</si>
  <si>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klenebné základové pásy</t>
  </si>
  <si>
    <t>1,3*3,17*0,6*2"klenebný pas TYP A02</t>
  </si>
  <si>
    <t>1,3*2,45*0,6*26"klenebný pas TYP A01</t>
  </si>
  <si>
    <t>1,25*3,42*0,6*5"klenebný pas TYP K01</t>
  </si>
  <si>
    <t>1,25*3,42*0,6*3"klenebný pas TYP K02</t>
  </si>
  <si>
    <t>1,9*2,59*0,6*3"klenebný pas TYP K03</t>
  </si>
  <si>
    <t>1,3*2,45*0,6*1"klenebný pas A03</t>
  </si>
  <si>
    <t>29</t>
  </si>
  <si>
    <t>272351215</t>
  </si>
  <si>
    <t>Zřízení bednění stěn základových kleneb</t>
  </si>
  <si>
    <t>1278159746</t>
  </si>
  <si>
    <t>Bednění základových stěn kleneb svislé nebo šikmé (odkloněné), půdorysně přímé nebo zalomené ve volných nebo zapažených jámách, rýhách, šachtách, včetně případných vzpěr zřízení</t>
  </si>
  <si>
    <t>2*3,17*0,6*2"klenebný pas TYP A02</t>
  </si>
  <si>
    <t>2*2,45*0,6*26"klenebný pas TYP A01</t>
  </si>
  <si>
    <t>2*3,42*0,6*5"klenebný pas TYP K01</t>
  </si>
  <si>
    <t>2*3,42*0,6*3"klenebný pas TYP K02</t>
  </si>
  <si>
    <t>2*2,59*0,6*3"klenebný pas TYP K03</t>
  </si>
  <si>
    <t>2*2,45*0,6*1"klenebný pas A03</t>
  </si>
  <si>
    <t>30</t>
  </si>
  <si>
    <t>272351216</t>
  </si>
  <si>
    <t>Odstranění bednění stěn základových kleneb</t>
  </si>
  <si>
    <t>-24087672</t>
  </si>
  <si>
    <t>Bednění základových stěn kleneb svislé nebo šikmé (odkloněné), půdorysně přímé nebo zalomené ve volných nebo zapažených jámách, rýhách, šachtách, včetně případných vzpěr odstranění</t>
  </si>
  <si>
    <t>31</t>
  </si>
  <si>
    <t>273311611</t>
  </si>
  <si>
    <t>Základové desky prokládané kamenem z betonu tř. C 16/20</t>
  </si>
  <si>
    <t>1966572112</t>
  </si>
  <si>
    <t>Základy z betonu prostého desky z betonu kamenem prokládaného tř. C 16/20</t>
  </si>
  <si>
    <t>0,3*2,0*2,0"osárium</t>
  </si>
  <si>
    <t>32</t>
  </si>
  <si>
    <t>274271126</t>
  </si>
  <si>
    <t>Základové pásy z cihel betonových dl 290 mm na maltu MC 10</t>
  </si>
  <si>
    <t>281424513</t>
  </si>
  <si>
    <t>Zdivo základové z cihel betonových pasů z cihel dl. 290 mm, na maltu MC-5 nebo MC-10</t>
  </si>
  <si>
    <t>dozdívka pod schodišťové stupně u vstupu z betonovcých cihel</t>
  </si>
  <si>
    <t>0,27*3,70</t>
  </si>
  <si>
    <t>33</t>
  </si>
  <si>
    <t>274311611R</t>
  </si>
  <si>
    <t>Základové pásy prokládané kamenem z betonu tř. C 20/25</t>
  </si>
  <si>
    <t>-1409724481</t>
  </si>
  <si>
    <t>základy šachty u studny</t>
  </si>
  <si>
    <t>0,85*2,83</t>
  </si>
  <si>
    <t>základy pod boční stěny venkovního schodiště</t>
  </si>
  <si>
    <t>0,6*0,869*6,67*2</t>
  </si>
  <si>
    <t>základy pod doplňovanou částí ohradní zdi</t>
  </si>
  <si>
    <t>1,15*2,13*(0,43+0,95+2,57)</t>
  </si>
  <si>
    <t>34</t>
  </si>
  <si>
    <t>274351215</t>
  </si>
  <si>
    <t>Zřízení bednění stěn základových pasů</t>
  </si>
  <si>
    <t>-754909432</t>
  </si>
  <si>
    <t>Bednění základových stěn pasů svislé nebo šikmé (odkloněné), půdorysně přímé nebo zalomené ve volných nebo zapažených jámách, rýhách, šachtách, včetně případných vzpěr zřízení</t>
  </si>
  <si>
    <t>bednění základových pasů pod bočními zdmi schodiště</t>
  </si>
  <si>
    <t>2*0,869*6,67*2+0,869*0,6*4</t>
  </si>
  <si>
    <t>35</t>
  </si>
  <si>
    <t>274351216</t>
  </si>
  <si>
    <t>Odstranění bednění stěn základových pasů</t>
  </si>
  <si>
    <t>95082577</t>
  </si>
  <si>
    <t>Bednění základových stěn pasů svislé nebo šikmé (odkloněné), půdorysně přímé nebo zalomené ve volných nebo zapažených jámách, rýhách, šachtách, včetně případných vzpěr odstranění</t>
  </si>
  <si>
    <t>36</t>
  </si>
  <si>
    <t>275311611</t>
  </si>
  <si>
    <t>Základové patky prokládané kamenem z betonu tř. C 16/20</t>
  </si>
  <si>
    <t>-1990949178</t>
  </si>
  <si>
    <t>Základy z betonu prostého patky a bloky z betonu kamenem prokládaného tř. C 16/20</t>
  </si>
  <si>
    <t>šachtové pilíře</t>
  </si>
  <si>
    <t>1,3*1,6*2,02</t>
  </si>
  <si>
    <t>1,3*1,6*2,52</t>
  </si>
  <si>
    <t>1,3*1,6*3,02</t>
  </si>
  <si>
    <t>1,3*4,6*3,02</t>
  </si>
  <si>
    <t>1,65*2,65*3,02</t>
  </si>
  <si>
    <t>1,65*1,85*3,52</t>
  </si>
  <si>
    <t>1,65*2,65*3,52</t>
  </si>
  <si>
    <t>1,3*1,6*3,52</t>
  </si>
  <si>
    <t>1,3*1,6*4,02</t>
  </si>
  <si>
    <t>1,65*2,65*4,02</t>
  </si>
  <si>
    <t>1,65*1,85*4,02</t>
  </si>
  <si>
    <t>1,3*2,4*4,02</t>
  </si>
  <si>
    <t>1,3*2,4*3,02</t>
  </si>
  <si>
    <t>1,65*2,65*2,52</t>
  </si>
  <si>
    <t>1,65*1,85*2,52</t>
  </si>
  <si>
    <t>4,7*3,2</t>
  </si>
  <si>
    <t>1,3*1,6*3,2</t>
  </si>
  <si>
    <t>1,3*1,6*4,2</t>
  </si>
  <si>
    <t>4,7*4,7</t>
  </si>
  <si>
    <t>1,3*1,6*3,7</t>
  </si>
  <si>
    <t>4,7*4,2</t>
  </si>
  <si>
    <t>4,7*3,7</t>
  </si>
  <si>
    <t>1,3*1,6*2,7</t>
  </si>
  <si>
    <t>1,3*1,6*2,2</t>
  </si>
  <si>
    <t>37</t>
  </si>
  <si>
    <t>275351215</t>
  </si>
  <si>
    <t>Zřízení bednění stěn základových patek</t>
  </si>
  <si>
    <t>-1087792653</t>
  </si>
  <si>
    <t>Bednění základových stěn patek svislé nebo šikmé (odkloněné), půdorysně přímé nebo zalomené ve volných nebo zapažených jámách, rýhách, šachtách, včetně případných vzpěr zřízení</t>
  </si>
  <si>
    <t xml:space="preserve">bednění vrchní části šachtových pilířů </t>
  </si>
  <si>
    <t>2*(1,3+1,6)*(1,33-0,48)</t>
  </si>
  <si>
    <t>2*(1,65+2,65)*(1,33-0,48)</t>
  </si>
  <si>
    <t>2*(1,65+1,85)*(1,33-0,48)</t>
  </si>
  <si>
    <t>2*(1,3+2,4)*(1,33-0,48)</t>
  </si>
  <si>
    <t>8,5*(1,15-0,3)*5</t>
  </si>
  <si>
    <t>2*(1,3+1,6)*(1,15-0,3)*2</t>
  </si>
  <si>
    <t>2*(1,3+1,6)*(1,15-0,3)</t>
  </si>
  <si>
    <t>38</t>
  </si>
  <si>
    <t>275351216</t>
  </si>
  <si>
    <t>Odstranění bednění stěn základových patek</t>
  </si>
  <si>
    <t>-408446940</t>
  </si>
  <si>
    <t>Bednění základových stěn patek svislé nebo šikmé (odkloněné), půdorysně přímé nebo zalomené ve volných nebo zapažených jámách, rýhách, šachtách, včetně případných vzpěr odstranění</t>
  </si>
  <si>
    <t>Svislé a kompletní konstrukce</t>
  </si>
  <si>
    <t>39</t>
  </si>
  <si>
    <t>311213112</t>
  </si>
  <si>
    <t>Zdivo z nepravidelných kamenů na maltu, objem jednoho kamene do 0,02m3, šířka spáry do 10 mm</t>
  </si>
  <si>
    <t>-1678288300</t>
  </si>
  <si>
    <t>Zdivo nadzákladové z lomového kamene štípaného nebo ručně vybíraného na maltu z nepravidelných kamenů objemu 1 kusu kamene do 0,02 m3, šířka spáry přes 4 do 10 mm</t>
  </si>
  <si>
    <t xml:space="preserve">Poznámka k souboru cen:
1. V cenách jsou započteny i náklady na nutné přisekávání kamene do spár i v líci při zdění. 2. V cenách nejsou započteny náklady na spárování zdiva; tyto se oceňují cenami souboru cen 62. 63-10..Spárování vnějších ploch pohledového zdiva části A04 tohoto katalogu. 3. Ceny lze použít i pro ocenění kamenného obkladového zdiva. </t>
  </si>
  <si>
    <t>0,4*1,75*(2,0+1,2)*2</t>
  </si>
  <si>
    <t>40</t>
  </si>
  <si>
    <t>311213212</t>
  </si>
  <si>
    <t>Zdivo z pravidelných kamenů na maltu, objem jednoho kamene do 0,02m3, šířka spáry do 10 mm</t>
  </si>
  <si>
    <t>-1827974865</t>
  </si>
  <si>
    <t>Zdivo nadzákladové z lomového kamene štípaného nebo ručně vybíraného na maltu z pravidelných kamenů (na vazbu) objemu 1 kusu kamene do 0,02 m3, šířka spáry přes 4 do 10 mm</t>
  </si>
  <si>
    <t>zdivo šachty u studny</t>
  </si>
  <si>
    <t>3,0*2,42</t>
  </si>
  <si>
    <t>41</t>
  </si>
  <si>
    <t>311231126</t>
  </si>
  <si>
    <t>Zdivo nosné z cihel dl 290 mm pevnosti P 20 až 25 na MC 10</t>
  </si>
  <si>
    <t>1621414206</t>
  </si>
  <si>
    <t>Zdivo z cihel pálených nosné z cihel plných dl. 290 mm P 20 až 25, na maltu MC-5 nebo MC-10</t>
  </si>
  <si>
    <t>vnější obvodové zdivo od úrovně vodorovné izolace k úrovni +3550</t>
  </si>
  <si>
    <t>(3,55+0,388)*(115,8-2,95*3-0,7*3,55*6-0,6*2,25*15)</t>
  </si>
  <si>
    <t>-3*0,4*1,7*2,75</t>
  </si>
  <si>
    <t>6*0,45*3"zdivo v nadstřěšní části ambitů</t>
  </si>
  <si>
    <t>-74,995</t>
  </si>
  <si>
    <t>boční stěny venkovního schodiště</t>
  </si>
  <si>
    <t>0,4*0,6*7,127*2</t>
  </si>
  <si>
    <t>dostavba ohradní zdi</t>
  </si>
  <si>
    <t>0,863*8,529+0,75*15+0,75*4,75</t>
  </si>
  <si>
    <t>dozdívky pod podlahou ambitu - dorovnání podlahy pod dlažbu po založení obvodových zdí</t>
  </si>
  <si>
    <t>0,38*0,80*100,75"výměra bude upřesněna při realizaci</t>
  </si>
  <si>
    <t xml:space="preserve">266,426*1,05"výměra zvýšena o 5% vzhledem k pracnosti při zdění a zvětšené spotřebě cihel </t>
  </si>
  <si>
    <t>42</t>
  </si>
  <si>
    <t>311231146</t>
  </si>
  <si>
    <t>Zdivo nosné z cihel dl 240 mm pevnosti P 20 na MC 10</t>
  </si>
  <si>
    <t>-361255739</t>
  </si>
  <si>
    <t>Zdivo z cihel pálených nosné z cihel plných dl. 240 mm P 20 na maltu MC-5 nebo MC-10</t>
  </si>
  <si>
    <t>boční stěny venkovního schodiště soklová část</t>
  </si>
  <si>
    <t>0,4*0,4*7,127*2</t>
  </si>
  <si>
    <t>vyzdívky mezi vnějšími pilíři z cihel malého formátu do úrovně 3,550</t>
  </si>
  <si>
    <t>0,37*3,55*(2,251+2,25+2,25+2,249+3,6+3,6+2,25+2,25+2,25+2,25+3,6+3,6+2,249+2,25+2,25+2,251+3,6)</t>
  </si>
  <si>
    <t>(0,37+0,72)/2*3,55*3,0*2</t>
  </si>
  <si>
    <t>(0,37+0,72)/2*3,55*2,211</t>
  </si>
  <si>
    <t>vyzdívky mezi vnějšími pilíři z cihel malého formátu od úrovně 3,550 do VK 4,700 resp. 4,900</t>
  </si>
  <si>
    <t>0,37*PI*1,125*1,125/2*(2,251+2,25+2,25+2,249+2,25+2,25+2,25+2,25+2,249+2,25+2,25+2,251)</t>
  </si>
  <si>
    <t>0,37*PI*1,83*1,83/2*3,6*5</t>
  </si>
  <si>
    <t>(0,37+0,72)/2*PI*1,51*1,51*3,0*2</t>
  </si>
  <si>
    <t>(0,37+0,72)/2*PI*1,51*1,51*2,211</t>
  </si>
  <si>
    <t xml:space="preserve">164,227*1,05"výměra zvýšena o 5% vzhledem k pracnosti při zdění a zvětšené spotřebě cihel </t>
  </si>
  <si>
    <t>43</t>
  </si>
  <si>
    <t>317231126</t>
  </si>
  <si>
    <t>Zdivo římsové z cihel dl 290 mm pevnosti P 20 až 25 na MC 10</t>
  </si>
  <si>
    <t>-891652867</t>
  </si>
  <si>
    <t>Zdivo z cihel pálených římsové z cihel plných dl. 290 mm P 20 až 25, na maltu MC-5 nebo MC-10</t>
  </si>
  <si>
    <t xml:space="preserve">římsové zdivo pod úrovní +5400 res. 6400 v kaplích </t>
  </si>
  <si>
    <t xml:space="preserve">0,45*97,5"vnější </t>
  </si>
  <si>
    <t xml:space="preserve">0,45*71"vnitřní </t>
  </si>
  <si>
    <t xml:space="preserve">ozdobné římsy uvnitř ambitů a kaplí </t>
  </si>
  <si>
    <t>0,15*0,32*65</t>
  </si>
  <si>
    <t>vnější římsy nad okenními otvory v půdním prostoru</t>
  </si>
  <si>
    <t>3*0,25*0,35*2,5</t>
  </si>
  <si>
    <t xml:space="preserve">79,601*1,05"výměra zvýšena o 5% vzhledem k pracnosti při zdění a zvětšené spotřebě cihel </t>
  </si>
  <si>
    <t>44</t>
  </si>
  <si>
    <t>317231R1</t>
  </si>
  <si>
    <t>Úprava tvaru cihel při zdění ozdobných říms</t>
  </si>
  <si>
    <t>957487261</t>
  </si>
  <si>
    <t>vnitřní ozdobné římsy</t>
  </si>
  <si>
    <t>0,32*64,184</t>
  </si>
  <si>
    <t>vnější římsy v úrovni okapu na vnitřní i vnější straně</t>
  </si>
  <si>
    <t>0,55*(97,5+71)</t>
  </si>
  <si>
    <t>3*0,5*2,5</t>
  </si>
  <si>
    <t>45</t>
  </si>
  <si>
    <t>317231626</t>
  </si>
  <si>
    <t>Zdivo klenbových pásů z cihel plných dl 290 mm pevnosti P 20na MVC 10</t>
  </si>
  <si>
    <t>-1104529476</t>
  </si>
  <si>
    <t>Klenbové pásy z cihel pálených na připravenou skruž při jakékoliv vzdálenosti podpěr plných dl. 290 mm P 20 až P 25, na maltu MC-5 nebo MC-10</t>
  </si>
  <si>
    <t>klenbové pásy na vnějším obvodovém zdivu v úrovni 3550 - 5000 resp. 5870 v kaplích</t>
  </si>
  <si>
    <t>(5,0-3,55)*115,8+(5,87-5,0)*20*3</t>
  </si>
  <si>
    <t>-0,6*2,25*(4,7-3,55)/2*7</t>
  </si>
  <si>
    <t>-0,75*3,55*(5,05-3,55)/2*5</t>
  </si>
  <si>
    <t>-1,05*3,25*(4,9-3,55)/2*3</t>
  </si>
  <si>
    <t>-86,951</t>
  </si>
  <si>
    <t xml:space="preserve">klenbové pásy na vnitřních pilířích  v úrovni 3550 - 5000 resp 5870 v kaplích </t>
  </si>
  <si>
    <t>(5,0-3,55)*73,5+(5,87-5,0)*9*3</t>
  </si>
  <si>
    <t>-0,9*2,25*(4,7-3,55)/2*18</t>
  </si>
  <si>
    <t>-0,35*3,16*(4,9-3,55)/2*3</t>
  </si>
  <si>
    <t>příčné klenbové pásy</t>
  </si>
  <si>
    <t>0,6*3,6*16</t>
  </si>
  <si>
    <t>0,75*3,6*5</t>
  </si>
  <si>
    <t>klenba nad otvorem v šachtě a ve st. plášti studny</t>
  </si>
  <si>
    <t>0,3*0,687*1,70</t>
  </si>
  <si>
    <t xml:space="preserve">266,107*1,05"výměra zvýšena o 5% vzhledem k pracnosti při zdění a zvětšené spotřebě cihel </t>
  </si>
  <si>
    <t>46</t>
  </si>
  <si>
    <t>317351101</t>
  </si>
  <si>
    <t>Zřízení bednění v do 4 m klenbových pásů válcových</t>
  </si>
  <si>
    <t>2025752746</t>
  </si>
  <si>
    <t>Bednění klenbových pásů, říms nebo překladů klenbových pásů válcových včetně podpěrné konstrukce do výše 4 m zřízení</t>
  </si>
  <si>
    <t xml:space="preserve">klenbové pásy na vnějším obvodovém zdivu </t>
  </si>
  <si>
    <t>0,6*3,584*15+0,75*5,052*6+1,24*4,656*3</t>
  </si>
  <si>
    <t xml:space="preserve">klenbové pásy na vnitřních pilířích  </t>
  </si>
  <si>
    <t>0,9*3,584*15+0,9*3,863*3+0,35*4,465*3</t>
  </si>
  <si>
    <t>0,6*5,221*16+0,6*5,221+0,75*4,702*6+0,35*4,707*6</t>
  </si>
  <si>
    <t>0,687*1,0</t>
  </si>
  <si>
    <t>47</t>
  </si>
  <si>
    <t>317351102</t>
  </si>
  <si>
    <t>Odstranění bednění v do 4 m klenbových pásů válcových</t>
  </si>
  <si>
    <t>746212674</t>
  </si>
  <si>
    <t>Bednění klenbových pásů, říms nebo překladů klenbových pásů válcových včetně podpěrné konstrukce do výše 4 m odstranění</t>
  </si>
  <si>
    <t>48</t>
  </si>
  <si>
    <t>317351103</t>
  </si>
  <si>
    <t>Příplatek k bednění klenbových pásů za zřízení i odstranění podpěrné konstrukce v přes 4 do 6 m</t>
  </si>
  <si>
    <t>586388798</t>
  </si>
  <si>
    <t>Bednění klenbových pásů, říms nebo překladů klenbových pásů válcových včetně podpěrné konstrukce Příplatek k ceně za podpěrnou konstrukci (zřízení i odstranění), o výšce přes 4 do 6 m</t>
  </si>
  <si>
    <t>49</t>
  </si>
  <si>
    <t>317941123</t>
  </si>
  <si>
    <t>Osazování ocelových válcovaných nosníků na zdivu I, IE, U, UE nebo L do č 22</t>
  </si>
  <si>
    <t>t</t>
  </si>
  <si>
    <t>1449572915</t>
  </si>
  <si>
    <t>Osazování ocelových válcovaných nosníků na zdivu I nebo IE nebo U nebo UE nebo L č. 14 až 22 nebo výšky do 220 mm</t>
  </si>
  <si>
    <t>0,047"KV/13</t>
  </si>
  <si>
    <t>50</t>
  </si>
  <si>
    <t>M</t>
  </si>
  <si>
    <t>130108220</t>
  </si>
  <si>
    <t>ocel profilová UPN, v jakosti 11 375, h=160 mm</t>
  </si>
  <si>
    <t>-1809810106</t>
  </si>
  <si>
    <t>ocel profilová v jakosti 11 375 ocel profilová U UPN h=160 mm</t>
  </si>
  <si>
    <t>P</t>
  </si>
  <si>
    <t>Poznámka k položce:
Hmotnost: 18,80 kg/m</t>
  </si>
  <si>
    <t>0,047*1,1"KV/13</t>
  </si>
  <si>
    <t>51</t>
  </si>
  <si>
    <t>331231126</t>
  </si>
  <si>
    <t>Zdivo pilířů z cihel dl 290 mm pevnosti P 25 na MC 10</t>
  </si>
  <si>
    <t>-1363589524</t>
  </si>
  <si>
    <t>Pilíře volně stojící z cihel pálených čtyřhranné až osmihranné (průřezu čtverce, T nebo kříže) pravoúhlé pod omítku nebo režné, bez spárování z cihel plných dl. 290 mm P 20 až P 25 M I, na maltu MC-5 nebo MC-10</t>
  </si>
  <si>
    <t>vnitřní obvodové zdivo pilířů od úrovně vodorovné izolace k úrovni +3550</t>
  </si>
  <si>
    <t>(3,55+0,388)*2,587*5</t>
  </si>
  <si>
    <t>(3,55+0,388)*1,1382*12</t>
  </si>
  <si>
    <t xml:space="preserve">104,725*1,05"výměra zvýšena o 5% vzhledem k pracnosti při zdění a zvětšené spotřebě cihel </t>
  </si>
  <si>
    <t>52</t>
  </si>
  <si>
    <t>313212R</t>
  </si>
  <si>
    <t xml:space="preserve">Zdění obkladového soklového zdiva z kamene tř. I, včetně spárování </t>
  </si>
  <si>
    <t>1367920675</t>
  </si>
  <si>
    <t>0,78*0,15*108*1</t>
  </si>
  <si>
    <t>1,26*0,91*0,15*12</t>
  </si>
  <si>
    <t>0,41*0,91*0,15*24</t>
  </si>
  <si>
    <t>0,29*0,91*0,15*6</t>
  </si>
  <si>
    <t>0,42*0,91*0,15*6</t>
  </si>
  <si>
    <t>0,30*0,91*0,15*6</t>
  </si>
  <si>
    <t>0,75*0,91*0,15*6</t>
  </si>
  <si>
    <t>1,26*0,73*0,15*12</t>
  </si>
  <si>
    <t>0,71*0,73*0,15*35</t>
  </si>
  <si>
    <t>1,26*0,73*0,18*12</t>
  </si>
  <si>
    <t>0,75*0,73*0,15*6</t>
  </si>
  <si>
    <t>0,75*0,73*0,18*6</t>
  </si>
  <si>
    <t>0,25*0,73*0,15*6</t>
  </si>
  <si>
    <t>1,26*0,73*0,18*5</t>
  </si>
  <si>
    <t>0,3*0,73*0,15*5</t>
  </si>
  <si>
    <t>1,20*0,18*(0,91+0,3)*5</t>
  </si>
  <si>
    <t>0,2*0,15*(0,91+0,3)*5</t>
  </si>
  <si>
    <t>0,5*0,15*(0,91+0,3)*5</t>
  </si>
  <si>
    <t>0,6*0,15*(0,91+0,3)*10</t>
  </si>
  <si>
    <t>1,2*0,18*(0,73+0,3)*5</t>
  </si>
  <si>
    <t>0,2*0,15*(0,73+0,3)*5</t>
  </si>
  <si>
    <t>0,5*0,15*(0,73+0,3)*5</t>
  </si>
  <si>
    <t>0,23*0,15*(0,73+0,3)*5</t>
  </si>
  <si>
    <t>1,16*0,91*0,15*1</t>
  </si>
  <si>
    <t>0,17*0,91*0,15*1</t>
  </si>
  <si>
    <t>0,45*0,15*(0,91+0,3)*5</t>
  </si>
  <si>
    <t>0,45*0,15*(0,91+0,3)*10</t>
  </si>
  <si>
    <t>53</t>
  </si>
  <si>
    <t>KA/7</t>
  </si>
  <si>
    <t>Nový kamenný sokl 780/150 mm 
délka: 108 m
_viz. odkaz KA/7</t>
  </si>
  <si>
    <t>kus</t>
  </si>
  <si>
    <t>71592060</t>
  </si>
  <si>
    <t>54</t>
  </si>
  <si>
    <t>KA/8</t>
  </si>
  <si>
    <t>Nová kamenná deska soklu ~1260/910 mm
tl. 150 mm
_viz. odkaz KA/8</t>
  </si>
  <si>
    <t>-2056565213</t>
  </si>
  <si>
    <t>55</t>
  </si>
  <si>
    <t>KA/9</t>
  </si>
  <si>
    <t>Nová kamenná deska soklu ~410/910 mm tl. 150 mm _viz. odkaz KA/9</t>
  </si>
  <si>
    <t>905667071</t>
  </si>
  <si>
    <t>56</t>
  </si>
  <si>
    <t>KA/10</t>
  </si>
  <si>
    <t>Nová kamenná deska soklu ~290/910 mm
tl. 150 mm
_viz. odkaz KA/10</t>
  </si>
  <si>
    <t>304072096</t>
  </si>
  <si>
    <t>57</t>
  </si>
  <si>
    <t>KA/11</t>
  </si>
  <si>
    <t>Nová kamenná deska soklu ~420/910 mm
tl. 150 mm
_viz. odkaz KA/11</t>
  </si>
  <si>
    <t>247177197</t>
  </si>
  <si>
    <t>58</t>
  </si>
  <si>
    <t>KA/12</t>
  </si>
  <si>
    <t>Nová kamenná deska soklu ~300/910 mm
tl. 150 mm
_viz. odkaz KA/12</t>
  </si>
  <si>
    <t>485325083</t>
  </si>
  <si>
    <t>59</t>
  </si>
  <si>
    <t>KA/13</t>
  </si>
  <si>
    <t>Nová kamenná deska soklu 750/910 mm
tl. 150 mm
_viz. odkaz KA/13</t>
  </si>
  <si>
    <t>-1414554550</t>
  </si>
  <si>
    <t>60</t>
  </si>
  <si>
    <t>KA/14</t>
  </si>
  <si>
    <t>Nová kamenná deska soklu ~1260/730 mm
tl. 150 mm
_viz. odkaz KA/14</t>
  </si>
  <si>
    <t>321710717</t>
  </si>
  <si>
    <t>61</t>
  </si>
  <si>
    <t>KA/15</t>
  </si>
  <si>
    <t>Nová kamenná deska soklu ~710/730 mm
tl. 150 mm
_viz. odkaz KA/15</t>
  </si>
  <si>
    <t>-359799412</t>
  </si>
  <si>
    <t>62</t>
  </si>
  <si>
    <t>KA/16</t>
  </si>
  <si>
    <t>Nová kamenná deska soklu ~1260/730 mm
tl. 180 mm
_viz. odkaz KA/16</t>
  </si>
  <si>
    <t>874621308</t>
  </si>
  <si>
    <t>63</t>
  </si>
  <si>
    <t>KA/17</t>
  </si>
  <si>
    <t>Nová kamenná deska soklu ~750/730 mm
tl. 150 mm
_viz. odkaz KA/17</t>
  </si>
  <si>
    <t>-636036118</t>
  </si>
  <si>
    <t>64</t>
  </si>
  <si>
    <t>KA/18</t>
  </si>
  <si>
    <t>Nová kamenná deska soklu ~750/730 mm
tl. 180 mm
_viz. odkaz KA/18</t>
  </si>
  <si>
    <t>-123692445</t>
  </si>
  <si>
    <t>65</t>
  </si>
  <si>
    <t>KA/19</t>
  </si>
  <si>
    <t>Nová kamenná deska soklu ~250/730 mm
tl. 150 mm
_viz. odkaz KA/19</t>
  </si>
  <si>
    <t>743404147</t>
  </si>
  <si>
    <t>66</t>
  </si>
  <si>
    <t>KA/20</t>
  </si>
  <si>
    <t>Nová kamenná deska soklu ~1 260/730 mm
tl. 180 mm
_viz. odkaz KA/20</t>
  </si>
  <si>
    <t>467022022</t>
  </si>
  <si>
    <t>67</t>
  </si>
  <si>
    <t>KA/21</t>
  </si>
  <si>
    <t>Nová kamenná deska soklu ~300/730 mm
tl. 150 mm
_viz. odkaz KA/21</t>
  </si>
  <si>
    <t>748339020</t>
  </si>
  <si>
    <t>68</t>
  </si>
  <si>
    <t>KA/22</t>
  </si>
  <si>
    <t>Nová kamenná deska soklu kaple ~dl. 1 200 mm
tl. 180 mm
výška spodní desky:
910 mm
výška vrchní desky:
300 mm
_viz. odkaz KA/22</t>
  </si>
  <si>
    <t>1710307332</t>
  </si>
  <si>
    <t>69</t>
  </si>
  <si>
    <t>KA/23</t>
  </si>
  <si>
    <t>Nová kamenná deska soklu kaple ~dl. 200 mm
tl. 150 mm
 výška spodní desky:
910 mm
výška vrchní desky:
300 mm
_viz. odkaz KA/23</t>
  </si>
  <si>
    <t>303526678</t>
  </si>
  <si>
    <t>70</t>
  </si>
  <si>
    <t>KA/24</t>
  </si>
  <si>
    <t>Nová kamenná deska soklu kaple ~dl. 500 mm
tl. 150 mm
výška spodní desky:
910 mm
výška vrchní desky:
300 mm
_viz. odkaz KA/24</t>
  </si>
  <si>
    <t>-179332548</t>
  </si>
  <si>
    <t>71</t>
  </si>
  <si>
    <t>KA/25</t>
  </si>
  <si>
    <t>Nová kamenná deska soklu kaple ~dl. 600 mm
tl. 150 mm
výška spodní desky:
910 mm
výška vrchní desky:
300 mm
_viz. odkaz KA/25</t>
  </si>
  <si>
    <t>1014824552</t>
  </si>
  <si>
    <t>72</t>
  </si>
  <si>
    <t>KA/26</t>
  </si>
  <si>
    <t>Nová kamenná deska soklu kaple ~dl. 1 200 mm
tl. 180 mm
výška spodní desky:
730 mm
výška vrchní desky:
300 mm
_viz. odkaz KA/26</t>
  </si>
  <si>
    <t>-1325674359</t>
  </si>
  <si>
    <t>73</t>
  </si>
  <si>
    <t>KA/27</t>
  </si>
  <si>
    <t>Nová kamenná deska soklu kaple ~dl. 200 mm
tl. 150 mm
výška spodní desky:
730 mm
výška vrchní desky:
300 mm
_viz. odkaz KA/27</t>
  </si>
  <si>
    <t>-771746399</t>
  </si>
  <si>
    <t>74</t>
  </si>
  <si>
    <t>KA/28</t>
  </si>
  <si>
    <t>Nová kamenná deska soklu kaple ~dl. 500 mm
tl. 150 mm
výška spodní desky:
730 mm
výška vrchní desky:
300 mm
_viz. odkaz KA/28</t>
  </si>
  <si>
    <t>-2057070888</t>
  </si>
  <si>
    <t>75</t>
  </si>
  <si>
    <t>KA/29</t>
  </si>
  <si>
    <t>Nová kamenná deska soklu kaple ~dl. 230 mm
tl. 150 mm
 výška spodní desky:
730 mm
výška vrchní desky:
300 mm
_viz. odkaz KA/29</t>
  </si>
  <si>
    <t>2095337329</t>
  </si>
  <si>
    <t>76</t>
  </si>
  <si>
    <t>KA/30</t>
  </si>
  <si>
    <t>Nová kamenná deska soklu ~1160/910 mm
tl. 150 mm
_viz. odkaz KA/30</t>
  </si>
  <si>
    <t>-1725655020</t>
  </si>
  <si>
    <t>77</t>
  </si>
  <si>
    <t>KA/31</t>
  </si>
  <si>
    <t>Nová kamenná deska soklu ~170/910 mm
tl. 150 mm
_viz. odkaz KA/31</t>
  </si>
  <si>
    <t>1031518467</t>
  </si>
  <si>
    <t>78</t>
  </si>
  <si>
    <t>KA/56</t>
  </si>
  <si>
    <t>Nová kamenná deska soklu kaple ~dl. 450 mm tl. 150 mm výška spodní desky  910 mm, výška vrchní desky 300 mm_viz. odkaz KA/56</t>
  </si>
  <si>
    <t>-1671066671</t>
  </si>
  <si>
    <t>79</t>
  </si>
  <si>
    <t>KA/57</t>
  </si>
  <si>
    <t>-314919836</t>
  </si>
  <si>
    <t>Vodorovné konstrukce</t>
  </si>
  <si>
    <t>80</t>
  </si>
  <si>
    <t>41124428R</t>
  </si>
  <si>
    <t>Klenby plackové tl 140 mm z cihel dl 290 mm pevnosti P 40 rozpětí přes 2 m</t>
  </si>
  <si>
    <t>824154730</t>
  </si>
  <si>
    <t>3,8*(17,25*3-0,6*16)*1,02"3 x ambit</t>
  </si>
  <si>
    <t>odpočet část kleneb tl. 300 mm</t>
  </si>
  <si>
    <t>-(2*0,693*(17,25*3-0,6*16)+10*3,876*0,57)"3 x ambit v krajích tl. 300 mm viz. řezy  A-A a C-C</t>
  </si>
  <si>
    <t>81</t>
  </si>
  <si>
    <t>41124428R1</t>
  </si>
  <si>
    <t>Klenby plackové tl 290 mm z cihel dl 290 mm pevnosti P 40 rozpětí přes 2 m</t>
  </si>
  <si>
    <t>962184062</t>
  </si>
  <si>
    <t>40,231*1,3*3"3x kaple</t>
  </si>
  <si>
    <t>2*0,693*(17,25*3-0,6*16)+10*3,876*0,57"3 x ambit v krajích tl. 300 mm viz. řezy  A-A a C-C</t>
  </si>
  <si>
    <t>1,0*1,0*1,05"zastropení šachty u studny</t>
  </si>
  <si>
    <t>1,2*1,2*1,05"zastropení osária</t>
  </si>
  <si>
    <t>82</t>
  </si>
  <si>
    <t>411353103</t>
  </si>
  <si>
    <t>Zřízení bednění stropů klenbových tvaru vrchlíku</t>
  </si>
  <si>
    <t>-2060471820</t>
  </si>
  <si>
    <t>Bednění stropů, kleneb nebo skořepin bez podpěrné konstrukce stropů kleneb poloměru přes 1000 mm tvaru vrchlíku zřízení</t>
  </si>
  <si>
    <t>82,860+237,414+1,05+1,512</t>
  </si>
  <si>
    <t>83</t>
  </si>
  <si>
    <t>411353104</t>
  </si>
  <si>
    <t>Odstranění bednění stropů klenbových tvaru vrchlíku</t>
  </si>
  <si>
    <t>1276875420</t>
  </si>
  <si>
    <t>Bednění stropů, kleneb nebo skořepin bez podpěrné konstrukce stropů kleneb poloměru přes 1000 mm tvaru vrchlíku odstranění</t>
  </si>
  <si>
    <t>84</t>
  </si>
  <si>
    <t>411354173</t>
  </si>
  <si>
    <t>Zřízení podpěrné konstrukce stropů v do 4 m pro zatížení do 12 kPa</t>
  </si>
  <si>
    <t>1061522892</t>
  </si>
  <si>
    <t>Podpěrná konstrukce stropů výšky do 4 m se zesílením dna bednění na výměru m2 půdorysu pro zatížení betonovou směsí a výztuží přes 5 do 12 kPa zřízení</t>
  </si>
  <si>
    <t>85</t>
  </si>
  <si>
    <t>411354174</t>
  </si>
  <si>
    <t>Odstranění podpěrné konstrukce stropů v do 4 m pro zatížení do 12 kPa</t>
  </si>
  <si>
    <t>600209587</t>
  </si>
  <si>
    <t>Podpěrná konstrukce stropů výšky do 4 m se zesílením dna bednění na výměru m2 půdorysu pro zatížení betonovou směsí a výztuží přes 5 do 12 kPa odstranění</t>
  </si>
  <si>
    <t>86</t>
  </si>
  <si>
    <t>411354183</t>
  </si>
  <si>
    <t>Příplatek k zřízení podpěrné konstrukci stropů pro zatížení do 12 kPa za výšku přes 4 do 6 m</t>
  </si>
  <si>
    <t>378129665</t>
  </si>
  <si>
    <t>Podpěrná konstrukce stropů Příplatek k cenám za podpěrnou konstrukci křížově zpevněnou pro výšku přes 4 do 6 m na výměru m2 půdorysu, pro zatížení betonovou směsí a výztuží přes 5 do 12 kPa zřízení</t>
  </si>
  <si>
    <t>87</t>
  </si>
  <si>
    <t>411354184</t>
  </si>
  <si>
    <t>Příplatek k odstranění podpěrné konstrukci stropů pro zatížení do 12 kPa za výšku přes 4 do 6 m</t>
  </si>
  <si>
    <t>251501583</t>
  </si>
  <si>
    <t>Podpěrná konstrukce stropů Příplatek k cenám za podpěrnou konstrukci křížově zpevněnou pro výšku přes 4 do 6 m na výměru m2 půdorysu, pro zatížení betonovou směsí a výztuží přes 5 do 12 kPa odstranění</t>
  </si>
  <si>
    <t>88</t>
  </si>
  <si>
    <t>43032151R</t>
  </si>
  <si>
    <t>Schodišťové konstrukce a rampy z betonu prostého stupně, schodnice, ramena, podesty s nosníky tř. C 20/25</t>
  </si>
  <si>
    <t>-493095283</t>
  </si>
  <si>
    <t>betonová deska venkovního schodiště + schodiště u vstupu</t>
  </si>
  <si>
    <t>1,9638*3,40+0,6*0,8*4,74</t>
  </si>
  <si>
    <t>89</t>
  </si>
  <si>
    <t>431351121</t>
  </si>
  <si>
    <t>Zřízení bednění podest schodišť a ramp přímočarých v do 4 m</t>
  </si>
  <si>
    <t>375669326</t>
  </si>
  <si>
    <t>Bednění podest, podstupňových desek a ramp včetně podpěrné konstrukce výšky do 4 m půdorysně přímočarých zřízení</t>
  </si>
  <si>
    <t xml:space="preserve">0,9*3,4*2+0,8*(4,74+0,7+0,7)+14*0,17*3,47"venkovní schodiště </t>
  </si>
  <si>
    <t>90</t>
  </si>
  <si>
    <t>431351122</t>
  </si>
  <si>
    <t>Odstranění bednění podest schodišť a ramp přímočarých v do 4 m</t>
  </si>
  <si>
    <t>-1515443754</t>
  </si>
  <si>
    <t>Bednění podest, podstupňových desek a ramp včetně podpěrné konstrukce výšky do 4 m půdorysně přímočarých odstranění</t>
  </si>
  <si>
    <t>91</t>
  </si>
  <si>
    <t>434191423</t>
  </si>
  <si>
    <t>Osazení schodišťových stupňů kamenných pemrlovaných na desku</t>
  </si>
  <si>
    <t>m</t>
  </si>
  <si>
    <t>-405117551</t>
  </si>
  <si>
    <t>Osazování schodišťových stupňů kamenných s vyspárováním styčných spár, s provizorním dřevěným zábradlím a dočasným zakrytím stupnic prkny na desku, stupňů pemrlovaných nebo ostatních</t>
  </si>
  <si>
    <t>KA1+KA2</t>
  </si>
  <si>
    <t>12*2,25+4*3,2</t>
  </si>
  <si>
    <t>KA4+KA5</t>
  </si>
  <si>
    <t>3*1,95+3*2,25</t>
  </si>
  <si>
    <t>KA 46,47a,47b + KA 49,50,51</t>
  </si>
  <si>
    <t>15*3,55+3,5+6,3+6,9</t>
  </si>
  <si>
    <t>KA6</t>
  </si>
  <si>
    <t>3*1,75</t>
  </si>
  <si>
    <t>92</t>
  </si>
  <si>
    <t>KA/1</t>
  </si>
  <si>
    <t>Nový vnější profilovaný kamenný stupeň 600/2250/200 mm_viz. odkaz KA/1</t>
  </si>
  <si>
    <t>-2042424377</t>
  </si>
  <si>
    <t>93</t>
  </si>
  <si>
    <t>KA/2</t>
  </si>
  <si>
    <t>Nový vnější profilovaný kamenný stupeň 900/3200/200 mm_viz. odkaz KA/2</t>
  </si>
  <si>
    <t>-1908312481</t>
  </si>
  <si>
    <t>94</t>
  </si>
  <si>
    <t>KA/4</t>
  </si>
  <si>
    <t>Nový vnější kamenný práh ~240/1 950/200 mm
(š/d/tl.)
_viz. odkaz KA/4</t>
  </si>
  <si>
    <t>2055848100</t>
  </si>
  <si>
    <t>95</t>
  </si>
  <si>
    <t>KA/5</t>
  </si>
  <si>
    <t>Nový vnější profilovaný kamenný stupeň ~350/2 250/200 mm
(š/d/tl.)_viz. odkaz KA/5</t>
  </si>
  <si>
    <t>-1279955651</t>
  </si>
  <si>
    <t>96</t>
  </si>
  <si>
    <t>KA/6</t>
  </si>
  <si>
    <t>Nový vnitřní kamenný práh ~500/1 750/~100-200 mm (š/d/tl.)
_viz. odkaz KA/6</t>
  </si>
  <si>
    <t>-1038076229</t>
  </si>
  <si>
    <t>97</t>
  </si>
  <si>
    <t>KA/46</t>
  </si>
  <si>
    <t>Nový vnější profilovaný kamenný stupeň ~420/200 mm
dl.3,55 m
_viz. odkaz KA/46</t>
  </si>
  <si>
    <t>-989905646</t>
  </si>
  <si>
    <t>98</t>
  </si>
  <si>
    <t>KA/47a</t>
  </si>
  <si>
    <t>Nový vnější profilovaný kamenný stupeň - první stupeň ~420/200 mm
dl.3,55 m
_viz. odkaz KA/47a</t>
  </si>
  <si>
    <t>-903355258</t>
  </si>
  <si>
    <t>99</t>
  </si>
  <si>
    <t>KA/47b</t>
  </si>
  <si>
    <t>Nový vnější profilovaný kamenný stupeň - patnáctý stupeň ~420/200 mm
dl.3,55 m
_viz. odkaz KA/47b</t>
  </si>
  <si>
    <t>1324787544</t>
  </si>
  <si>
    <t>KA/49</t>
  </si>
  <si>
    <t>Profilovaný kamenný stupeň, složený z více kamenných kvádrů. viz schodiště celkový max. rozměr
 3 500/1 000
tl.180 mm
_viz. odkaz KA/49</t>
  </si>
  <si>
    <t>1754845675</t>
  </si>
  <si>
    <t>101</t>
  </si>
  <si>
    <t>KA/50</t>
  </si>
  <si>
    <t>Nový vnější profilovaný kamenný stupeň 430/180 mm 
dl. 6,3 m
_viz. odkaz KA/50</t>
  </si>
  <si>
    <t>633183857</t>
  </si>
  <si>
    <t>102</t>
  </si>
  <si>
    <t>KA/51</t>
  </si>
  <si>
    <t>Nový vnější profilovaný kamenný stupeň 430/180 mm 
dl. 6,9 m
_viz. odkaz KA/51</t>
  </si>
  <si>
    <t>2073175821</t>
  </si>
  <si>
    <t>103</t>
  </si>
  <si>
    <t>43431111R</t>
  </si>
  <si>
    <t>Schodišťové stupně dusané na terén z betonu tř. C 20/25</t>
  </si>
  <si>
    <t>1626523229</t>
  </si>
  <si>
    <t>3,47*15"venkovní schodiště</t>
  </si>
  <si>
    <t>104</t>
  </si>
  <si>
    <t>45145777R</t>
  </si>
  <si>
    <t>Podklad nebo lože pod dlažbu vodorovný nebo do sklonu 1:5 z MV tl 120 mm</t>
  </si>
  <si>
    <t>-1215661076</t>
  </si>
  <si>
    <t>Poznámka k položce:
vápenocementová malta  (říční ostrý písek+kval. hašené vápno) tl. 120 mm</t>
  </si>
  <si>
    <t>sk02</t>
  </si>
  <si>
    <t>Komunikace pozemní</t>
  </si>
  <si>
    <t>105</t>
  </si>
  <si>
    <t>564751111R</t>
  </si>
  <si>
    <t>Podklad z kameniva hrubého drceného vel. 16-32 mm tl 150 mm</t>
  </si>
  <si>
    <t>-1058208377</t>
  </si>
  <si>
    <t>SK02 - okapový chodník</t>
  </si>
  <si>
    <t>0,6*(6,2+12,276+31,568+16,57)"vně objektu</t>
  </si>
  <si>
    <t xml:space="preserve">3*9,0+3*2,5"uvnitř objektu </t>
  </si>
  <si>
    <t>0,6*23,53"podél stávajícího objektu uvnitř ambitu</t>
  </si>
  <si>
    <t>106</t>
  </si>
  <si>
    <t>594511111</t>
  </si>
  <si>
    <t>Dlažba z lomového kamene s provedením lože z betonu</t>
  </si>
  <si>
    <t>-18784706</t>
  </si>
  <si>
    <t>Dlažba nebo přídlažba z lomového kamene lomařsky upraveného rigolového v ploše vodorovné nebo ve sklonu tl. do 250 mm, bez vyplnění spár, s provedením lože tl. 50 mm z betonu</t>
  </si>
  <si>
    <t>1,545"dno šachty u studny</t>
  </si>
  <si>
    <t>Úpravy povrchů, podlahy a osazování výplní</t>
  </si>
  <si>
    <t>Úprava povrchů vnitřních</t>
  </si>
  <si>
    <t>107</t>
  </si>
  <si>
    <t>611311143</t>
  </si>
  <si>
    <t>Vápenná omítka štuková dvouvrstvá vnitřních kleneb nebo skořepin nanášená ručně</t>
  </si>
  <si>
    <t>127704075</t>
  </si>
  <si>
    <t>Omítka vápenná vnitřních ploch nanášená ručně dvouvrstvá štuková, tloušťky jádrové omítky do 10 mm a tloušťky štuku do 3 mm vodorovných konstrukcí kleneb nebo skořepin</t>
  </si>
  <si>
    <t xml:space="preserve">klenby </t>
  </si>
  <si>
    <t>320,274</t>
  </si>
  <si>
    <t>klenbové pásy</t>
  </si>
  <si>
    <t>329,218</t>
  </si>
  <si>
    <t>108</t>
  </si>
  <si>
    <t>612311141</t>
  </si>
  <si>
    <t>Vápenná omítka štuková dvouvrstvá vnitřních stěn nanášená ručně</t>
  </si>
  <si>
    <t>-1650251339</t>
  </si>
  <si>
    <t>Omítka vápenná vnitřních ploch nanášená ručně dvouvrstvá štuková, tloušťky jádrové omítky do 10 mm a tloušťky štuku do 3 mm svislých konstrukcí stěn</t>
  </si>
  <si>
    <t>3x ambit</t>
  </si>
  <si>
    <t>5,05*42,01*3</t>
  </si>
  <si>
    <t>-(5,05-3,23)*16,02*3"odpočet vnitřní strana s pilíři do v. 3230</t>
  </si>
  <si>
    <t>2*0,6*3,55*5*3"boky nik vnějšího obvodového zdiva</t>
  </si>
  <si>
    <t>2*2,1*4*3"boky příčných klenebných pásů</t>
  </si>
  <si>
    <t>3x kaple</t>
  </si>
  <si>
    <t>5,05*25,45*3</t>
  </si>
  <si>
    <t>-(5,05-3,23)*4,26*3"odpočet vnitřní strana s pilíři do v. 3230</t>
  </si>
  <si>
    <t>2*0,75*3,55*3*3"boky nik vnějšího obvodového zdiva</t>
  </si>
  <si>
    <t>109</t>
  </si>
  <si>
    <t>613311141</t>
  </si>
  <si>
    <t>Vápenná omítka štuková dvouvrstvá vnitřních pilířů nebo sloupů nanášená ručně</t>
  </si>
  <si>
    <t>1401936373</t>
  </si>
  <si>
    <t>Omítka vápenná vnitřních ploch nanášená ručně dvouvrstvá štuková, tloušťky jádrové omítky do 10 mm a tloušťky štuku do 3 mm svislých konstrukcí pilířů nebo sloupů</t>
  </si>
  <si>
    <t>vnitřní pilíře do v ozdobné římsy +3230</t>
  </si>
  <si>
    <t>3,23*4,6*16</t>
  </si>
  <si>
    <t>3,23*7,463*5</t>
  </si>
  <si>
    <t>110</t>
  </si>
  <si>
    <t>613319R</t>
  </si>
  <si>
    <t xml:space="preserve">Štukové profilace vnitřních ozdobných říms v úrovni +3.230 </t>
  </si>
  <si>
    <t>1618030860</t>
  </si>
  <si>
    <t>Poznámka k položce:
Štukové profilace a římsy nutno realizovat dle přesně stanoveného technologického postupu. Prvky  budou provedeny tažením šablon vytvořených pomocí otisků stávajících profilací v západním ambitu. Nově vytvořené římsy a profilace budou přesnou kopií stávajících, šablony a přesná technologie provádění  bude odsouhlasena architektem a památkovým  dohledem.</t>
  </si>
  <si>
    <t>0,3+0,9*16+2,3*5+0,25*6+1,875+2,73+3,185*5+0,9*16+1,554</t>
  </si>
  <si>
    <t>Úprava povrchů vnějších</t>
  </si>
  <si>
    <t>111</t>
  </si>
  <si>
    <t>62232540R</t>
  </si>
  <si>
    <t xml:space="preserve">Vnější vápenné nebo vápenocementové štukové omítky složitosti 3 </t>
  </si>
  <si>
    <t>1393780028</t>
  </si>
  <si>
    <t>vnější fasády</t>
  </si>
  <si>
    <t xml:space="preserve">3x ambit </t>
  </si>
  <si>
    <t>5,7*17,35*3+5*3</t>
  </si>
  <si>
    <t>2+1x kaple</t>
  </si>
  <si>
    <t>6,7*18*2+6,7*11+6*0,8</t>
  </si>
  <si>
    <t>vnitřní fasády</t>
  </si>
  <si>
    <t>5,7*17,25*3</t>
  </si>
  <si>
    <t>-(4,7-3,55)/2*2,25*15</t>
  </si>
  <si>
    <t>6,7*4,5*3+6*0,8</t>
  </si>
  <si>
    <t>-(4,7-3,55)/2*2,25*3</t>
  </si>
  <si>
    <t>2,7*(8,523+8,523+0,75+6,65+6,65+0,75+0,37*2)</t>
  </si>
  <si>
    <t>3,33*0,85*3</t>
  </si>
  <si>
    <t>112</t>
  </si>
  <si>
    <t>622611R</t>
  </si>
  <si>
    <t>Nátěr dvojnásobný vápenný vnějších omítaných stěn včetně penetrace provedený ručně - fasáda složitost 3</t>
  </si>
  <si>
    <t>-1564251696</t>
  </si>
  <si>
    <t>Podlahy a podlahové konstrukce</t>
  </si>
  <si>
    <t>113</t>
  </si>
  <si>
    <t>631311125</t>
  </si>
  <si>
    <t>Mazanina tl do 120 mm z betonu prostého tř. C 20/25</t>
  </si>
  <si>
    <t>1793212402</t>
  </si>
  <si>
    <t>Mazanina z betonu prostého tl. přes 80 do 120 mm tř. C 20/25</t>
  </si>
  <si>
    <t xml:space="preserve">SK01 - prostor ambitů a kaplí </t>
  </si>
  <si>
    <t>0,15*300</t>
  </si>
  <si>
    <t>114</t>
  </si>
  <si>
    <t>63511123R</t>
  </si>
  <si>
    <t>Násyp pod podlahy z drobného kameniva 4-8 se zhutněním</t>
  </si>
  <si>
    <t>648999783</t>
  </si>
  <si>
    <t>0,05*300</t>
  </si>
  <si>
    <t>115</t>
  </si>
  <si>
    <t>635111242</t>
  </si>
  <si>
    <t>Násyp pod podlahy z hrubého kameniva 16-32 se zhutněním</t>
  </si>
  <si>
    <t>-316230381</t>
  </si>
  <si>
    <t>Násyp ze štěrkopísku, písku nebo kameniva pod podlahy se zhutněním z kameniva hrubého 16-32</t>
  </si>
  <si>
    <t>podlaha na dně šachty u studny</t>
  </si>
  <si>
    <t>0,15*1,150</t>
  </si>
  <si>
    <t>0,15*2,0*2,0</t>
  </si>
  <si>
    <t>Trubní vedení</t>
  </si>
  <si>
    <t>116</t>
  </si>
  <si>
    <t>899511112</t>
  </si>
  <si>
    <t>Stupadla do šachet vidlicová osazovaná do vynechaných otvorů_viz. odkaz R/2</t>
  </si>
  <si>
    <t>1626843111</t>
  </si>
  <si>
    <t>Stupadla do šachet tunelové stoky ocelová s PE povlakem osazovaná do vynechaných otvorů</t>
  </si>
  <si>
    <t>13"R/2</t>
  </si>
  <si>
    <t>Ostatní konstrukce a práce, bourání</t>
  </si>
  <si>
    <t>Doplňující konstrukce a práce pozemních komunikací, letišť a ploch</t>
  </si>
  <si>
    <t>117</t>
  </si>
  <si>
    <t>919726122</t>
  </si>
  <si>
    <t>Geotextilie pro ochranu, separaci a filtraci netkaná měrná hmotnost do 300 g/m2</t>
  </si>
  <si>
    <t>1011550819</t>
  </si>
  <si>
    <t>Geotextilie netkaná pro ochranu, separaci nebo filtraci měrná hmotnost přes 200 do 300 g/m2</t>
  </si>
  <si>
    <t>Různé dokončovací konstrukce a práce inženýrských staveb</t>
  </si>
  <si>
    <t>118</t>
  </si>
  <si>
    <t>9384311R</t>
  </si>
  <si>
    <t xml:space="preserve">Vyčištění studny </t>
  </si>
  <si>
    <t>2080447066</t>
  </si>
  <si>
    <t>Lešení a stavební výtahy</t>
  </si>
  <si>
    <t>119</t>
  </si>
  <si>
    <t>941111131</t>
  </si>
  <si>
    <t>Montáž lešení řadového trubkového lehkého s podlahami zatížení do 200 kg/m2 š do 1,5 m v do 10 m</t>
  </si>
  <si>
    <t>1813597815</t>
  </si>
  <si>
    <t>Montáž lešení řadového trubkového lehkého pracovního s podlahami s provozním zatížením tř. 3 do 200 kg/m2 šířky tř. W12 přes 1,2 do 1,5 m, výšky do 10 m</t>
  </si>
  <si>
    <t>5,55*(26,665+35,98+36,130+61,55+5*2*1,5)</t>
  </si>
  <si>
    <t>941111231</t>
  </si>
  <si>
    <t>Příplatek k lešení řadovému trubkovému lehkému s podlahami š 1,5 m v 10 m za první a ZKD den použití</t>
  </si>
  <si>
    <t>-1673002199</t>
  </si>
  <si>
    <t>Montáž lešení řadového trubkového lehkého pracovního s podlahami s provozním zatížením tř. 3 do 200 kg/m2 Příplatek za první a každý další den použití lešení k ceně -1131</t>
  </si>
  <si>
    <t>leseni*30*8</t>
  </si>
  <si>
    <t>121</t>
  </si>
  <si>
    <t>941111831</t>
  </si>
  <si>
    <t>Demontáž lešení řadového trubkového lehkého s podlahami zatížení do 200 kg/m2 š do 1,5 m v do 10 m</t>
  </si>
  <si>
    <t>-651056443</t>
  </si>
  <si>
    <t>Demontáž lešení řadového trubkového lehkého pracovního s podlahami s provozním zatížením tř. 3 do 200 kg/m2 šířky tř. W12 přes 1,2 do 1,5 m, výšky do 10 m</t>
  </si>
  <si>
    <t>122</t>
  </si>
  <si>
    <t>949101112</t>
  </si>
  <si>
    <t>Lešení pomocné pro objekty pozemních staveb s lešeňovou podlahou v do 3,5 m zatížení do 150 kg/m2</t>
  </si>
  <si>
    <t>-1753528361</t>
  </si>
  <si>
    <t>Lešení pomocné pracovní pro objekty pozemních staveb pro zatížení do 150 kg/m2, o výšce lešeňové podlahy přes 1,9 do 3,5 m</t>
  </si>
  <si>
    <t xml:space="preserve">prostor ambitů a kaplí </t>
  </si>
  <si>
    <t>72,65+57,4+72,65+57,4+72,65+57,4</t>
  </si>
  <si>
    <t>123</t>
  </si>
  <si>
    <t>944511111</t>
  </si>
  <si>
    <t>Montáž ochranné sítě z textilie z umělých vláken</t>
  </si>
  <si>
    <t>-1308500965</t>
  </si>
  <si>
    <t>Montáž ochranné sítě zavěšené na konstrukci lešení z textilie z umělých vláken</t>
  </si>
  <si>
    <t>124</t>
  </si>
  <si>
    <t>944511211</t>
  </si>
  <si>
    <t>Příplatek k ochranné síti za první a ZKD den použití</t>
  </si>
  <si>
    <t>-1156115112</t>
  </si>
  <si>
    <t>Montáž ochranné sítě Příplatek za první a každý další den použití sítě k ceně -1111</t>
  </si>
  <si>
    <t>125</t>
  </si>
  <si>
    <t>944511811</t>
  </si>
  <si>
    <t>Demontáž ochranné sítě z textilie z umělých vláken</t>
  </si>
  <si>
    <t>345630496</t>
  </si>
  <si>
    <t>Demontáž ochranné sítě zavěšené na konstrukci lešení z textilie z umělých vláken</t>
  </si>
  <si>
    <t>Různé dokončovací konstrukce a práce pozemních staveb</t>
  </si>
  <si>
    <t>126</t>
  </si>
  <si>
    <t>953943125</t>
  </si>
  <si>
    <t>Osazování výrobků do 120 kg/kus do betonu bez jejich dodání</t>
  </si>
  <si>
    <t>-489721652</t>
  </si>
  <si>
    <t>Osazování drobných kovových předmětů výrobků ostatních jinde neuvedených do betonu se zajištěním polohy k bednění či k výztuži před zabetonováním hmotnosti přes 30 do 120 kg/kus</t>
  </si>
  <si>
    <t>ocelové prvky KV/1 - KV/12</t>
  </si>
  <si>
    <t>127</t>
  </si>
  <si>
    <t>KV1-3</t>
  </si>
  <si>
    <t>ocelová pásovina - spínací železa, profil 60/12 mm, 2x nástřik základní syntetickou barvou, prvky opatřeny kónicky ukončenou závlačí_viz. odkaz KV/1 - KV/3</t>
  </si>
  <si>
    <t>kg</t>
  </si>
  <si>
    <t>1852510844</t>
  </si>
  <si>
    <t>(0,339+0,2034+0,403975)*1000*1,08</t>
  </si>
  <si>
    <t>128</t>
  </si>
  <si>
    <t>KV7-12</t>
  </si>
  <si>
    <t>ocelová pásovina - spínací železa, profil 80/16 mm, 2x nástřik základní syntetickou barvou, prvky opatřeny kónicky ukončenou závlačí_viz. odkaz KV/7 - KV/12</t>
  </si>
  <si>
    <t>1352114399</t>
  </si>
  <si>
    <t>3,81096*1000*1,08</t>
  </si>
  <si>
    <t>129</t>
  </si>
  <si>
    <t>953941210</t>
  </si>
  <si>
    <t>Osazování kovových poklopů s rámy pl do 1 m2</t>
  </si>
  <si>
    <t>414524867</t>
  </si>
  <si>
    <t>Osazení drobných kovových výrobků bez jejich dodání s vysekáním kapes pro upevňovací prvky se zazděním, zabetonováním nebo zalitím kovových poklopů s rámy, plochy do 1 m2</t>
  </si>
  <si>
    <t>2"R/1</t>
  </si>
  <si>
    <t>130</t>
  </si>
  <si>
    <t>R/1</t>
  </si>
  <si>
    <t>Vodotěsný poklop určený k zadláždění 500/500 mm, pozink_viz. odkaz R/1</t>
  </si>
  <si>
    <t>1106172795</t>
  </si>
  <si>
    <t>131</t>
  </si>
  <si>
    <t>953941211</t>
  </si>
  <si>
    <t>Osazování kovových konzol nebo kotev bez jejich dodání</t>
  </si>
  <si>
    <t>-952978965</t>
  </si>
  <si>
    <t>Osazování drobných kovových předmětů se zalitím maltou cementovou, do vysekaných kapes nebo připravených otvorů konzol nebo kotev, např. pro schodišťová madla do zdí, radiátorové konzoly apod.</t>
  </si>
  <si>
    <t>osazení R/3</t>
  </si>
  <si>
    <t>132</t>
  </si>
  <si>
    <t>44932113R</t>
  </si>
  <si>
    <t xml:space="preserve">hasicí přístroj práškový 6kg (PHP 21A), </t>
  </si>
  <si>
    <t>-415763743</t>
  </si>
  <si>
    <t>133</t>
  </si>
  <si>
    <t>950999R</t>
  </si>
  <si>
    <t>Požárně bezpečnostní tabulky - osazení</t>
  </si>
  <si>
    <t>-1984690825</t>
  </si>
  <si>
    <t>134</t>
  </si>
  <si>
    <t>R/4</t>
  </si>
  <si>
    <t>požárně bezpečnostní tabulky - dodávka</t>
  </si>
  <si>
    <t>-1642922465</t>
  </si>
  <si>
    <t>Bourání konstrukcí</t>
  </si>
  <si>
    <t>135</t>
  </si>
  <si>
    <t>962032231</t>
  </si>
  <si>
    <t>Bourání zdiva z cihel pálených nebo vápenopískových na MV nebo MVC přes 1 m3</t>
  </si>
  <si>
    <t>-40029938</t>
  </si>
  <si>
    <t>Bourání zdiva nadzákladového z cihel nebo tvárnic z cihel pálených nebo vápenopískových, na maltu vápennou nebo vápenocementovou, objemu přes 1 m3</t>
  </si>
  <si>
    <t xml:space="preserve">částečné ubourání ohradní zdi </t>
  </si>
  <si>
    <t>0,75*(14,5+9)</t>
  </si>
  <si>
    <t>Prorážení otvorů a ostatní bourací práce</t>
  </si>
  <si>
    <t>136</t>
  </si>
  <si>
    <t>971028661</t>
  </si>
  <si>
    <t>Vybourání otvorů ve zdivu smíšeném pl do 4 m2 tl do 600 mm</t>
  </si>
  <si>
    <t>-280672126</t>
  </si>
  <si>
    <t>Vybourání otvorů ve zdivu základovém nebo nadzákladovém kamenném, smíšeném smíšeném, plochy do 4 m2, tl. do 600 mm</t>
  </si>
  <si>
    <t>0,335*0,8*1,5"otvor v plášti st. studny</t>
  </si>
  <si>
    <t>137</t>
  </si>
  <si>
    <t>977151113</t>
  </si>
  <si>
    <t>Jádrové vrty diamantovými korunkami do D 50 mm do stavebních materiálů</t>
  </si>
  <si>
    <t>806042155</t>
  </si>
  <si>
    <t>Jádrové vrty diamantovými korunkami do stavebních materiálů (železobetonu, betonu, cihel, obkladů, dlažeb, kamene) průměru přes 40 do 50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</si>
  <si>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</si>
  <si>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5"přípomoce pro elektroinstalaci</t>
  </si>
  <si>
    <t>997</t>
  </si>
  <si>
    <t>Přesun sutě</t>
  </si>
  <si>
    <t>138</t>
  </si>
  <si>
    <t>997013211</t>
  </si>
  <si>
    <t>Vnitrostaveništní doprava suti a vybouraných hmot pro budovy v do 6 m ručně</t>
  </si>
  <si>
    <t>-158340522</t>
  </si>
  <si>
    <t>Vnitrostaveništní doprava suti a vybouraných hmot vodorovně do 50 m svisle ručně (nošením po schodech)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</si>
  <si>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</si>
  <si>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32,569+3,955</t>
  </si>
  <si>
    <t>139</t>
  </si>
  <si>
    <t>997013501</t>
  </si>
  <si>
    <t>Odvoz suti a vybouraných hmot na skládku nebo meziskládku do 1 km se složením</t>
  </si>
  <si>
    <t>306094278</t>
  </si>
  <si>
    <t>Odvoz suti a vybouraných hmot na skládku nebo meziskládku se složením, na vzdálenost do 1 km</t>
  </si>
  <si>
    <t>140</t>
  </si>
  <si>
    <t>997013509</t>
  </si>
  <si>
    <t>Příplatek k odvozu suti a vybouraných hmot na skládku ZKD 1 km přes 1 km</t>
  </si>
  <si>
    <t>1024151105</t>
  </si>
  <si>
    <t>Odvoz suti a vybouraných hmot na skládku nebo meziskládku se složením, na vzdálenost Příplatek k ceně za každý další i započatý 1 km přes 1 km</t>
  </si>
  <si>
    <t>36,524*19 'Přepočtené koeficientem množství</t>
  </si>
  <si>
    <t>141</t>
  </si>
  <si>
    <t>997013803</t>
  </si>
  <si>
    <t>Poplatek za uložení stavebního odpadu z keramických materiálů na skládce (skládkovné)</t>
  </si>
  <si>
    <t>-645219056</t>
  </si>
  <si>
    <t>Poplatek za uložení stavebního odpadu na skládce (skládkovné) z keramických materiálů</t>
  </si>
  <si>
    <t>998</t>
  </si>
  <si>
    <t>Přesun hmot</t>
  </si>
  <si>
    <t>142</t>
  </si>
  <si>
    <t>998017002</t>
  </si>
  <si>
    <t>Přesun hmot s omezením mechanizace pro budovy v do 12 m</t>
  </si>
  <si>
    <t>-672275022</t>
  </si>
  <si>
    <t>Přesun hmot pro budovy občanské výstavby, bydlení, výrobu a služby s omezením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</si>
  <si>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</si>
  <si>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</si>
  <si>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</si>
  <si>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</si>
  <si>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</si>
  <si>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143</t>
  </si>
  <si>
    <t>711111001</t>
  </si>
  <si>
    <t>Provedení izolace proti zemní vlhkosti vodorovné za studena nátěrem penetračním</t>
  </si>
  <si>
    <t>-87259485</t>
  </si>
  <si>
    <t>Provedení izolace proti zemní vlhkosti natěradly a tmely za studena na ploše vodorovné V nátěrem penetračním</t>
  </si>
  <si>
    <t>555"přístavba ambitu</t>
  </si>
  <si>
    <t xml:space="preserve">(0,6+3,4+0,6)*7,3"venkovní schodiště </t>
  </si>
  <si>
    <t>1,62*4,74"předložené schodiště</t>
  </si>
  <si>
    <t>1,15*(0,43+0,95+2,57)"dostava ohradní zdi</t>
  </si>
  <si>
    <t>144</t>
  </si>
  <si>
    <t>711112001</t>
  </si>
  <si>
    <t>Provedení izolace proti zemní vlhkosti svislé za studena nátěrem penetračním</t>
  </si>
  <si>
    <t>-1910199359</t>
  </si>
  <si>
    <t>Provedení izolace proti zemní vlhkosti natěradly a tmely za studena na ploše svislé S nátěrem penetračním</t>
  </si>
  <si>
    <t>svislá izolace přístavby ambitu</t>
  </si>
  <si>
    <t>280</t>
  </si>
  <si>
    <t>1,33*(8,529+7)</t>
  </si>
  <si>
    <t>145</t>
  </si>
  <si>
    <t>111631500</t>
  </si>
  <si>
    <t>lak asfaltový ALP/9 bal 9 kg</t>
  </si>
  <si>
    <t>1719424155</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</si>
  <si>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</si>
  <si>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</si>
  <si>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izol_V*0,4/1000</t>
  </si>
  <si>
    <t>izol_S*0,4/1000</t>
  </si>
  <si>
    <t>146</t>
  </si>
  <si>
    <t>711141559</t>
  </si>
  <si>
    <t>Provedení izolace proti zemní vlhkosti pásy přitavením vodorovné NAIP</t>
  </si>
  <si>
    <t>-1317400441</t>
  </si>
  <si>
    <t>Provedení izolace proti zemní vlhkosti pásy přitavením NAIP na ploše vodorovné V</t>
  </si>
  <si>
    <t>147</t>
  </si>
  <si>
    <t>711142559</t>
  </si>
  <si>
    <t>Provedení izolace proti zemní vlhkosti pásy přitavením svislé NAIP</t>
  </si>
  <si>
    <t>-465182505</t>
  </si>
  <si>
    <t>Provedení izolace proti zemní vlhkosti pásy přitavením NAIP na ploše svislé S</t>
  </si>
  <si>
    <t>148</t>
  </si>
  <si>
    <t>62832134R</t>
  </si>
  <si>
    <t xml:space="preserve">pás těžký asfaltovaný </t>
  </si>
  <si>
    <t>-1096168139</t>
  </si>
  <si>
    <t>izol_V*1,15</t>
  </si>
  <si>
    <t>izol_S*1,20</t>
  </si>
  <si>
    <t>149</t>
  </si>
  <si>
    <t>998711102</t>
  </si>
  <si>
    <t>Přesun hmot tonážní pro izolace proti vodě, vlhkosti a plynům v objektech výšky do 12 m</t>
  </si>
  <si>
    <t>-551815811</t>
  </si>
  <si>
    <t>Přesun hmot pro izolace proti vodě, vlhkosti a plynům stanovený z hmotnosti přesunovaného materiálu vodorovná dopravní vzdálenost do 50 m v objektech výšky přes 6 do 12 m</t>
  </si>
  <si>
    <t>762</t>
  </si>
  <si>
    <t>Konstrukce tesařské</t>
  </si>
  <si>
    <t>150</t>
  </si>
  <si>
    <t>7620814R</t>
  </si>
  <si>
    <t>Ruční opracování hraněného řeziva hoblováním na staveništi</t>
  </si>
  <si>
    <t>1550093467</t>
  </si>
  <si>
    <t>1734,826+557,10+216,312+139,842+54,78+0,63</t>
  </si>
  <si>
    <t>151</t>
  </si>
  <si>
    <t>762081R</t>
  </si>
  <si>
    <t>Profilace mansardového nosníku</t>
  </si>
  <si>
    <t>-490842942</t>
  </si>
  <si>
    <t>(4,387*2+4,474*4)*3</t>
  </si>
  <si>
    <t>152</t>
  </si>
  <si>
    <t>762083122</t>
  </si>
  <si>
    <t>Impregnace řeziva proti dřevokaznému hmyzu, houbám a plísním máčením třída ohrožení 3 a 4</t>
  </si>
  <si>
    <t>-1711084170</t>
  </si>
  <si>
    <t>Práce společné pro tesařské konstrukce impregnace řeziva máčením proti dřevokaznému hmyzu, houbám a plísním, třída ohrožení 3 a 4 (dřevo v exteriéru)</t>
  </si>
  <si>
    <t>136,431+0,776+19,780</t>
  </si>
  <si>
    <t>153</t>
  </si>
  <si>
    <t>762132135</t>
  </si>
  <si>
    <t>Montáž bednění stěn z hoblovaných prken na sraz</t>
  </si>
  <si>
    <t>436082000</t>
  </si>
  <si>
    <t>Montáž bednění stěn z hoblovaných prken tl. do 32 mm na sraz</t>
  </si>
  <si>
    <t>1,5*2"DP/62</t>
  </si>
  <si>
    <t>154</t>
  </si>
  <si>
    <t>762333531</t>
  </si>
  <si>
    <t>Montáž vázaných kcí krovů nepravidelných z řeziva hoblovaného průřezové plochy do 120 cm2</t>
  </si>
  <si>
    <t>758353537</t>
  </si>
  <si>
    <t>Montáž vázaných konstrukcí krovů střech pultových, sedlových, valbových, stanových nepravidelného půdorysu, z řeziva hoblovaného průřezové plochy do 120 cm2</t>
  </si>
  <si>
    <t>Poznámka k položce:
Spoje konstrukčních prvků jsou zajištěny klasickými tesařskými spoji -  pomocí čepů, rybin lípnutí či osedlání. Zajištění spojů za použití kolíků pr.20 mm z dubového dřeva.</t>
  </si>
  <si>
    <t>6*4,5"DP/34</t>
  </si>
  <si>
    <t>12*5,3"DP/35</t>
  </si>
  <si>
    <t>8*0,9"DP/54</t>
  </si>
  <si>
    <t>12*1,5"DP/58</t>
  </si>
  <si>
    <t>2*3,0"DP/60</t>
  </si>
  <si>
    <t>2*1,5"DP/61</t>
  </si>
  <si>
    <t>1*1,5"DP/63</t>
  </si>
  <si>
    <t>155</t>
  </si>
  <si>
    <t>762333532</t>
  </si>
  <si>
    <t>Montáž vázaných kcí krovů nepravidelných z řeziva hoblovaného průřezové plochy do 224 cm2</t>
  </si>
  <si>
    <t>854168998</t>
  </si>
  <si>
    <t>Montáž vázaných konstrukcí krovů střech pultových, sedlových, valbových, stanových nepravidelného půdorysu, z řeziva hoblovaného průřezové plochy přes 120 do 224 cm2</t>
  </si>
  <si>
    <t>12*1,7"DP/9</t>
  </si>
  <si>
    <t>72*1,5"DP/12</t>
  </si>
  <si>
    <t>96*1,0+96*2,5"DP/24</t>
  </si>
  <si>
    <t>72*2,5"DP/44</t>
  </si>
  <si>
    <t>12*1,5"DP/51</t>
  </si>
  <si>
    <t>156</t>
  </si>
  <si>
    <t>762333533</t>
  </si>
  <si>
    <t>Montáž vázaných kcí krovů nepravidelných z řeziva hoblovaného průřezové plochy do 288 cm2</t>
  </si>
  <si>
    <t>1470021636</t>
  </si>
  <si>
    <t>Montáž vázaných konstrukcí krovů střech pultových, sedlových, valbových, stanových nepravidelného půdorysu, z řeziva hoblovaného průřezové plochy přes 224 do 288 cm2</t>
  </si>
  <si>
    <t>9*17,5"DP/1</t>
  </si>
  <si>
    <t>6*7,5"DP/2</t>
  </si>
  <si>
    <t>3*4,2"DP/3</t>
  </si>
  <si>
    <t>6*4,1"DP/6</t>
  </si>
  <si>
    <t>102*2,5"DP/7</t>
  </si>
  <si>
    <t>108*4,8"DP/8</t>
  </si>
  <si>
    <t>36*1,9"DP/10</t>
  </si>
  <si>
    <t>36*2,6"DP/11</t>
  </si>
  <si>
    <t>6*21,0"DP/13</t>
  </si>
  <si>
    <t>18*2,5"DP/14</t>
  </si>
  <si>
    <t>3*2,1"DP/15</t>
  </si>
  <si>
    <t>6*1,3"DP/16</t>
  </si>
  <si>
    <t>12*2,7"DP/18</t>
  </si>
  <si>
    <t>12*7,0"DP/19</t>
  </si>
  <si>
    <t>24*0,4"DP/20</t>
  </si>
  <si>
    <t>96*2,5"DP/24</t>
  </si>
  <si>
    <t>36*3,8"DP/25</t>
  </si>
  <si>
    <t>34*3,3"DP/26</t>
  </si>
  <si>
    <t>24*1,8"DP/27</t>
  </si>
  <si>
    <t>72*2,5"DP/28</t>
  </si>
  <si>
    <t>24*2,6"DP/29</t>
  </si>
  <si>
    <t>24*2,7"DP/30</t>
  </si>
  <si>
    <t>3*5,1"DP/38</t>
  </si>
  <si>
    <t>6*5,2"DP/39</t>
  </si>
  <si>
    <t>6*5,5"DP/40</t>
  </si>
  <si>
    <t>12*2,2"DP/41</t>
  </si>
  <si>
    <t>6*3,1"DP/42</t>
  </si>
  <si>
    <t>6*3,5"DP/45</t>
  </si>
  <si>
    <t>12*3,6"DP/46</t>
  </si>
  <si>
    <t>18*3,8"DP/47</t>
  </si>
  <si>
    <t>12*2,9"DP/48</t>
  </si>
  <si>
    <t>24*1,3"DP/49</t>
  </si>
  <si>
    <t>9*2,8"DP/50</t>
  </si>
  <si>
    <t>12*1,0"DP/56</t>
  </si>
  <si>
    <t>2*2,8"DP/57</t>
  </si>
  <si>
    <t>157</t>
  </si>
  <si>
    <t>762333534</t>
  </si>
  <si>
    <t>Montáž vázaných kcí krovů nepravidelných z řeziva hoblovaného průřezové plochy do 450 cm2</t>
  </si>
  <si>
    <t>1858976356</t>
  </si>
  <si>
    <t>Montáž vázaných konstrukcí krovů střech pultových, sedlových, valbových, stanových nepravidelného půdorysu, z řeziva hoblovaného průřezové plochy přes 288 do 450 cm2</t>
  </si>
  <si>
    <t>3*3,7"DP/31</t>
  </si>
  <si>
    <t>6*4,6"DP/32</t>
  </si>
  <si>
    <t>3*9,2"DP/33</t>
  </si>
  <si>
    <t>12*2,5"DP/36</t>
  </si>
  <si>
    <t>12*3,4"DP/37</t>
  </si>
  <si>
    <t>3*4,8"DP/52</t>
  </si>
  <si>
    <t>16*1,6"DP/55</t>
  </si>
  <si>
    <t>158</t>
  </si>
  <si>
    <t>76233353R</t>
  </si>
  <si>
    <t>Montáž vázaných kcí krovů nepravidelných z řeziva hoblovaného průřezové plochy přes 450 cm2</t>
  </si>
  <si>
    <t>-438607556</t>
  </si>
  <si>
    <t>6*5,5"DP/4</t>
  </si>
  <si>
    <t>48*6,4"DP/5</t>
  </si>
  <si>
    <t>3*8,4"DP/21</t>
  </si>
  <si>
    <t>6*9,8"DP/22</t>
  </si>
  <si>
    <t>6*5"DP/23</t>
  </si>
  <si>
    <t>3*33"DP/43</t>
  </si>
  <si>
    <t>159</t>
  </si>
  <si>
    <t>60512011R</t>
  </si>
  <si>
    <t xml:space="preserve">řezivo jehličnaté hranol 24 (S10) jakost I </t>
  </si>
  <si>
    <t>-396713487</t>
  </si>
  <si>
    <t xml:space="preserve">viz. výpis řeziva </t>
  </si>
  <si>
    <t>3,78+1,08+0,3024+1,65+15,36+0,66912+6,528+14,10048+0,4284+1,75104+2,2464+1,5552+3,6288+1,08+0,1512+0,1872</t>
  </si>
  <si>
    <t>0,7776+2,016+0,2304+1,60776+3,75144+1,914+5,76+2,1216+3,2832+2,6928+1,0368+5,184+1,79712+1,86624+0,333</t>
  </si>
  <si>
    <t>0,828+0,828+0,3024+0,71232+0,912+1,24032+0,4131+0,8424+0,891+0,7128+0,5022+11,286+2,592+0,504+1,0368</t>
  </si>
  <si>
    <t>1,6416+0,8352+0,7488+0,567+0,2592+0,432+0,0432+0,9216+0,3072+0,1344+0,1728+0,0576+0,0288+0,0135</t>
  </si>
  <si>
    <t>prořez 15%</t>
  </si>
  <si>
    <t>118,636*0,15</t>
  </si>
  <si>
    <t>160</t>
  </si>
  <si>
    <t>762341250</t>
  </si>
  <si>
    <t>Montáž bednění střech rovných a šikmých sklonu do 60° z hoblovaných prken</t>
  </si>
  <si>
    <t>147361939</t>
  </si>
  <si>
    <t>Bednění a laťování montáž bednění střech rovných a šikmých sklonu do 60 st. s vyřezáním otvorů z prken hoblovaných</t>
  </si>
  <si>
    <t>20"DP/59</t>
  </si>
  <si>
    <t>4,8"DP/64</t>
  </si>
  <si>
    <t>161</t>
  </si>
  <si>
    <t>605111200</t>
  </si>
  <si>
    <t>řezivo stavební prkna prismovaná tloušťky 25 - 37 mm délky 2 - 5 m</t>
  </si>
  <si>
    <t>-24537577</t>
  </si>
  <si>
    <t>řezivo jehličnaté deskové neopracované řezivo obchodní a na stavební konstrukce ČSN EN 1611, třídy G2/4 prismované délka 2,00 - 5,00 m prkna tloušťky 25 - 37 mm</t>
  </si>
  <si>
    <t>(0,5+0,055+0,12)*1,15"viz. výpis řeziva</t>
  </si>
  <si>
    <t>162</t>
  </si>
  <si>
    <t>762342311</t>
  </si>
  <si>
    <t>Montáž laťování na střechách složitých sklonu do 60° osové vzdálenosti do 150 mm</t>
  </si>
  <si>
    <t>1926675273</t>
  </si>
  <si>
    <t>Bednění a laťování montáž laťování střech složitých sklonu do 60 st. při osové vzdálenosti latí do 150 mm</t>
  </si>
  <si>
    <t>520"DP/17</t>
  </si>
  <si>
    <t>590"DP/53</t>
  </si>
  <si>
    <t>163</t>
  </si>
  <si>
    <t>605141010</t>
  </si>
  <si>
    <t>řezivo jehličnaté lať jakost I 10 - 25 cm2</t>
  </si>
  <si>
    <t>-2001209392</t>
  </si>
  <si>
    <t>řezivo jehličnaté drobné, neopracované (lišty a latě), (ČSN 49 1503, ČSN 49 2100) řezivo jehličnaté - latě průřez 10 - 25 cm2 latě jakost I.</t>
  </si>
  <si>
    <t xml:space="preserve">(8,1+9,1)*1,15"viz. výpis řeziva </t>
  </si>
  <si>
    <t>164</t>
  </si>
  <si>
    <t>762395000</t>
  </si>
  <si>
    <t>Spojovací prostředky pro montáž krovu, bednění, laťování, světlíky, klíny</t>
  </si>
  <si>
    <t>-927911035</t>
  </si>
  <si>
    <t>Spojovací prostředky krovů, bednění a laťování, nadstřešních konstrukcí svory, prkna, hřebíky, pásová ocel, vruty</t>
  </si>
  <si>
    <t>165</t>
  </si>
  <si>
    <t>998762102</t>
  </si>
  <si>
    <t>Přesun hmot tonážní pro kce tesařské v objektech v do 12 m</t>
  </si>
  <si>
    <t>-1774890871</t>
  </si>
  <si>
    <t>Přesun hmot pro konstrukce tesařské stanovený z hmotnosti přesunovaného materiálu vodorovná dopravní vzdálenost do 50 m v objektech výšky přes 6 do 12 m</t>
  </si>
  <si>
    <t>764</t>
  </si>
  <si>
    <t>Konstrukce klempířské</t>
  </si>
  <si>
    <t>166</t>
  </si>
  <si>
    <t>764004803</t>
  </si>
  <si>
    <t>Demontáž podokapního žlabu k dalšímu použití</t>
  </si>
  <si>
    <t>313484974</t>
  </si>
  <si>
    <t>Demontáž klempířských konstrukcí žlabu podokapního k dalšímu použití</t>
  </si>
  <si>
    <t>1*4,5"KL/44</t>
  </si>
  <si>
    <t>167</t>
  </si>
  <si>
    <t>764004863</t>
  </si>
  <si>
    <t>Demontáž svodu k dalšímu použití</t>
  </si>
  <si>
    <t>-1560601132</t>
  </si>
  <si>
    <t>Demontáž klempířských konstrukcí svodu k dalšímu použití</t>
  </si>
  <si>
    <t>2*4,5"KL/45</t>
  </si>
  <si>
    <t>168</t>
  </si>
  <si>
    <t>764131413</t>
  </si>
  <si>
    <t>Krytina střechy rovné drážkováním ze svitků z Cu plechu rš 670 mm sklonu do 60°</t>
  </si>
  <si>
    <t>549992049</t>
  </si>
  <si>
    <t>Krytina ze svitků nebo tabulí z měděného plechu s úpravou u okapů, prostupů a výčnělků střechy rovné drážkováním ze svitků rš 670 mm, sklon střechy přes 30 do 60 st.</t>
  </si>
  <si>
    <t>6*1,2*0,6"KL/13</t>
  </si>
  <si>
    <t>3,2*1,5"KL/39</t>
  </si>
  <si>
    <t>169</t>
  </si>
  <si>
    <t>764203151</t>
  </si>
  <si>
    <t>Montáž střešního výlezu pro krytinu prejzovou nebo vlnitou</t>
  </si>
  <si>
    <t>1936967177</t>
  </si>
  <si>
    <t>Montáž oplechování střešních prvků střešního výlezu střechy s krytinou prejzovou nebo vlnitou</t>
  </si>
  <si>
    <t>1"R/5</t>
  </si>
  <si>
    <t>170</t>
  </si>
  <si>
    <t>R/5</t>
  </si>
  <si>
    <t>střešní výlez 600/600 mm_viz. odkaz R/5</t>
  </si>
  <si>
    <t>-676548642</t>
  </si>
  <si>
    <t>171</t>
  </si>
  <si>
    <t>764232434</t>
  </si>
  <si>
    <t>Oplechování rovné okapové hrany z Cu plechu rš 330 mm</t>
  </si>
  <si>
    <t>639937395</t>
  </si>
  <si>
    <t>Oplechování střešních prvků z měděného plechu okapu okapovým plechem střechy rovné rš 330 mm</t>
  </si>
  <si>
    <t>2*1,5"KL/40</t>
  </si>
  <si>
    <t>172</t>
  </si>
  <si>
    <t>76423840R</t>
  </si>
  <si>
    <t>Oplechování římsy rovné mechanicky kotvené z Cu plechu rš 550 mm</t>
  </si>
  <si>
    <t>-527297260</t>
  </si>
  <si>
    <t>4*26,5"KL/43</t>
  </si>
  <si>
    <t>173</t>
  </si>
  <si>
    <t>76423840R1</t>
  </si>
  <si>
    <t>Oplechování římsy rovné mechanicky kotvené z Cu plechu rš 150 mm</t>
  </si>
  <si>
    <t>-362897286</t>
  </si>
  <si>
    <t>13+3"KL/46</t>
  </si>
  <si>
    <t>174</t>
  </si>
  <si>
    <t>764331404</t>
  </si>
  <si>
    <t>Lemování rovných zdí střech s krytinou prejzovou nebo vlnitou  z Cu plechu rš 330 mm</t>
  </si>
  <si>
    <t>1548137423</t>
  </si>
  <si>
    <t>Lemování zdí z měděného plechu boční nebo horní rovných, střech s krytinou prejzovou nebo vlnitou rš 330 mm</t>
  </si>
  <si>
    <t>6*2,7"KL/14</t>
  </si>
  <si>
    <t>6*1,0"KL/16</t>
  </si>
  <si>
    <t>6*1,5"KL/17</t>
  </si>
  <si>
    <t>12*2,0"KL/19</t>
  </si>
  <si>
    <t>175</t>
  </si>
  <si>
    <t>76423146R</t>
  </si>
  <si>
    <t>Oplechování úžlabí z Cu plechu rš 350 mm</t>
  </si>
  <si>
    <t>1730066523</t>
  </si>
  <si>
    <t>6*2,0"KL/15</t>
  </si>
  <si>
    <t>6*2,5"KL/18</t>
  </si>
  <si>
    <t>6*5,2"KL/20</t>
  </si>
  <si>
    <t>176</t>
  </si>
  <si>
    <t>764531404</t>
  </si>
  <si>
    <t>Žlab podokapní půlkruhový z Cu plechu rš 330 mm</t>
  </si>
  <si>
    <t>2004216472</t>
  </si>
  <si>
    <t>Žlab podokapní z měděného plechu včetně háků a čel půlkruhový rš 330 mm</t>
  </si>
  <si>
    <t>Poznámka k položce:
včetně prvků KL/3, KL/4, KL/24, KL/29</t>
  </si>
  <si>
    <t>3*17,5"KL/1</t>
  </si>
  <si>
    <t>6*6,7"KL/2</t>
  </si>
  <si>
    <t>2*9,2"KL/21</t>
  </si>
  <si>
    <t>2*25,5"KL/22</t>
  </si>
  <si>
    <t>1*7,5"KL/26</t>
  </si>
  <si>
    <t>1*23,7"KL/27</t>
  </si>
  <si>
    <t>177</t>
  </si>
  <si>
    <t>KL/23</t>
  </si>
  <si>
    <t>Atypický vykrajovaný zdobný prvek nároží okapů
materiál: měděný plech 0,8 mm
_viz. odkaz KL/23</t>
  </si>
  <si>
    <t>2044807976</t>
  </si>
  <si>
    <t>178</t>
  </si>
  <si>
    <t>KL/25</t>
  </si>
  <si>
    <t>Oplechování stěn střešního vikýře
materiál: měděný plech 0,6 mm
_viz. odkaz KL/25</t>
  </si>
  <si>
    <t>-384762323</t>
  </si>
  <si>
    <t>1,6*0,6*12"KL/25</t>
  </si>
  <si>
    <t>179</t>
  </si>
  <si>
    <t>KL/42</t>
  </si>
  <si>
    <t>Oplechování stěn střešního vikýře
materiál: měděný plech 0,6 mm
_viz. odkaz KL/42</t>
  </si>
  <si>
    <t>2108791655</t>
  </si>
  <si>
    <t>1,6*0,6*2"KL/42</t>
  </si>
  <si>
    <t>180</t>
  </si>
  <si>
    <t>KL/28</t>
  </si>
  <si>
    <t>Atypický vykrajovaný zdobný prvek nároží okapů
materiál: měděný plech 0,8 mm
_viz. odkaz KL/28</t>
  </si>
  <si>
    <t>-1706404894</t>
  </si>
  <si>
    <t>181</t>
  </si>
  <si>
    <t>KL/30</t>
  </si>
  <si>
    <t>Atypický žlabový kotlík 550/400 mm, v.~250 mm_viz. odkaz KL/30</t>
  </si>
  <si>
    <t>49757464</t>
  </si>
  <si>
    <t xml:space="preserve">Atypický žlabový kotlík vyrobený na míru se zaústěním do odpadní roury ? 120 mm pomocí hrdla. Možnost propojení s prvek KL/26 a KL/27 materiál: měděný plech 0,6 mm </t>
  </si>
  <si>
    <t>1"KL/30</t>
  </si>
  <si>
    <t>182</t>
  </si>
  <si>
    <t>764531445</t>
  </si>
  <si>
    <t>Kotlík oválný (trychtýřový) pro podokapní žlaby z Cu plechu 330/120 mm</t>
  </si>
  <si>
    <t>1881643604</t>
  </si>
  <si>
    <t>Žlab podokapní z měděného plechu včetně háků a čel kotlík oválný (trychtýřový), rš žlabu/průměr svodu 400/120 mm</t>
  </si>
  <si>
    <t>6"KL/5</t>
  </si>
  <si>
    <t>6"KL/6</t>
  </si>
  <si>
    <t>183</t>
  </si>
  <si>
    <t>764538423</t>
  </si>
  <si>
    <t>Svody kruhové včetně objímek, kolen, odskoků z Cu plechu průměru 120 mm</t>
  </si>
  <si>
    <t>47097151</t>
  </si>
  <si>
    <t>Svod z měděného plechu včetně objímek, kolen a odskoků kruhový, průměru 120 mm</t>
  </si>
  <si>
    <t>Poznámka k položce:
včetně prvků KL/7, KL/12, KL/31, KL/36</t>
  </si>
  <si>
    <t>6*4,2"KL/8</t>
  </si>
  <si>
    <t>6*4,5"KL/9</t>
  </si>
  <si>
    <t>12*1,0"KL/10</t>
  </si>
  <si>
    <t>12*1,0"KL/11</t>
  </si>
  <si>
    <t>1*4,2"KL/32</t>
  </si>
  <si>
    <t>1*4,5"KL/33</t>
  </si>
  <si>
    <t>2*1,5"KL/34</t>
  </si>
  <si>
    <t>2*1,5"KL/35</t>
  </si>
  <si>
    <t>184</t>
  </si>
  <si>
    <t>KL/37</t>
  </si>
  <si>
    <t>Oplechování prostoru mezi střechou kaple a stěnou kostela + plechování stěny schodišťového prostoru, R.Š. ~2 000 + 150 mm_viz. odkaz KL/37</t>
  </si>
  <si>
    <t>679017611</t>
  </si>
  <si>
    <t>18"KL/37</t>
  </si>
  <si>
    <t>185</t>
  </si>
  <si>
    <t>KL/38</t>
  </si>
  <si>
    <t>Oplechování vyvýšeného stupně podél delší strany schodišťového prostoru R.Š. ~1 500mm + 150 mm_viz. odkaz KL/38</t>
  </si>
  <si>
    <t>-741540806</t>
  </si>
  <si>
    <t xml:space="preserve">Oplechování vyvýšeného stupně podél delší strany schodišťového prostoru. Prvek dodáván včetně podomítkového překrývajícího prvků. materiál: měděný plech 0,6 mm </t>
  </si>
  <si>
    <t>186</t>
  </si>
  <si>
    <t>KL/41</t>
  </si>
  <si>
    <t>Oplechování střešního vylézáku
materiál: měděný plech 0,6 mm
 R.Š. ~550mm_KL/41</t>
  </si>
  <si>
    <t>-300871599</t>
  </si>
  <si>
    <t>3"KL/41</t>
  </si>
  <si>
    <t>187</t>
  </si>
  <si>
    <t>998764102</t>
  </si>
  <si>
    <t>Přesun hmot tonážní pro konstrukce klempířské v objektech v do 12 m</t>
  </si>
  <si>
    <t>1419351118</t>
  </si>
  <si>
    <t>Přesun hmot pro konstrukce klempířské stanovený z hmotnosti přesunovaného materiálu vodorovná dopravní vzdálenost do 50 m v objektech výšky přes 6 do 12 m</t>
  </si>
  <si>
    <t>765</t>
  </si>
  <si>
    <t>Krytina skládaná</t>
  </si>
  <si>
    <t>188</t>
  </si>
  <si>
    <t>76511123R</t>
  </si>
  <si>
    <t>Montáž krytiny keramické nároží do malty (dvojité nároží)</t>
  </si>
  <si>
    <t>1472708659</t>
  </si>
  <si>
    <t>7,7*15+5,6*1+6*2"nároží</t>
  </si>
  <si>
    <t>189</t>
  </si>
  <si>
    <t>765111261</t>
  </si>
  <si>
    <t>Montáž krytiny keramické hřeben zplna do malty</t>
  </si>
  <si>
    <t>-1879703963</t>
  </si>
  <si>
    <t>Montáž krytiny keramické hřebene nevětraného zplna do malty</t>
  </si>
  <si>
    <t>4,2*3+2*9,584*3"hřeben</t>
  </si>
  <si>
    <t>13,09+0,34+1,1+1,1+2*4*0,6"dostavba ohradní zdi</t>
  </si>
  <si>
    <t>190</t>
  </si>
  <si>
    <t>76511115R</t>
  </si>
  <si>
    <t>Montáž krytiny keramické prejzové sklonu do 30° do malty - velký prejz 12 pár/m2</t>
  </si>
  <si>
    <t>219979377</t>
  </si>
  <si>
    <t>střecha sklon 45°</t>
  </si>
  <si>
    <t>20,3*1/cos(45)*3</t>
  </si>
  <si>
    <t>25,6*1/cos(45)*6</t>
  </si>
  <si>
    <t>střecha sklon 47°</t>
  </si>
  <si>
    <t>32,25*1/cos(47)*6</t>
  </si>
  <si>
    <t>střecha sklon 38°</t>
  </si>
  <si>
    <t>(48,6-20,3)*1/cos(38)*3</t>
  </si>
  <si>
    <t>střecha sklon 50°</t>
  </si>
  <si>
    <t>23,7*1/cos(50)*3</t>
  </si>
  <si>
    <t>střecha sklo 40°</t>
  </si>
  <si>
    <t>23,3*1/cos(40)*2</t>
  </si>
  <si>
    <t>15,2*1/cos(40)</t>
  </si>
  <si>
    <t>191</t>
  </si>
  <si>
    <t>596601030</t>
  </si>
  <si>
    <t>taška dvoudílná ražená režná Velký prejz vrchní-kůrka 10,1-14,2 x 40 cm (spotřeba od 12 pár/m2)</t>
  </si>
  <si>
    <t>-1403114422</t>
  </si>
  <si>
    <t>střecha*12*1,10</t>
  </si>
  <si>
    <t>(13,09+0,34+1,1+1,1)*0,621*2*12*1,10"dostavba ohradní zdi</t>
  </si>
  <si>
    <t>11960</t>
  </si>
  <si>
    <t>192</t>
  </si>
  <si>
    <t>596601040</t>
  </si>
  <si>
    <t>taška dvoudílná ražená režná Velký prejz spodní-hák 24 x 43 cm</t>
  </si>
  <si>
    <t>544423538</t>
  </si>
  <si>
    <t>193</t>
  </si>
  <si>
    <t>765111503</t>
  </si>
  <si>
    <t>Příplatek k montáži krytiny keramické za připevňovací prostředky za sklon přes 30° do 40°</t>
  </si>
  <si>
    <t>35277763</t>
  </si>
  <si>
    <t>Montáž krytiny keramické speciálních tvarů z krytiny hladké Příplatek k cenám včetně připevňovacích prostředků za sklon přes 30 do 40 st.</t>
  </si>
  <si>
    <t>194</t>
  </si>
  <si>
    <t>765111504</t>
  </si>
  <si>
    <t>Příplatek k montáži krytiny keramické za připevňovací prostředky za sklon přes 40° do 50°</t>
  </si>
  <si>
    <t>-989475582</t>
  </si>
  <si>
    <t>Montáž krytiny keramické speciálních tvarů z krytiny hladké Příplatek k cenám včetně připevňovacích prostředků za sklon přes 40 do 50 st.</t>
  </si>
  <si>
    <t>195</t>
  </si>
  <si>
    <t>765211071</t>
  </si>
  <si>
    <t>Montáž krytiny keramické prejzové do malty zeď, římsa, atika 12 ks/m2 š do 20 cm</t>
  </si>
  <si>
    <t>-1864941068</t>
  </si>
  <si>
    <t>Montáž krytiny keramické na požárních zdech, římsách, atikách šířky do 20 cm prejzové do malty, počet kusů 12 ks/m2</t>
  </si>
  <si>
    <t>13,09+0,34+1,1+1,1"dostavba ohradní zdi</t>
  </si>
  <si>
    <t>196</t>
  </si>
  <si>
    <t>765211829</t>
  </si>
  <si>
    <t>Demontáž krytiny keramické prejzové na zdech s tvrdou maltou do suti</t>
  </si>
  <si>
    <t>1346526894</t>
  </si>
  <si>
    <t>Demontáž krytiny keramické na požárních zdech, římsách, atikách šířky do 40 cm prejzové s tvrdou maltou do suti</t>
  </si>
  <si>
    <t>197</t>
  </si>
  <si>
    <t>765999R</t>
  </si>
  <si>
    <t xml:space="preserve">Osazení sítě proti holubům </t>
  </si>
  <si>
    <t>-1492608487</t>
  </si>
  <si>
    <t>198</t>
  </si>
  <si>
    <t>R/6</t>
  </si>
  <si>
    <t xml:space="preserve">Síť proti holubům
umístěna do střešních vikýřů 
rozměr 
800/500 mm
</t>
  </si>
  <si>
    <t>799986350</t>
  </si>
  <si>
    <t>199</t>
  </si>
  <si>
    <t>998765102</t>
  </si>
  <si>
    <t>Přesun hmot tonážní pro krytiny skládané v objektech v do 12 m</t>
  </si>
  <si>
    <t>-1088531194</t>
  </si>
  <si>
    <t>Přesun hmot pro krytiny skládané stanovený z hmotnosti přesunovaného materiálu vodorovná dopravní vzdálenost do 50 m na objektech výšky přes 6 do 12 m</t>
  </si>
  <si>
    <t>766</t>
  </si>
  <si>
    <t>Konstrukce truhlářské</t>
  </si>
  <si>
    <t>200</t>
  </si>
  <si>
    <t>766660451</t>
  </si>
  <si>
    <t>Montáž vchodových dveří 2křídlových bez nadsvětlíku do zdiva</t>
  </si>
  <si>
    <t>-1243691872</t>
  </si>
  <si>
    <t>Montáž dveřních křídel dřevěných nebo plastových vchodových dveří včetně rámu do zdiva dvoukřídlových bez nadsvětlíku</t>
  </si>
  <si>
    <t>3"TR/1</t>
  </si>
  <si>
    <t>201</t>
  </si>
  <si>
    <t>TR/1</t>
  </si>
  <si>
    <t>Nové dvoukřídlé dřevěné vstupní dveře, rozměr
~1 410/ 2 500 mm
_viz. odkaz TR/1</t>
  </si>
  <si>
    <t>-1175793932</t>
  </si>
  <si>
    <t>202</t>
  </si>
  <si>
    <t>TR/3</t>
  </si>
  <si>
    <t>Stávající pevné okno elipsovitého tvaru rozměr
~800/ 1 000 mm
_odborná oprava viz. odkaz TR/3</t>
  </si>
  <si>
    <t>2065011777</t>
  </si>
  <si>
    <t>203</t>
  </si>
  <si>
    <t>TR/4</t>
  </si>
  <si>
    <t xml:space="preserve">Stávající vstupní dvoukřídlé kazetové dveře, celkový rozměr
~2 750/ 4 700 mm
, rozměr křídla
~1 050/3 600 mm, požární odolnost EW 15 DP3_odborná oprava viz. odkaz TR/4
</t>
  </si>
  <si>
    <t>1278834896</t>
  </si>
  <si>
    <t>204</t>
  </si>
  <si>
    <t>766621602</t>
  </si>
  <si>
    <t>Montáž dřevěných oken plochy do 1 m2 jednoduchých pevných do zdiva</t>
  </si>
  <si>
    <t>-1499423807</t>
  </si>
  <si>
    <t>Montáž oken dřevěných plochy do 1 m2 včetně montáže rámu na polyuretanovou pěnu jednoduchých pevných do zdiva</t>
  </si>
  <si>
    <t>3"TR/5</t>
  </si>
  <si>
    <t>205</t>
  </si>
  <si>
    <t>TR/5</t>
  </si>
  <si>
    <t>Nová lamelová výplň okenního otvoru ~800/950 mm_viz. odkaz TR/5</t>
  </si>
  <si>
    <t>359454080</t>
  </si>
  <si>
    <t>206</t>
  </si>
  <si>
    <t>76666013R</t>
  </si>
  <si>
    <t xml:space="preserve">Montáž dveřních křídel kazetových otvíravých 1křídlových š do 0,8 m, požárně odolných </t>
  </si>
  <si>
    <t>-172211732</t>
  </si>
  <si>
    <t>1"TR/6</t>
  </si>
  <si>
    <t>207</t>
  </si>
  <si>
    <t>TR/6</t>
  </si>
  <si>
    <t>Nové jednokřídlé kazetové dveře ~800/1 900 mm, požární odolnost EW 15 DP3_viz. odkaz TR/6</t>
  </si>
  <si>
    <t>-1184448974</t>
  </si>
  <si>
    <t>208</t>
  </si>
  <si>
    <t>998766102</t>
  </si>
  <si>
    <t>Přesun hmot tonážní pro konstrukce truhlářské v objektech v do 12 m</t>
  </si>
  <si>
    <t>1642671351</t>
  </si>
  <si>
    <t>Přesun hmot pro konstrukce truhlářské stanovený z hmotnosti přesunovaného materiálu vodorovná dopravní vzdálenost do 50 m v objektech výšky přes 6 do 12 m</t>
  </si>
  <si>
    <t>767</t>
  </si>
  <si>
    <t>Konstrukce zámečnické</t>
  </si>
  <si>
    <t>KO</t>
  </si>
  <si>
    <t>Kovářské prvky</t>
  </si>
  <si>
    <t>209</t>
  </si>
  <si>
    <t>767662210</t>
  </si>
  <si>
    <t>Montáž mříží otvíravých</t>
  </si>
  <si>
    <t>-2024877016</t>
  </si>
  <si>
    <t>0,75*2,34"KO/1</t>
  </si>
  <si>
    <t>210</t>
  </si>
  <si>
    <t>KO/1</t>
  </si>
  <si>
    <t>Nová probíjená kovaná atypická mříž světlost otvoru
~ 750/ 2340 mm
_viz. odkaz KO/1</t>
  </si>
  <si>
    <t>802838492</t>
  </si>
  <si>
    <t>211</t>
  </si>
  <si>
    <t>KO/2</t>
  </si>
  <si>
    <t xml:space="preserve">Stávající mříž světlost otvoru
~800/1 800mm _kontrola stavu, opravadle popisu viz. odkaz KO/2 </t>
  </si>
  <si>
    <t>-1488296720</t>
  </si>
  <si>
    <t>212</t>
  </si>
  <si>
    <t>767662110</t>
  </si>
  <si>
    <t>Montáž mříží pevných šroubovaných</t>
  </si>
  <si>
    <t>-1819171703</t>
  </si>
  <si>
    <t>Montáž mříží pevných, připevněných šroubováním</t>
  </si>
  <si>
    <t>1,4"KO/3</t>
  </si>
  <si>
    <t>0,75*1,4"KO/4</t>
  </si>
  <si>
    <t>213</t>
  </si>
  <si>
    <t>KO/3</t>
  </si>
  <si>
    <t>Nová probíjená, provlékaná kovaná atypická mříž ~1,4_viz. odkaz KO/3</t>
  </si>
  <si>
    <t>-425893676</t>
  </si>
  <si>
    <t>214</t>
  </si>
  <si>
    <t>KO/4</t>
  </si>
  <si>
    <t xml:space="preserve">Nová mříž oválně zakončená, zabraňující pádu do stávající studny světlost otvoru
~750/1 400mm 
</t>
  </si>
  <si>
    <t>-212394115</t>
  </si>
  <si>
    <t>215</t>
  </si>
  <si>
    <t>348101260</t>
  </si>
  <si>
    <t>Osazení vrat a vrátek k oplocení na ocelové sloupky do 15 m2</t>
  </si>
  <si>
    <t>1322409586</t>
  </si>
  <si>
    <t>Montáž vrat a vrátek k oplocení na sloupky ocelové, plochy jednotlivě přes 10 do 15 m2</t>
  </si>
  <si>
    <t>1"KO/5</t>
  </si>
  <si>
    <t>216</t>
  </si>
  <si>
    <t>KO/5</t>
  </si>
  <si>
    <t>Nová probíjená kovaná atypická dvoukřídlá brána světlost otvoru
 4400/3100 mm,1 křídlo š 2200 mm_viz. odkaz KO/5</t>
  </si>
  <si>
    <t>165301124</t>
  </si>
  <si>
    <t>217</t>
  </si>
  <si>
    <t>998767102</t>
  </si>
  <si>
    <t>Přesun hmot tonážní pro zámečnické konstrukce v objektech v do 12 m</t>
  </si>
  <si>
    <t>1857140701</t>
  </si>
  <si>
    <t>Přesun hmot pro zámečnické konstrukce stanovený z hmotnosti přesunovaného materiálu vodorovná dopravní vzdálenost do 50 m v objektech výšky přes 6 do 12 m</t>
  </si>
  <si>
    <t>772</t>
  </si>
  <si>
    <t>Podlahy z kamene</t>
  </si>
  <si>
    <t>218</t>
  </si>
  <si>
    <t>77252216R</t>
  </si>
  <si>
    <t>Kladení dlažby z kamene z pravoúhlých desek, dlaždic v pásech do malty tl 60 a 70 mm</t>
  </si>
  <si>
    <t>-1623932170</t>
  </si>
  <si>
    <t>Poznámka k položce:
vápenné lehce nastavené maltové lože pevnosti M 2,5 MPa (říční ostrý písek+kval. hašené vápno) tl. 70 mm</t>
  </si>
  <si>
    <t>219</t>
  </si>
  <si>
    <t>58381913R1</t>
  </si>
  <si>
    <t>kamenná desková dlažba z přírodního kamene pískovce  š. 600 mm tl. 60 mm</t>
  </si>
  <si>
    <t>124679558</t>
  </si>
  <si>
    <t>220</t>
  </si>
  <si>
    <t>772523160</t>
  </si>
  <si>
    <t>Kladení dlažby z kamene z pravoúhlých desek a dlaždic diagonálně do malty tl 60 a 70 mm</t>
  </si>
  <si>
    <t>-1430994808</t>
  </si>
  <si>
    <t>Kladení dlažby z kamene do malty diagonálně z nejvýše dvou rozdílných druhů pravoúhlých desek nebo dlaždic ve skladbě se pravidelně opakujících, tl. 60 a 70 mm</t>
  </si>
  <si>
    <t>Poznámka k položce:
lože vápenné lehce nastavené maltové lože pevnosti M 2,5 MPa (říční ostrý písek+kvalitní hašené vápno tl. 40mm</t>
  </si>
  <si>
    <t>221</t>
  </si>
  <si>
    <t>58381913R</t>
  </si>
  <si>
    <t>deska dlažební z přírodního kamene pískovce  500/500 mm tl. 60 mm</t>
  </si>
  <si>
    <t>1772815960</t>
  </si>
  <si>
    <t>390,15*1,04 "Přepočtené koeficientem množství</t>
  </si>
  <si>
    <t>222</t>
  </si>
  <si>
    <t>998772102</t>
  </si>
  <si>
    <t>Přesun hmot tonážní pro podlahy z kamene v objektech v do 12 m</t>
  </si>
  <si>
    <t>1499531852</t>
  </si>
  <si>
    <t>Přesun hmot pro kamenné dlažby, obklady schodišťových stupňů a soklů stanovený z hmotnosti přesunovaného materiálu vodorovná dopravní vzdálenost do 50 m v objektech výšky přes 6 do 12 m</t>
  </si>
  <si>
    <t>783</t>
  </si>
  <si>
    <t>Dokončovací práce - nátěry</t>
  </si>
  <si>
    <t>223</t>
  </si>
  <si>
    <t>783314201</t>
  </si>
  <si>
    <t>Základní antikorozní jednonásobný syntetický standardní nátěr zámečnických konstrukcí</t>
  </si>
  <si>
    <t>-1697968053</t>
  </si>
  <si>
    <t>Základní antikorozní nátěr zámečnických konstrukcí jednonásobný syntetický standardní</t>
  </si>
  <si>
    <t xml:space="preserve">KV13 </t>
  </si>
  <si>
    <t>47/30</t>
  </si>
  <si>
    <t>224</t>
  </si>
  <si>
    <t>783317101</t>
  </si>
  <si>
    <t>Krycí jednonásobný syntetický standardní nátěr zámečnických konstrukcí</t>
  </si>
  <si>
    <t>-1451181308</t>
  </si>
  <si>
    <t>Krycí nátěr (email) zámečnických konstrukcí jednonásobný syntetický standardní</t>
  </si>
  <si>
    <t>KV13 nátěr 2x</t>
  </si>
  <si>
    <t>47/30*2</t>
  </si>
  <si>
    <t>225</t>
  </si>
  <si>
    <t>783221R</t>
  </si>
  <si>
    <t xml:space="preserve">Konzervace včelím voskem </t>
  </si>
  <si>
    <t>1795734176</t>
  </si>
  <si>
    <t>KV13</t>
  </si>
  <si>
    <t>784</t>
  </si>
  <si>
    <t>Dokončovací práce - malby a tapety</t>
  </si>
  <si>
    <t>226</t>
  </si>
  <si>
    <t>784181015</t>
  </si>
  <si>
    <t>Dvojnásobné pačokování v místnostech výšky přes 5,00 m</t>
  </si>
  <si>
    <t>1088490865</t>
  </si>
  <si>
    <t>Pačokování dvojnásobné v místnostech výšky přes 5,00 m</t>
  </si>
  <si>
    <t>649,492"klenby</t>
  </si>
  <si>
    <t>1073,516+358,255"stěny a pilíře</t>
  </si>
  <si>
    <t>227</t>
  </si>
  <si>
    <t>784312025</t>
  </si>
  <si>
    <t>Dvojnásobné bílé vápenné malby v místnostech výšky přes 5,00 m</t>
  </si>
  <si>
    <t>-1227023587</t>
  </si>
  <si>
    <t>Malby vápenné dvojnásobné, bílé v místnostech výšky přes 5,00 m</t>
  </si>
  <si>
    <t>228</t>
  </si>
  <si>
    <t>784312061</t>
  </si>
  <si>
    <t>Příplatek k cenám vápenných maleb za provádění barevné malby tónované tónovacími přípravky</t>
  </si>
  <si>
    <t>168399718</t>
  </si>
  <si>
    <t>Malby vápenné dvojnásobné, bílé Příplatek k cenám vápenných maleb provádění barevné malby tónované tónovacími přípravky</t>
  </si>
  <si>
    <t>229</t>
  </si>
  <si>
    <t>784999R</t>
  </si>
  <si>
    <t>Výtvarná výzdoba trvalého charakteru znázorňující zasvěcení kaplí (4x kaple)</t>
  </si>
  <si>
    <t>988616075</t>
  </si>
  <si>
    <t>1 kaple 32 m2</t>
  </si>
  <si>
    <t>4*32</t>
  </si>
  <si>
    <t>KA</t>
  </si>
  <si>
    <t>Kamenické prvky</t>
  </si>
  <si>
    <t>230</t>
  </si>
  <si>
    <t>MT_KA3</t>
  </si>
  <si>
    <t>Osazení prvku KA/3</t>
  </si>
  <si>
    <t>535952283</t>
  </si>
  <si>
    <t>231</t>
  </si>
  <si>
    <t>KA/3</t>
  </si>
  <si>
    <t>Nové ostění vstupních dveří světlost otvoru
1 410/2 550 mm
_viz. odkaz KA/3</t>
  </si>
  <si>
    <t>64443379</t>
  </si>
  <si>
    <t>232</t>
  </si>
  <si>
    <t>MT_KA33</t>
  </si>
  <si>
    <t>Osazení prvku KA/33</t>
  </si>
  <si>
    <t>-542801268</t>
  </si>
  <si>
    <t>233</t>
  </si>
  <si>
    <t>KA/33</t>
  </si>
  <si>
    <t>Nový kamenný lem studny - zaoblená hrana 280/180 mm
dl.~900-950 mm
_viz. odkaz KA/33</t>
  </si>
  <si>
    <t>-708255189</t>
  </si>
  <si>
    <t>234</t>
  </si>
  <si>
    <t>MT_KA34</t>
  </si>
  <si>
    <t>Osazení prvku KA/34</t>
  </si>
  <si>
    <t>1828681503</t>
  </si>
  <si>
    <t>235</t>
  </si>
  <si>
    <t>KA/34</t>
  </si>
  <si>
    <t>Nový kamenný lem studny - zaoblená hrana 280/180 mm
dl.~850-900 mm
_viz. odkaz KA/34</t>
  </si>
  <si>
    <t>1275089023</t>
  </si>
  <si>
    <t>236</t>
  </si>
  <si>
    <t>MT_KA35</t>
  </si>
  <si>
    <t>Osazení prvku KA/35</t>
  </si>
  <si>
    <t>558265174</t>
  </si>
  <si>
    <t>237</t>
  </si>
  <si>
    <t>KA/35</t>
  </si>
  <si>
    <t>Nový kamenný lem studny - zaoblená hrana 280/180 mm
dl.~750-800 mm
_viz. odkaz KA/35</t>
  </si>
  <si>
    <t>544103718</t>
  </si>
  <si>
    <t>238</t>
  </si>
  <si>
    <t>MT_KA36</t>
  </si>
  <si>
    <t>Osazení prvku KA/36</t>
  </si>
  <si>
    <t>-1140745232</t>
  </si>
  <si>
    <t>239</t>
  </si>
  <si>
    <t>KA/36</t>
  </si>
  <si>
    <t>Nová kamenná deska soklu 100/340 mm
dl.~900-950 mm
_viz. odkaz KA/36</t>
  </si>
  <si>
    <t>1052088408</t>
  </si>
  <si>
    <t>240</t>
  </si>
  <si>
    <t>MT_KA37</t>
  </si>
  <si>
    <t>Osazení prvku KA/37</t>
  </si>
  <si>
    <t>888922187</t>
  </si>
  <si>
    <t>241</t>
  </si>
  <si>
    <t>KA/37</t>
  </si>
  <si>
    <t>Nová kamenná deska soklu 100/340 mm
dl.~850-900 mm
_viz. odkaz KA/37</t>
  </si>
  <si>
    <t>905002559</t>
  </si>
  <si>
    <t>242</t>
  </si>
  <si>
    <t>MT_KA38</t>
  </si>
  <si>
    <t>Osazení prvku KA/38</t>
  </si>
  <si>
    <t>929763265</t>
  </si>
  <si>
    <t>243</t>
  </si>
  <si>
    <t>KA/38</t>
  </si>
  <si>
    <t>Nová kamenná deska soklu 100/340 mm
dl.~900-950 mm
_viz. odkaz KA/38</t>
  </si>
  <si>
    <t>1253366280</t>
  </si>
  <si>
    <t>244</t>
  </si>
  <si>
    <t>MT_KA39</t>
  </si>
  <si>
    <t>Osazení prvku KA/39</t>
  </si>
  <si>
    <t>-611827370</t>
  </si>
  <si>
    <t>245</t>
  </si>
  <si>
    <t>KA/39</t>
  </si>
  <si>
    <t>Nová profilovaná hlavice sloupku schodiště 530/380 mm
tl. 200 mm
_viz. odkaz KA/39</t>
  </si>
  <si>
    <t>-470321871</t>
  </si>
  <si>
    <t>246</t>
  </si>
  <si>
    <t>MT_KA40</t>
  </si>
  <si>
    <t>Osazení prvku KA/40</t>
  </si>
  <si>
    <t>-1522871516</t>
  </si>
  <si>
    <t>247</t>
  </si>
  <si>
    <t>KA/40</t>
  </si>
  <si>
    <t>Nová profilovaná kamenná deska sloupu schodiště 400/380  mm
tl. 50 mm
_viz. odkaz KA/40</t>
  </si>
  <si>
    <t>-420757229</t>
  </si>
  <si>
    <t>248</t>
  </si>
  <si>
    <t>MT_KA41</t>
  </si>
  <si>
    <t>Osazení prvku KA/41</t>
  </si>
  <si>
    <t>1465922660</t>
  </si>
  <si>
    <t>249</t>
  </si>
  <si>
    <t>KA/41</t>
  </si>
  <si>
    <t>Nová profilovaná kamenná deska sloupu schodiště 450/380 mm
tl.50 mm
_viz. odkaz KA/41</t>
  </si>
  <si>
    <t>1778808430</t>
  </si>
  <si>
    <t>250</t>
  </si>
  <si>
    <t>MT_KA42</t>
  </si>
  <si>
    <t>Osazení prvku KA/42</t>
  </si>
  <si>
    <t>-1729815516</t>
  </si>
  <si>
    <t>251</t>
  </si>
  <si>
    <t>KA/42</t>
  </si>
  <si>
    <t>Nová profilovaná hlavice zdi schodiště 280/200 mm
dl. 6,5 m
_viz. odkaz KA/42</t>
  </si>
  <si>
    <t>-1630081881</t>
  </si>
  <si>
    <t>252</t>
  </si>
  <si>
    <t>MT_KA43</t>
  </si>
  <si>
    <t>Osazení prvku KA/43</t>
  </si>
  <si>
    <t>948964662</t>
  </si>
  <si>
    <t>253</t>
  </si>
  <si>
    <t>KA/43</t>
  </si>
  <si>
    <t>Nová profilovaná, atypická kamenná deska boku zdi schodiště max. rozměry
~990/330 mm
 tl. 50 mm
_viz. odkaz KA/43</t>
  </si>
  <si>
    <t>1929262857</t>
  </si>
  <si>
    <t>254</t>
  </si>
  <si>
    <t>MT_KA44</t>
  </si>
  <si>
    <t>Osazení prvku KA/44</t>
  </si>
  <si>
    <t>-1832141732</t>
  </si>
  <si>
    <t>255</t>
  </si>
  <si>
    <t>KA/44</t>
  </si>
  <si>
    <t>Nová profilovaná, atypická kamenná deska boku zdi schodiště rozměry delších stran
~320/290 mm
tl. 50 mm
_viz. odkaz KA/44</t>
  </si>
  <si>
    <t>-242381984</t>
  </si>
  <si>
    <t>256</t>
  </si>
  <si>
    <t>MT_KA45</t>
  </si>
  <si>
    <t>Osazení prvku KA/45</t>
  </si>
  <si>
    <t>-2024414448</t>
  </si>
  <si>
    <t>257</t>
  </si>
  <si>
    <t>KA/45</t>
  </si>
  <si>
    <t>Nová profilovaná, atypická kamenná deska boku zdi schodiště max. rozměry
~340/330 mm
 tl. 50 mm
_viz. odkaz KA/45</t>
  </si>
  <si>
    <t>-1836200488</t>
  </si>
  <si>
    <t>258</t>
  </si>
  <si>
    <t>MT_KA48</t>
  </si>
  <si>
    <t>Osazení prvku KA/48</t>
  </si>
  <si>
    <t>-675824576</t>
  </si>
  <si>
    <t>259</t>
  </si>
  <si>
    <t>KA/48</t>
  </si>
  <si>
    <t>Nový kamenný sokl vnější strany schodiště 500/50 mm
dl.~ 6,7 m
_viz. odkaz KA/48</t>
  </si>
  <si>
    <t>1657316986</t>
  </si>
  <si>
    <t>260</t>
  </si>
  <si>
    <t>MT_KA52</t>
  </si>
  <si>
    <t>Osazení prvku KA/52</t>
  </si>
  <si>
    <t>777181183</t>
  </si>
  <si>
    <t>261</t>
  </si>
  <si>
    <t>KA/52</t>
  </si>
  <si>
    <t>Nový kamenný nákolník_viz. odkaz KA/52</t>
  </si>
  <si>
    <t>1326616961</t>
  </si>
  <si>
    <t>262</t>
  </si>
  <si>
    <t>MT_KA53</t>
  </si>
  <si>
    <t>Osazení prvku KA/53</t>
  </si>
  <si>
    <t>319309896</t>
  </si>
  <si>
    <t>263</t>
  </si>
  <si>
    <t>KA/53</t>
  </si>
  <si>
    <t>Nový kamenný sokl 600/150 mm
dl. 17,5 m
_viz. odkaz KA/53</t>
  </si>
  <si>
    <t>480374704</t>
  </si>
  <si>
    <t>264</t>
  </si>
  <si>
    <t>MT_KA54</t>
  </si>
  <si>
    <t>Osazení prvku KA/54</t>
  </si>
  <si>
    <t>-65973420</t>
  </si>
  <si>
    <t>265</t>
  </si>
  <si>
    <t>KA/54</t>
  </si>
  <si>
    <t>Nový kamenný sokl předpoklad 
950/150 mm
dl.~17,5 m
_viz. odkaz KA/54</t>
  </si>
  <si>
    <t>792413739</t>
  </si>
  <si>
    <t>266</t>
  </si>
  <si>
    <t>MT_KA55</t>
  </si>
  <si>
    <t>Osazení prvku KA/55</t>
  </si>
  <si>
    <t>-2049946427</t>
  </si>
  <si>
    <t>267</t>
  </si>
  <si>
    <t>KA/55</t>
  </si>
  <si>
    <t>Nový kamenný sokl předpoklad 
1 950/150 mm
 dl.~7,5 m
_viz. odkaz KA/55</t>
  </si>
  <si>
    <t>226586271</t>
  </si>
  <si>
    <t>268</t>
  </si>
  <si>
    <t>Odborné očištění a vyspravení stávajících kamenných bloků soklu torza jižní kaple, materiál pískovec</t>
  </si>
  <si>
    <t>-2027477313</t>
  </si>
  <si>
    <t>Poznámka k položce:
Postup odborné opravy stávajících kamenných prvků torza jižní kaple:
- před opravou provést sondážní průzkum barevnosti a 
původní povrchové úpravy
- očištění od mechanických nečistot
- omytí saponátovým prostředkem 
- zpevnění, vlásečnicové trhliny vytmelit umělým 
kamenem
- chybějící části a profilace domodelovat
- u velkého poškození, kdy hloubka poškození je větší 
než 50 mm, bude provedena replika části - plomba
 - u většího poškození bude proveden nový prvek 
modelovým 
způsobem dle zachovaných vzorů
- provedení povrchové konzervace hydrofobním a 
paropropustným prostředkem</t>
  </si>
  <si>
    <t>Kašna</t>
  </si>
  <si>
    <t>269</t>
  </si>
  <si>
    <t>KA/58</t>
  </si>
  <si>
    <t>Bazén - demontáž stávajícího bazénu, kamenická úprava, přemístění a nové sestavení podrobný popis viz. odkaz KA/58</t>
  </si>
  <si>
    <t>-1121266293</t>
  </si>
  <si>
    <t xml:space="preserve">Bazén - demontáž stávajícího bazénu, kamenická úprava, přemístění a nové sestavení podrobný popis viz. odkaz KA/58 Rozměr původního bazénu Ø 7 700 mm Rozměr navrženého bazénu ~5 580/5 580 mm v.~500 mm </t>
  </si>
  <si>
    <t xml:space="preserve">Poznámka k položce:
Bazén
Stávající bazén bude šetrně demontován s ohledem na kvalitu kamenického prvku. 12 nepoškozených prvků prstence bude kamenicky upraveno, tak aby mohl být vytvořen nový tvar kašny – 4 segmenty upraveny (zešikmeny navazující hrany) pro napojení v rozích.
Bazén bude nově umístěná před sochu Oráče, tak aby nezasahoval do zpevněné komunikace. 
-Jednotlivé kamenné segmenty uloženy na nově vybetonovanou desku a propojeny kamenickými sponami.
-Dno kašny bude tvořeno kamennou dlažbou – mrákotínská žula jemnozrnná (okrová/žlutá) – povrch opatřen hydrofobním nátěrem. 
-Plošné a spárové dutiny budou vyplněny jednosložkovou suchou maltovou směsí určenou zejména pro utěsňování prostupů a otvorů u vodních nádrží a prvků, u nichž je vyžadována vodotěsnost a trvalé odstranění průsaků.  
Kašna bude vytvořena odbornou firmou tak, aby byla zcela nepropustná
Investorem bude určeno místo uložení nepoužitých kamenných prvků.
</t>
  </si>
  <si>
    <t>270</t>
  </si>
  <si>
    <t>1840231187</t>
  </si>
  <si>
    <t>jáma pro armaturní šachtu pro kašnu</t>
  </si>
  <si>
    <t>5*5*3+0,35*2,95*2,91</t>
  </si>
  <si>
    <t xml:space="preserve">jáma pro založení kašny </t>
  </si>
  <si>
    <t>2,8*2,8*PI*0,15</t>
  </si>
  <si>
    <t>271</t>
  </si>
  <si>
    <t>-6972484</t>
  </si>
  <si>
    <t>272</t>
  </si>
  <si>
    <t>-1315967230</t>
  </si>
  <si>
    <t>jámy1-zásyp</t>
  </si>
  <si>
    <t>273</t>
  </si>
  <si>
    <t>174101101</t>
  </si>
  <si>
    <t>Zásyp jam, šachet rýh nebo kolem objektů sypaninou se zhutněním</t>
  </si>
  <si>
    <t>2030968969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</si>
  <si>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</si>
  <si>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</si>
  <si>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kolem armaturní šachty</t>
  </si>
  <si>
    <t>5*5*3</t>
  </si>
  <si>
    <t>-(2,95*2,91*2,9)</t>
  </si>
  <si>
    <t>274</t>
  </si>
  <si>
    <t>271532212</t>
  </si>
  <si>
    <t>Podsyp pod základové konstrukce se zhutněním z hrubého kameniva frakce 16 až 32 mm</t>
  </si>
  <si>
    <t>-517046538</t>
  </si>
  <si>
    <t>Podsyp pod základové konstrukce se zhutněním a urovnáním povrchu z kameniva hrubého, frakce 16 - 32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</si>
  <si>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</si>
  <si>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 xml:space="preserve">pod kašnu </t>
  </si>
  <si>
    <t>0,15*2,8*2,8*PI</t>
  </si>
  <si>
    <t xml:space="preserve">pod armaturní šachtu </t>
  </si>
  <si>
    <t>0,15*2,95*2,91</t>
  </si>
  <si>
    <t>275</t>
  </si>
  <si>
    <t>273322511</t>
  </si>
  <si>
    <t>Základové desky ze ŽB odolného proti agresívnímu prostředí tř. C 25/30 XA</t>
  </si>
  <si>
    <t>-414630607</t>
  </si>
  <si>
    <t>Základy z betonu železového (bez výztuže) desky z betonu odolného proti agresivnímu prostředí (XA)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</si>
  <si>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</si>
  <si>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0,2*2,65*2,65*PI"kašna</t>
  </si>
  <si>
    <t>276</t>
  </si>
  <si>
    <t>273362021</t>
  </si>
  <si>
    <t>Výztuž základových desek svařovanými sítěmi Kari</t>
  </si>
  <si>
    <t>267367550</t>
  </si>
  <si>
    <t>Výztuž základů desek ze svařovaných sítí z drátů typu KARI</t>
  </si>
  <si>
    <t>2*2,65*2,65*PI*4,5/1000*1,1"kašna</t>
  </si>
  <si>
    <t>277</t>
  </si>
  <si>
    <t>311231116</t>
  </si>
  <si>
    <t>Zdivo nosné z cihel dl 290 mm pevnosti P 7 až 15 na MC 10</t>
  </si>
  <si>
    <t>-841801664</t>
  </si>
  <si>
    <t>Zdivo z cihel pálených nosné z cihel plných dl. 290 mm P 7 až 15, na maltu MC-5 nebo MC-10</t>
  </si>
  <si>
    <t>obezdění armaturní šachty</t>
  </si>
  <si>
    <t>0,3*2,2*(2,05+2,8)*2</t>
  </si>
  <si>
    <t>278</t>
  </si>
  <si>
    <t>317121103</t>
  </si>
  <si>
    <t>Montáž prefabrikovaných překladů pro světlost otvoru do 3750 mm</t>
  </si>
  <si>
    <t>-596162867</t>
  </si>
  <si>
    <t>Montáž prefabrikovaných překladů pro světlost otvoru přes 1800 do 3750 mm</t>
  </si>
  <si>
    <t>11"armaturní šachta</t>
  </si>
  <si>
    <t>279</t>
  </si>
  <si>
    <t>59321518R</t>
  </si>
  <si>
    <t>překlad železobetonový RZP 140/210/2700</t>
  </si>
  <si>
    <t>1982957256</t>
  </si>
  <si>
    <t>1432297886</t>
  </si>
  <si>
    <t>2,5*29,42/1000"armaturní šachta L140/140/14 dl.2500 mm</t>
  </si>
  <si>
    <t>281</t>
  </si>
  <si>
    <t>13010446R</t>
  </si>
  <si>
    <t>úhelník ocelový rovnostranný, v jakosti 11 375, 140 x 140 x 14 mm</t>
  </si>
  <si>
    <t>999643022</t>
  </si>
  <si>
    <t>Poznámka k položce:
Hmotnost: 29,42 kg/m</t>
  </si>
  <si>
    <t>2,5*29,42/1000*1,1"armaturní šachta L140/140/14 dl.2500 mm</t>
  </si>
  <si>
    <t>282</t>
  </si>
  <si>
    <t>346244811</t>
  </si>
  <si>
    <t>Přizdívky izolační tl 65 mm z cihel dl 290 mm pevnosti P 20 na MC 10</t>
  </si>
  <si>
    <t>-2137023776</t>
  </si>
  <si>
    <t>Přizdívky izolační a ochranné z cihel pálených na maltu MC-10 včetně vytvoření požlábku v ohybu izolace vodorovné na svislou, se zatřenou cementovou omítkou z malty min. MC 10 tl. 20 mm pod izolaci z cihel plných dl. 290 mm, P 10 až P 20 tl. 65 mm</t>
  </si>
  <si>
    <t xml:space="preserve">Poznámka k souboru cen:
1. Ceny jsou určeny pro jakýkoliv způsob provádění (před provedením izolace nebo dodatečně). 2. Jeden z Příplatků (-5995 nebo -5999) k cenám 346 24 se použije vždy, neboť izolace musí být chráněna maltou z obou stran. 3. Případné pilířky zesilující ochrannou přizdívku se oceňují samostatně. </t>
  </si>
  <si>
    <t>armaturní šachta</t>
  </si>
  <si>
    <t>2,45*(2,91+2,95)*2</t>
  </si>
  <si>
    <t>283</t>
  </si>
  <si>
    <t>452311151</t>
  </si>
  <si>
    <t>Podkladní desky z betonu prostého tř. C 20/25 otevřený výkop</t>
  </si>
  <si>
    <t>-41005597</t>
  </si>
  <si>
    <t>Podkladní a zajišťovací konstrukce z betonu prostého v otevřeném výkopu desky pod potrubí, stoky a drobné objekty z betonu tř. C 20/25</t>
  </si>
  <si>
    <t xml:space="preserve">Poznámka k souboru cen:
1. Ceny -1121 až -1181 a -1192 lze použít i pro ochrannou vrstvu pod železobetonové konstrukce. 2. Ceny -2121 až -2181 a -2192 jsou určeny pro jakékoliv úkosy sedel. </t>
  </si>
  <si>
    <t>kašna</t>
  </si>
  <si>
    <t>284</t>
  </si>
  <si>
    <t>452321151</t>
  </si>
  <si>
    <t>Podkladní desky ze ŽB tř. C 20/25 otevřený výkop</t>
  </si>
  <si>
    <t>-270664091</t>
  </si>
  <si>
    <t>Podkladní a zajišťovací konstrukce z betonu železového v otevřeném výkopu desky pod potrubí, stoky a drobné objekty z betonu tř. C 20/25</t>
  </si>
  <si>
    <t>0,2*2,95*2,91</t>
  </si>
  <si>
    <t>285</t>
  </si>
  <si>
    <t>452368211</t>
  </si>
  <si>
    <t>Výztuž podkladních desek nebo bloků nebo pražců otevřený výkop ze svařovaných sítí Kari</t>
  </si>
  <si>
    <t>950011842</t>
  </si>
  <si>
    <t>Výztuž podkladních desek, bloků nebo pražců v otevřeném výkopu ze svařovaných sítí typu Kari</t>
  </si>
  <si>
    <t>2,91*2,95*2*4,5/1000*1,1</t>
  </si>
  <si>
    <t>286</t>
  </si>
  <si>
    <t>894302251</t>
  </si>
  <si>
    <t>Strop šachet ze ŽB obyčejného tř. C 20/25</t>
  </si>
  <si>
    <t>1845386943</t>
  </si>
  <si>
    <t>Ostatní konstrukce na trubním vedení ze železového betonu strop šachet vodovodních nebo kanalizačních ze železového betonu obyčejného tř. C 20/25</t>
  </si>
  <si>
    <t xml:space="preserve">Poznámka k souboru cen:
1. Ceny stropů jsou určeny pro jakékoliv tloušťky a plochy stropů. </t>
  </si>
  <si>
    <t>0,204*1,4*2,633</t>
  </si>
  <si>
    <t>-0,204*0,6*0,6</t>
  </si>
  <si>
    <t>0,236*(0,802-0,36)</t>
  </si>
  <si>
    <t>287</t>
  </si>
  <si>
    <t>614376216</t>
  </si>
  <si>
    <t>1"R/7</t>
  </si>
  <si>
    <t>288</t>
  </si>
  <si>
    <t>R/7</t>
  </si>
  <si>
    <t>Vodotěsný, vzduchotěsný litinový poklop s těsněním 600/600 mm, litina_viz. odkaz R/7</t>
  </si>
  <si>
    <t>-363893110</t>
  </si>
  <si>
    <t>289</t>
  </si>
  <si>
    <t>711471051</t>
  </si>
  <si>
    <t>Provedení vodorovné izolace proti tlakové vodě termoplasty lepenou fólií PVC</t>
  </si>
  <si>
    <t>-2010708185</t>
  </si>
  <si>
    <t>Provedení izolace proti povrchové a podpovrchové tlakové vodě termoplasty na ploše vodorovné V folií PVC lepenou</t>
  </si>
  <si>
    <t xml:space="preserve">Poznámka k souboru cen:
1. Izolace plochy jednotlivě do 10 m2 lze oceňovat cenami příslušných izolací a cenou 711 49-9097 Příplatek za plochy do 10 m2. 2. Cenami lze oceňovat i montáž proti zemní vlhkosti. </t>
  </si>
  <si>
    <t xml:space="preserve">armaturní šachta </t>
  </si>
  <si>
    <t>2,91*2,95*2</t>
  </si>
  <si>
    <t>290</t>
  </si>
  <si>
    <t>711472051</t>
  </si>
  <si>
    <t>Provedení svislé izolace proti tlakové vodě termoplasty lepenou fólií PVC</t>
  </si>
  <si>
    <t>-735404463</t>
  </si>
  <si>
    <t>Provedení izolace proti povrchové a podpovrchové tlakové vodě termoplasty na ploše svislé S folií PVC lepenou</t>
  </si>
  <si>
    <t>2,41*(2,633+2,783)*2</t>
  </si>
  <si>
    <t>291</t>
  </si>
  <si>
    <t>283220820</t>
  </si>
  <si>
    <t>zemní izolační fólie PVC, tl. 2 mm</t>
  </si>
  <si>
    <t>1540113935</t>
  </si>
  <si>
    <t>17,169*1,15</t>
  </si>
  <si>
    <t>26,105*1,20</t>
  </si>
  <si>
    <t>292</t>
  </si>
  <si>
    <t>71149311R</t>
  </si>
  <si>
    <t>Hydroizolační stěrka</t>
  </si>
  <si>
    <t>2025215214</t>
  </si>
  <si>
    <t>2,65*2,65*PI"kašna</t>
  </si>
  <si>
    <t>293</t>
  </si>
  <si>
    <t>713131141</t>
  </si>
  <si>
    <t>Montáž izolace tepelné stěn a základů lepením celoplošně rohoží, pásů, dílců, desek</t>
  </si>
  <si>
    <t>1399363303</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</si>
  <si>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</si>
  <si>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</si>
  <si>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2,95*2,91</t>
  </si>
  <si>
    <t>-0,6*0,6</t>
  </si>
  <si>
    <t>0,24*3,584</t>
  </si>
  <si>
    <t>0,8*(2,95+2,91)*2</t>
  </si>
  <si>
    <t>294</t>
  </si>
  <si>
    <t>283764220</t>
  </si>
  <si>
    <t>deska z extrudovaného polystyrénu XPS tl. 100 mm</t>
  </si>
  <si>
    <t>-479985672</t>
  </si>
  <si>
    <t>18,461*1,02 'Přepočtené koeficientem množství</t>
  </si>
  <si>
    <t>295</t>
  </si>
  <si>
    <t>724_DEM</t>
  </si>
  <si>
    <t>Demontáž vodního prvku kašny a souvisejícího vybavení, naložení a přemístění  v rámci areálu se složením</t>
  </si>
  <si>
    <t>hzs</t>
  </si>
  <si>
    <t>1371214482</t>
  </si>
  <si>
    <t>296</t>
  </si>
  <si>
    <t>772521160</t>
  </si>
  <si>
    <t>Kladení dlažby z kamene z pravoúhlých desek a dlaždic do malty tl 60 a 70 mm</t>
  </si>
  <si>
    <t>1690322716</t>
  </si>
  <si>
    <t>Kladení dlažby z kamene do malty z nejvýše dvou rozdílných druhů pravoúhlých desek nebo dlaždic ve skladbě se pravidelně opakujících, tl. 60 a 70 mm</t>
  </si>
  <si>
    <t>2,5*2,5*PI</t>
  </si>
  <si>
    <t>297</t>
  </si>
  <si>
    <t>5838144R</t>
  </si>
  <si>
    <t>kamenná dlažba tl. 60 mm - Mrákotínská žula jemnozrnná (barva okrová/žlutá)</t>
  </si>
  <si>
    <t>1267321408</t>
  </si>
  <si>
    <t>19,635*1,1 'Přepočtené koeficientem množství</t>
  </si>
  <si>
    <t>298</t>
  </si>
  <si>
    <t>783891R</t>
  </si>
  <si>
    <t>Hydrofobní nátěr kamenné dlažby a kamenných prvků</t>
  </si>
  <si>
    <t>-209736308</t>
  </si>
  <si>
    <t>2*0,12*PI/4*3*2*PI*2,67</t>
  </si>
  <si>
    <t>(0,033+0,02+0,08+0,18)*2*PI*2,67</t>
  </si>
  <si>
    <t>299</t>
  </si>
  <si>
    <t>998011001</t>
  </si>
  <si>
    <t>Přesun hmot pro budovy zděné v do 6 m</t>
  </si>
  <si>
    <t>2146323136</t>
  </si>
  <si>
    <t>Přesun hmot pro budovy občanské výstavby, bydlení, výrobu a služby s nosnou svislou konstrukcí zděnou z cihel, tvárnic nebo kamene vodorovná dopravní vzdálenost do 100 m pro budovy výšky do 6 m</t>
  </si>
  <si>
    <t>Úroveň 3:</t>
  </si>
  <si>
    <t>D.1.1.1 - Expozice</t>
  </si>
  <si>
    <t>D1 - Expozice</t>
  </si>
  <si>
    <t>Prezentace archeologických nálezů formou panelů rozměr š=1000 mm, v= 2100 mm - podrobný popis viz. technická zpráva</t>
  </si>
  <si>
    <t>512</t>
  </si>
  <si>
    <t>1332008717</t>
  </si>
  <si>
    <t>D.1.4 - Technika prostředí staveb</t>
  </si>
  <si>
    <t>D.1.4.a - Zařízení zdravotních instalací</t>
  </si>
  <si>
    <t>0 10 0 - Stav. díl 1 - zemní práce</t>
  </si>
  <si>
    <t>0 40 0 - Stav. díl 4 - vodorovné konstrukce</t>
  </si>
  <si>
    <t>0 80 0 - Stav. díl 8 - trubní vedení</t>
  </si>
  <si>
    <t>7 21 0 - ZTI - Kanalizace</t>
  </si>
  <si>
    <t>7 22 0 - ZTI - Vnitřní vodovod</t>
  </si>
  <si>
    <t xml:space="preserve">999 - Oprava stávající kanalizace pod objektem </t>
  </si>
  <si>
    <t>0 10 0</t>
  </si>
  <si>
    <t>Stav. díl 1 - zemní práce</t>
  </si>
  <si>
    <t>132212202</t>
  </si>
  <si>
    <t>Hloubení rýh š přes 600 do 2000 mm ručním nebo pneum nářadím v nesoudržných horninách tř. 3</t>
  </si>
  <si>
    <t>Hloubení zapažených i nezapažených rýh šířky přes 600 do 2 000 mm ručním nebo pneumatickým nářadím s urovnáním dna do předepsaného profilu a spádu v horninách tř. 3 nesoudržných</t>
  </si>
  <si>
    <t xml:space="preserve">Poznámka k souboru cen:
1. V cenách jsou započteny i náklady na přehození výkopku na přilehlém terénu na vzdálenost do 5 m od podélné osy rýhy nebo naložení výkopku na dopravní prostředek. 2. V cenách 10-2201 až 40-2202 je započítán i svislý přesun horniny po házečkách do 2 metrů </t>
  </si>
  <si>
    <t>132312202</t>
  </si>
  <si>
    <t>Hloubení rýh š přes 600 do 2000 mm ručním nebo pneum nářadím v nesoudržných horninách tř. 4</t>
  </si>
  <si>
    <t>Hloubení zapažených i nezapažených rýh šířky přes 600 do 2 000 mm ručním nebo pneumatickým nářadím s urovnáním dna do předepsaného profilu a spádu v horninách tř. 4 nesoudržných</t>
  </si>
  <si>
    <t>175101201</t>
  </si>
  <si>
    <t>Obsypání objektu nad přilehlým původním terénem sypaninou bez prohození, uloženou do 3 m</t>
  </si>
  <si>
    <t>Obsypání objektů nad přilehlým původním terénem sypaninou z vhodných hornin 1 až 4 nebo materiálem uloženým ve vzdálenosti do 30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</si>
  <si>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30 m uvedenou v popisu souboru cen se rozumí nejkratší vzdálenost těžiště hromady nebo dočasné skládky, z níž se sypanina odebírá, od vnějšího okraje objektu. Použije-li se pro obsyp objektů sypaniny ze zeminy, kterou je nutno přemisťo- vat ze vzdálenosti přes 30 m od vnějšího okraje objektu a rozpojovat, oceňuje se toto a) přemístění sypaniny cenami souboru cen 162 . 0-1 . Vodorovné přemístění výkopku, b) rozpojení dle čl. 3172 Všeobecných podmínek katalogu přičemž se vzdálenost 30 m od celkové vzdálenosti neodečítá. 6. Míru zhutnění předepisuje projekt. 7. V cenách nejsou zahrnuty náklady na nakupovanou sypaninu. Tato se oceňuje ve specifikaci. </t>
  </si>
  <si>
    <t>151101101</t>
  </si>
  <si>
    <t>Zřízení příložného pažení a rozepření stěn rýh hl do 2 m</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</si>
  <si>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</si>
  <si>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</si>
  <si>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151201111</t>
  </si>
  <si>
    <t>Odstranění zátažného pažení a rozepření stěn rýh hl do 2 m</t>
  </si>
  <si>
    <t>Odstranění pažení a rozepření stěn rýh pro podzemní vedení s uložením materiálu na vzdálenost do 3 m od kraje výkopu zátažné, hloubky do 2 m</t>
  </si>
  <si>
    <t>Vodorovné přemístění do 50 m výkopku z horniny tř. 1 až 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</si>
  <si>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</si>
  <si>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do 10000 m výkopku z horniny tř. 1 až 4</t>
  </si>
  <si>
    <t>20167</t>
  </si>
  <si>
    <t>ztížené vykopávky</t>
  </si>
  <si>
    <t>hod</t>
  </si>
  <si>
    <t>5833733103</t>
  </si>
  <si>
    <t>štěrkopísek frakce 0-22</t>
  </si>
  <si>
    <t>0 40 0</t>
  </si>
  <si>
    <t>Stav. díl 4 - vodorovné konstrukce</t>
  </si>
  <si>
    <t>451573111</t>
  </si>
  <si>
    <t>Lože pod potrubí otevřený výkop ze štěrkopísku</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</si>
  <si>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</si>
  <si>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</si>
  <si>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0 80 0</t>
  </si>
  <si>
    <t>Stav. díl 8 - trubní vedení</t>
  </si>
  <si>
    <t>87126522R</t>
  </si>
  <si>
    <t>Kanalizační potrubí z tvrdého PVC-systém KG tuhost třídy SN8 DN100</t>
  </si>
  <si>
    <t>Kanalizační potrubí z tvrdého PVC systém KG v otevřeném výkopu ve sklonu do 20 %, tuhost třídy SN 8 DN 100</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</si>
  <si>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</si>
  <si>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87127522R1</t>
  </si>
  <si>
    <t>Kanalizační potrubí z tvrdého PVC-systém KG tuhost třídy SN8 DN125</t>
  </si>
  <si>
    <t>Kanalizační potrubí z tvrdého PVC systém KG v otevřeném výkopu ve sklonu do 20 %, tuhost třídy SN 8 DN 125</t>
  </si>
  <si>
    <t>871315221</t>
  </si>
  <si>
    <t>Kanalizační potrubí z tvrdého PVC-systém KG tuhost třídy SN8 DN150</t>
  </si>
  <si>
    <t>Kanalizační potrubí z tvrdého PVC systém KG v otevřeném výkopu ve sklonu do 20 %, tuhost třídy SN 8 DN 150</t>
  </si>
  <si>
    <t>871355221</t>
  </si>
  <si>
    <t>Kanalizační potrubí z tvrdého PVC-systém KG tuhost třídy SN8 DN200</t>
  </si>
  <si>
    <t>Kanalizační potrubí z tvrdého PVC systém KG v otevřeném výkopu ve sklonu do 20 %, tuhost třídy SN 8 DN 200</t>
  </si>
  <si>
    <t>871365221</t>
  </si>
  <si>
    <t>Kanalizační potrubí z tvrdého PVC-systém KG tuhost třídy SN8 DN250</t>
  </si>
  <si>
    <t>Kanalizační potrubí z tvrdého PVC systém KG v otevřeném výkopu ve sklonu do 20 %, tuhost třídy SN 8 DN 250</t>
  </si>
  <si>
    <t>20161</t>
  </si>
  <si>
    <t>revizní šachta prefabrikovaná včetně stupadel , poklopem litinovým s rámem,včetně montáže</t>
  </si>
  <si>
    <t>20162</t>
  </si>
  <si>
    <t>napojení do stávající šachty</t>
  </si>
  <si>
    <t>20168</t>
  </si>
  <si>
    <t>úprava stávající šachty  na stáv. de kanal. osazení litinového poklopu včetně rámu, zvýšení šachty o 520 mm- šachta pochozí</t>
  </si>
  <si>
    <t>úprava stávající šachty na stáv. de kanal. osazení litinového poklopu včetně rámu, zvýšení šachty o 520 mm- šachta pochozí</t>
  </si>
  <si>
    <t>20190</t>
  </si>
  <si>
    <t>úprava stávající studny – vyzdění na upravený terén z kamene na cem. maltu + vyspárování</t>
  </si>
  <si>
    <t>20161.1</t>
  </si>
  <si>
    <t>revizní šachta plastová  DN400s poklopem litinovým s rámemvčetně,montáže</t>
  </si>
  <si>
    <t>revizní šachta plastová DN400s poklopem litinovým s rámemvčetně,montáže</t>
  </si>
  <si>
    <t>871313121</t>
  </si>
  <si>
    <t>Montáž potrubí z kanalizačních trub z PVC otevřený výkop sklon do DN 150</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</si>
  <si>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</si>
  <si>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</si>
  <si>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2861375204</t>
  </si>
  <si>
    <t>potrubí vodovodní PE LD (rPE) D 63/5,8 mm</t>
  </si>
  <si>
    <t>871161124</t>
  </si>
  <si>
    <t>Montáž potrubí z trubek z tlakového polyetylénu otevřený výkop svařovaných vnější průměr 63mm</t>
  </si>
  <si>
    <t>87115112R</t>
  </si>
  <si>
    <t>Montáž potrubí z trubek z tlakového polyetylénu otevřený výkop svařovaných vnější průměr 25 mm</t>
  </si>
  <si>
    <t>Montáž potrubí z plastických hmot v otevřeném výkopu, z tlakových trubek polyetylenových PE svařených vnějšího průměru 25 mm</t>
  </si>
  <si>
    <t xml:space="preserve">Poznámka k souboru cen:
1. Ceny -3111 jsou určeny pro plošné kolektory primárních okruhů tepelných čerpadel. 2. V cenách potrubí jsou obsaženy náklady na montáž tvarovek. 3. V cenách potrubí nejsou započteny náklady na: a) dodání potrubí; potrubí se oceňuje ve specifikaci; ztratné lze dohodnout u trub polyetylénových ve výši 1,5 %; u trub tlakových hrdlovaných z tvrdého PVC ve výši 3 %, b) dodání tvarovek; tvarovky se oceňují ve specifikaci. </t>
  </si>
  <si>
    <t>2861375100</t>
  </si>
  <si>
    <t>potrubí vodovodní PE LD (rPE) D 25 x 3,5 mm</t>
  </si>
  <si>
    <t>87116112R1</t>
  </si>
  <si>
    <t>Montáž potrubí z trubek z tlakového polyetylénu otevřený výkop svařovaných vnější průměr 32 mm</t>
  </si>
  <si>
    <t>Montáž potrubí z plastických hmot v otevřeném výkopu, z tlakových trubek polyetylenových PE svařených vnějšího průměru 32 mm</t>
  </si>
  <si>
    <t>2861365100</t>
  </si>
  <si>
    <t>potrubí vodovodní PE LD (rPE) D 32x4,4 mm</t>
  </si>
  <si>
    <t>20163</t>
  </si>
  <si>
    <t>napojení ve stávající armaturní šachtě včetně provrtání a utěsnění,osazení odbočky</t>
  </si>
  <si>
    <t>891153111</t>
  </si>
  <si>
    <t>Montáž vodovodního ventilu hlavního pro přípojky DN32</t>
  </si>
  <si>
    <t>Montáž vodovodních armatur na potrubí ventilů hlavních pro přípojky DN 20</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</si>
  <si>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jejich montáž a výkop montážních jamek; na opravu izolace ocelových trubek a na osazení zemních souprav. 2. V cenách nejsou započteny náklady na: a) dodání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MC 10 452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</si>
  <si>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20165</t>
  </si>
  <si>
    <t>uliční vpust betonová včetně koše a mříže DN400 a montáže</t>
  </si>
  <si>
    <t>7 21 0</t>
  </si>
  <si>
    <t>ZTI - Kanalizace</t>
  </si>
  <si>
    <t>180517</t>
  </si>
  <si>
    <t>Lapač střešních splavenin z litinový- geiger se zápachovou klapkou a lapacím košem DN 100 , včetně montáže,patního kolena hrdlového 100/125 , + přechod lit.-PVC</t>
  </si>
  <si>
    <t>7 22 0</t>
  </si>
  <si>
    <t>ZTI - Vnitřní vodovod</t>
  </si>
  <si>
    <t>722230102</t>
  </si>
  <si>
    <t>Ventil přímý G 3/4 se dvěma závity</t>
  </si>
  <si>
    <t>Armatury se dvěma závity ventily přímé (Ke 83 T) G 3/4</t>
  </si>
  <si>
    <t>722230103</t>
  </si>
  <si>
    <t>Ventil přímý G 1 se dvěma závity</t>
  </si>
  <si>
    <t>Armatury se dvěma závity ventily přímé (Ke 83 T) G 1</t>
  </si>
  <si>
    <t>999</t>
  </si>
  <si>
    <t xml:space="preserve">Oprava stávající kanalizace pod objektem </t>
  </si>
  <si>
    <t>-96958111</t>
  </si>
  <si>
    <t>2*6*100</t>
  </si>
  <si>
    <t>132312209</t>
  </si>
  <si>
    <t>Příplatek za lepivost u hloubení rýh š do 2000 mm ručním nebo pneum nářadím v hornině tř. 4</t>
  </si>
  <si>
    <t>-544958497</t>
  </si>
  <si>
    <t>Hloubení zapažených i nezapažených rýh šířky přes 600 do 2 000 mm ručním nebo pneumatickým nářadím s urovnáním dna do předepsaného profilu a spádu v horninách tř. 4 Příplatek k cenám za lepivost horniny tř. 4</t>
  </si>
  <si>
    <t>-1102722631</t>
  </si>
  <si>
    <t>151811122</t>
  </si>
  <si>
    <t>Osazení a odstranění pažicího boxu těžkého hl výkopu do 6 m š do 2,5 m</t>
  </si>
  <si>
    <t>-1473090404</t>
  </si>
  <si>
    <t>Pažicí boxy pro pažení a rozepření stěn rýh podzemního vedení těžké osazení a odstranění hloubka výkopu přes 4 do 6 m, šířka přes 1,2 do 2,5 m</t>
  </si>
  <si>
    <t xml:space="preserve">Poznámka k souboru cen:
1. Množství měrných jednotek pažicích boxů se určuje v m2 obou ploch stěn výkopu, které je třeba pažit. 2. Množství měrných jednotek příplatku odpovídá výměře stanovené pro položky pažicích boxů. Tato výměra se násobí počtem dnů, po které je průměrně zapažen 1 m2 výkopu (nejedná se o celkový počet dní pažení výkopu). </t>
  </si>
  <si>
    <t>151811222</t>
  </si>
  <si>
    <t>Příplatek k pažicímu boxu těžkému hl výkopu do 6 m š do 2,5 m za první a ZKD den zapažení</t>
  </si>
  <si>
    <t>-1835031302</t>
  </si>
  <si>
    <t>Pažicí boxy pro pažení a rozepření stěn rýh podzemního vedení těžké Příplatek za první a každý další den zapažení 1 m2 výkopu k ceně 151 81-1122</t>
  </si>
  <si>
    <t>2*6*10*10</t>
  </si>
  <si>
    <t>358315114</t>
  </si>
  <si>
    <t>Bourání stoky kompletní nebo otvorů z prostého betonu plochy do 4 m2</t>
  </si>
  <si>
    <t>319297218</t>
  </si>
  <si>
    <t>Bourání stoky kompletní nebo vybourání otvorů průřezové plochy do 4 m2 ve stokách ze zdiva z prostého betonu</t>
  </si>
  <si>
    <t xml:space="preserve">Poznámka k souboru cen:
1. Ceny 358 ..-5. Bourání stoky kompletní nebo vybourání otvorů lze použít i pro bourání šachet. </t>
  </si>
  <si>
    <t>PI*0,22*0,22*100</t>
  </si>
  <si>
    <t>644356449</t>
  </si>
  <si>
    <t>235+40+15,205</t>
  </si>
  <si>
    <t>347183428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</si>
  <si>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</si>
  <si>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514795457</t>
  </si>
  <si>
    <t>33,451*19 'Přepočtené koeficientem množství</t>
  </si>
  <si>
    <t>997013802</t>
  </si>
  <si>
    <t>Poplatek za uložení stavebního železobetonového odpadu na skládce (skládkovné)</t>
  </si>
  <si>
    <t>-265223012</t>
  </si>
  <si>
    <t>Poplatek za uložení stavebního odpadu na skládce (skládkovné) železobetonového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</si>
  <si>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</si>
  <si>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-1939056704</t>
  </si>
  <si>
    <t>1200-290,205</t>
  </si>
  <si>
    <t>171201211</t>
  </si>
  <si>
    <t>Poplatek za uložení odpadu ze sypaniny na skládce (skládkovné)</t>
  </si>
  <si>
    <t>22000310</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</si>
  <si>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</si>
  <si>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</si>
  <si>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290,205*1,8 'Přepočtené koeficientem množství</t>
  </si>
  <si>
    <t>530692651</t>
  </si>
  <si>
    <t>0,2*2,0*100</t>
  </si>
  <si>
    <t>1091873396</t>
  </si>
  <si>
    <t>1,25*2,0*100</t>
  </si>
  <si>
    <t>-PI*0,22*0,22*100</t>
  </si>
  <si>
    <t>583313450</t>
  </si>
  <si>
    <t>kamenivo těžené drobné tříděné frakce 0-4</t>
  </si>
  <si>
    <t>31873258</t>
  </si>
  <si>
    <t>235*2 'Přepočtené koeficientem množství</t>
  </si>
  <si>
    <t>822372111</t>
  </si>
  <si>
    <t>Montáž potrubí z trub TZH s integrovaným těsněním otevřený výkop sklon do 20 % DN 300</t>
  </si>
  <si>
    <t>-1608985509</t>
  </si>
  <si>
    <t>Montáž potrubí z trub železobetonových typu TZH v otevřeném výkopu ve sklonu do 20 % s integrovaným těsněním DN 300</t>
  </si>
  <si>
    <t>100"předpoklad kompletní výměny kanalizace</t>
  </si>
  <si>
    <t>592225440</t>
  </si>
  <si>
    <t>trouby pro splaškové odpadní vody železobetonové trouby hrdlové přímé s integrovaným těsněním  300/2500   30 x 250 x 7</t>
  </si>
  <si>
    <t>-1518895203</t>
  </si>
  <si>
    <t>592237290</t>
  </si>
  <si>
    <t>podkladek betonový pod hrdlové trouby</t>
  </si>
  <si>
    <t>-325895647</t>
  </si>
  <si>
    <t>998274101</t>
  </si>
  <si>
    <t>Přesun hmot pro trubní vedení z trub betonových otevřený výkop</t>
  </si>
  <si>
    <t>-1258457161</t>
  </si>
  <si>
    <t>Přesun hmot pro trubní vedení hloubené z trub betonových nebo železobetonových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</si>
  <si>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</si>
  <si>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998274124</t>
  </si>
  <si>
    <t>Příplatek k přesunu hmot pro trubní vedení z trub betonových za zvětšený přesun hmot do 500 m</t>
  </si>
  <si>
    <t>1889371835</t>
  </si>
  <si>
    <t>Přesun hmot pro trubní vedení hloubené z trub betonových nebo železobetonových Příplatek k cenám za zvětšený přesun přes vymezenou největší dopravní vzdálenost do 500 m</t>
  </si>
  <si>
    <t>D.1.4.b - Zařízení silnoproudé elektroinstalace</t>
  </si>
  <si>
    <t>D1 - Rozvaděče, zařízení</t>
  </si>
  <si>
    <t>D2 - Instalační materiál</t>
  </si>
  <si>
    <t>D3 - svítidla včetně zdrojů</t>
  </si>
  <si>
    <t>D4 - Hromosvod</t>
  </si>
  <si>
    <t>D5 - Zemní a stavební práce</t>
  </si>
  <si>
    <t>D6 - INSTALAČNÍ PŘÍSTROJE</t>
  </si>
  <si>
    <t xml:space="preserve">    D7 - přístroje pod omítku designové</t>
  </si>
  <si>
    <t>Rozvaděče, zařízení</t>
  </si>
  <si>
    <t>Pol1</t>
  </si>
  <si>
    <t>rozvaděč RP1 typový zapuštěný cca 600/400/140  min 48 modulů,  IP20/44 včetně výzbroje  dle výkresové specifikace (10x jistič 1F, 2x jistič 3f, 1x chránič 40A/4P/0,03A, 4x relé pulsní 10A, 1x přepěťová ochrana TYP I+II, 1x vypínač 3x50A)</t>
  </si>
  <si>
    <t>ks</t>
  </si>
  <si>
    <t>rozvaděč RP1 typový zapuštěný cca 600/400/140 min 48 modulů, IP20/44 včetně výzbroje dle výkresové specifikace (10x jistič 1F, 2x jistič 3f, 1x chránič 40A/4P/0,03A, 4x relé pulsní 10A, 1x přepěťová ochrana TYP I+II, 1x vypínač 3x50A)</t>
  </si>
  <si>
    <t>Pol2</t>
  </si>
  <si>
    <t>pojistková skříň PS100Avč. Pojistek 3x50A, plast, pod omítku</t>
  </si>
  <si>
    <t>Instalační materiál</t>
  </si>
  <si>
    <t>Pol4</t>
  </si>
  <si>
    <t>krabice KU68</t>
  </si>
  <si>
    <t>Pol5</t>
  </si>
  <si>
    <t>krabice KP68</t>
  </si>
  <si>
    <t>Pol3</t>
  </si>
  <si>
    <t>krabice KO110 IP44</t>
  </si>
  <si>
    <t>Pol6</t>
  </si>
  <si>
    <t>CY6zž</t>
  </si>
  <si>
    <t>Pol7</t>
  </si>
  <si>
    <t>CYKY2x1,5</t>
  </si>
  <si>
    <t>Pol8</t>
  </si>
  <si>
    <t>CYKY3x1,5</t>
  </si>
  <si>
    <t>Pol9</t>
  </si>
  <si>
    <t>CYKY5x1,5</t>
  </si>
  <si>
    <t>Pol10</t>
  </si>
  <si>
    <t>CYKY3x2,5</t>
  </si>
  <si>
    <t>Pol11</t>
  </si>
  <si>
    <t>CYKY5x4</t>
  </si>
  <si>
    <t>Pol12</t>
  </si>
  <si>
    <t>CYKY5x10</t>
  </si>
  <si>
    <t>Pol13</t>
  </si>
  <si>
    <t>plastová trubka DN40  korugovaná zemní</t>
  </si>
  <si>
    <t>plastová trubka DN40 korugovaná zemní</t>
  </si>
  <si>
    <t>Pol14</t>
  </si>
  <si>
    <t>plastová trubka 1442/1</t>
  </si>
  <si>
    <t>Pol15</t>
  </si>
  <si>
    <t>plastová trubka DN80 korugovaná zemní</t>
  </si>
  <si>
    <t>Pol16</t>
  </si>
  <si>
    <t>svorka 5P-3P</t>
  </si>
  <si>
    <t>D3</t>
  </si>
  <si>
    <t>svítidla včetně zdrojů</t>
  </si>
  <si>
    <t>Pol17</t>
  </si>
  <si>
    <t>Výbojkové zemní svítidlo zdrojRX7s-70/150W/230V, s nastavitelnou optikou, IP67 kompatibilní s v místě použitými svítidly (nutné stejné parametry- homog. nasvětlení fasády)</t>
  </si>
  <si>
    <t>Pol18</t>
  </si>
  <si>
    <t>Výbojkové zemní svítidlo zdrojLED 18W/230V, IP67  provedení matný kov + krycí sklo, k zapuštění do podlahy včetně montážní krabice (pochozí provedení)</t>
  </si>
  <si>
    <t>Výbojkové zemní svítidlo zdrojLED 18W/230V, IP67 provedení matný kov + krycí sklo, k zapuštění do podlahy včetně montážní krabice (pochozí provedení)</t>
  </si>
  <si>
    <t>Pol19</t>
  </si>
  <si>
    <t>LED svítidlo – venkovní povedení, reflektorové 30W/2100lm3000K, 230V, IP65, CRI80, korpus lakovanýhliník, odrazný hliníkový reflektor</t>
  </si>
  <si>
    <t>Poznámka k položce:
svítidla budou před dodáním odsouhlasena architektem -resp. investorem</t>
  </si>
  <si>
    <t>Pol20</t>
  </si>
  <si>
    <t>ukončení kabelu v rozvaděči</t>
  </si>
  <si>
    <t>D4</t>
  </si>
  <si>
    <t>Hromosvod</t>
  </si>
  <si>
    <t>Pol21</t>
  </si>
  <si>
    <t>vedení FeZn 30/4mm (0,96kg/m)</t>
  </si>
  <si>
    <t>Pol22</t>
  </si>
  <si>
    <t>vedení FeZn 10mm (0,63kg/m)</t>
  </si>
  <si>
    <t>Pol23</t>
  </si>
  <si>
    <t>vedení CU6,3(7)mm (0,35kg/m)</t>
  </si>
  <si>
    <t>Pol24</t>
  </si>
  <si>
    <t>ochranný úhelník vč. držáků</t>
  </si>
  <si>
    <t>Pol25</t>
  </si>
  <si>
    <t>svorka zkušební SZ</t>
  </si>
  <si>
    <t>Pol26</t>
  </si>
  <si>
    <t>svorka okapová SO Cu</t>
  </si>
  <si>
    <t>Pol28</t>
  </si>
  <si>
    <t>svorka spojovací - drát-drát SS Cu</t>
  </si>
  <si>
    <t>Pol29</t>
  </si>
  <si>
    <t>svorka spojovací - pásek-drát SR03</t>
  </si>
  <si>
    <t>Pol30</t>
  </si>
  <si>
    <t>podpěra vedení PV01  Cu</t>
  </si>
  <si>
    <t>podpěra vedení PV01 Cu</t>
  </si>
  <si>
    <t>Pol31</t>
  </si>
  <si>
    <t>podpěra vedení PV11 -  svah  Cu</t>
  </si>
  <si>
    <t>podpěra vedení PV11 - svah Cu</t>
  </si>
  <si>
    <t>Pol33</t>
  </si>
  <si>
    <t>podpěra vedení PV15d – hřeben  Cu</t>
  </si>
  <si>
    <t>podpěra vedení PV15d – hřeben Cu</t>
  </si>
  <si>
    <t>Pol34</t>
  </si>
  <si>
    <t>svorka jímače SJ1b</t>
  </si>
  <si>
    <t>Pol35</t>
  </si>
  <si>
    <t>vložka přechodu kov/Cu -Pb</t>
  </si>
  <si>
    <t>Pol27</t>
  </si>
  <si>
    <t>drobný montážní a úložný materiál</t>
  </si>
  <si>
    <t>D5</t>
  </si>
  <si>
    <t>Zemní a stavební práce</t>
  </si>
  <si>
    <t>Pol36</t>
  </si>
  <si>
    <t>Hloubení kabel. rýh strojně, š 35, hl. 80, zem. tř. 3</t>
  </si>
  <si>
    <t>Pol39</t>
  </si>
  <si>
    <t>Lože kabelu z prosátého písku tl. 5 cm nad kabel, kryté plastovou folií š lože do 50 cm</t>
  </si>
  <si>
    <t>Pol40</t>
  </si>
  <si>
    <t>zához kabelové rýhy 35/80cm strojně</t>
  </si>
  <si>
    <t>Pol41</t>
  </si>
  <si>
    <t>průraz zdí nad 60cm vč. začištění</t>
  </si>
  <si>
    <t>Pol32</t>
  </si>
  <si>
    <t>doprava osob a materiálu</t>
  </si>
  <si>
    <t>km</t>
  </si>
  <si>
    <t>Pol42</t>
  </si>
  <si>
    <t>drobné zednické práce- přípomoc(obetonování svítidel)</t>
  </si>
  <si>
    <t>h</t>
  </si>
  <si>
    <t>Pol43</t>
  </si>
  <si>
    <t>beton B25 volně ložený</t>
  </si>
  <si>
    <t>Pol44</t>
  </si>
  <si>
    <t>výchozí revize</t>
  </si>
  <si>
    <t>Pol102</t>
  </si>
  <si>
    <t>demontáže stáv. Instalace, přepojení stávajících zařízení</t>
  </si>
  <si>
    <t>Pol37</t>
  </si>
  <si>
    <t>ekologická likvidace a odvoz odpadu</t>
  </si>
  <si>
    <t>Pol38</t>
  </si>
  <si>
    <t>HZS, koordinace, inženýrská činnost</t>
  </si>
  <si>
    <t>Pol103</t>
  </si>
  <si>
    <t>GZS, sklad materiálu</t>
  </si>
  <si>
    <t>D6</t>
  </si>
  <si>
    <t>INSTALAČNÍ PŘÍSTROJE</t>
  </si>
  <si>
    <t>D7</t>
  </si>
  <si>
    <t>přístroje pod omítku designové</t>
  </si>
  <si>
    <t>Pol104</t>
  </si>
  <si>
    <t>- zásuvka 16A/230V IP44</t>
  </si>
  <si>
    <t>Pol105</t>
  </si>
  <si>
    <t>- vypínač ř.1 + kryt  IP44</t>
  </si>
  <si>
    <t>- vypínač ř.1 + kryt IP44</t>
  </si>
  <si>
    <t>Pol106</t>
  </si>
  <si>
    <t>- tlačítko dvojité 2x1/0 + kryt IP44</t>
  </si>
  <si>
    <t>Pol107</t>
  </si>
  <si>
    <t>zásuvka 400V/32A/5P IP44</t>
  </si>
  <si>
    <t>Pol108</t>
  </si>
  <si>
    <t>- rámečky a dvojrámečky dle umístění</t>
  </si>
  <si>
    <t>D.1.4.c - Slaboproudá elektrotechnika</t>
  </si>
  <si>
    <t>D1 - Instalační materiál</t>
  </si>
  <si>
    <t>D2 - Ostatní</t>
  </si>
  <si>
    <t>Pol45</t>
  </si>
  <si>
    <t>Pol46</t>
  </si>
  <si>
    <t>plastová trubka tuhá vč. Příchytek a úhlových prvků DN40</t>
  </si>
  <si>
    <t>Pol47</t>
  </si>
  <si>
    <t>FTP 5p   cat6 SXKD-6-FTP-PE  venkovní</t>
  </si>
  <si>
    <t>FTP 5p cat6 SXKD-6-FTP-PE venkovní</t>
  </si>
  <si>
    <t>Ostatní</t>
  </si>
  <si>
    <t>Pol48</t>
  </si>
  <si>
    <t>kamera venkovní IP 2Mpix F2,8-12,  IP65 s přísvitem IR včetně konzole na zeď</t>
  </si>
  <si>
    <t>kamera venkovní IP 2Mpix F2,8-12, IP65 s přísvitem IR včetně konzole na zeď</t>
  </si>
  <si>
    <t>Pol49</t>
  </si>
  <si>
    <t>PoE napájecí zdroj 48 V</t>
  </si>
  <si>
    <t>Pol50</t>
  </si>
  <si>
    <t>SWITCH PoE 5xvstup cat6</t>
  </si>
  <si>
    <t>Pol51</t>
  </si>
  <si>
    <t>Licence CYTSS-Avigion pro 4ks koncových prvků – kamer</t>
  </si>
  <si>
    <t>Pol52</t>
  </si>
  <si>
    <t>průraz zdí vč. začištění</t>
  </si>
  <si>
    <t>Pol53</t>
  </si>
  <si>
    <t>pomocné zednické práce</t>
  </si>
  <si>
    <t>Pol54</t>
  </si>
  <si>
    <t>HZS, zprovoznění – nastavení systému</t>
  </si>
  <si>
    <t>Pol55</t>
  </si>
  <si>
    <t>výchozí revize, dokumentace, proškolení</t>
  </si>
  <si>
    <t>Pol56</t>
  </si>
  <si>
    <t>D.1.5 - Komunikace a zpevněné plochy</t>
  </si>
  <si>
    <t>1. - Uznatelné náklady</t>
  </si>
  <si>
    <t xml:space="preserve">    5 - Komunikace</t>
  </si>
  <si>
    <t xml:space="preserve">    9 - Ostatní konstrukce a práce-bourání</t>
  </si>
  <si>
    <t xml:space="preserve">      99 - Přesun hmot</t>
  </si>
  <si>
    <t>111101102</t>
  </si>
  <si>
    <t>Odstranění travin z celkové plochy do 1 ha</t>
  </si>
  <si>
    <t>ha</t>
  </si>
  <si>
    <t xml:space="preserve">" planimetrováno z přílohy D.1.5.2"   0,323   </t>
  </si>
  <si>
    <t>112101102</t>
  </si>
  <si>
    <t>Kácení stromů listnatých D kmene do 500 mm</t>
  </si>
  <si>
    <t>112201102</t>
  </si>
  <si>
    <t>Odstranění pařezů D do 500 mm</t>
  </si>
  <si>
    <t>113106122</t>
  </si>
  <si>
    <t>Rozebrání dlažeb komunikací pro pěší z kamenných dlaždic</t>
  </si>
  <si>
    <t>113106521-1</t>
  </si>
  <si>
    <t>Rozebrání dlažeb vozovek pl přes 200 m2 z valounů do lože z kameniva</t>
  </si>
  <si>
    <t xml:space="preserve">"planimetrováno viz příloha D.1.5.2."   288,6-46,8   </t>
  </si>
  <si>
    <t>121101103</t>
  </si>
  <si>
    <t>Sejmutí ornice s přemístěním na vzdálenost do 250 m</t>
  </si>
  <si>
    <t>122201102</t>
  </si>
  <si>
    <t>Odkopávky a prokopávky nezapažené v hornině tř. 3 objem do 1000 m3</t>
  </si>
  <si>
    <t xml:space="preserve">"zjištěno planimetrováním a výpočtem viz přílohy D.1.5.2, D.1.5.5"   118,43-4,901-3,97   </t>
  </si>
  <si>
    <t>122201109</t>
  </si>
  <si>
    <t>Příplatek za lepivost u odkopávek v hornině tř. 1 až 3</t>
  </si>
  <si>
    <t>162301101</t>
  </si>
  <si>
    <t>Vodorovné přemístění do 500 m výkopku/sypaniny z horniny tř. 1 až 4</t>
  </si>
  <si>
    <t xml:space="preserve">" výkopek mezideponie tam a zpět"  109,559*2   </t>
  </si>
  <si>
    <t xml:space="preserve">" ornice mezideponie zpět"  167,8   </t>
  </si>
  <si>
    <t xml:space="preserve">"odečet neuznatelné n"  -31,912   </t>
  </si>
  <si>
    <t xml:space="preserve">Součet   </t>
  </si>
  <si>
    <t>162301402</t>
  </si>
  <si>
    <t>Vodorovné přemístění větví stromů listnatých do 5 km D kmene do 500 mm</t>
  </si>
  <si>
    <t>162301412</t>
  </si>
  <si>
    <t>Vodorovné přemístění kmenů stromů listnatých do 5 km D kmene do 500 mm</t>
  </si>
  <si>
    <t>162301422</t>
  </si>
  <si>
    <t>Vodorovné přemístění pařezů do 5 km D do 500 mm</t>
  </si>
  <si>
    <t xml:space="preserve">"ornice"   294,06-167,8   </t>
  </si>
  <si>
    <t>01</t>
  </si>
  <si>
    <t>nákup materiálu vhodného od násypů včetně dopravy</t>
  </si>
  <si>
    <t>171101141</t>
  </si>
  <si>
    <t>Uložení sypaniny do 0,75 m3 násypu na 1 m silnice nebo železnice</t>
  </si>
  <si>
    <t xml:space="preserve">" zjištěno planimetrováním a výpočtem viz přílohy D.1.5.2., d.1.5.5."   728,25 +43,5-44,8   </t>
  </si>
  <si>
    <t>181301101</t>
  </si>
  <si>
    <t>Rozprostření ornice tl vrstvy do 100 mm pl do 500 m2 v rovině nebo ve svahu do 1:5</t>
  </si>
  <si>
    <t>181411131</t>
  </si>
  <si>
    <t>Založení parkového trávníku výsevem plochy do 1000 m2 v rovině a ve svahu do 1:5</t>
  </si>
  <si>
    <t xml:space="preserve">764,7   </t>
  </si>
  <si>
    <t>005724720</t>
  </si>
  <si>
    <t>osivo směs travní krajinná - rovinná</t>
  </si>
  <si>
    <t>181411132</t>
  </si>
  <si>
    <t>Založení parkového trávníku výsevem plochy do 1000 m2 ve svahu do 1:2</t>
  </si>
  <si>
    <t>181951102</t>
  </si>
  <si>
    <t>Úprava pláně v hornině tř. 1 až 4 se zhutněním</t>
  </si>
  <si>
    <t xml:space="preserve">"mlat"    64,2   </t>
  </si>
  <si>
    <t xml:space="preserve">"dlažba z desek"   139,7   </t>
  </si>
  <si>
    <t xml:space="preserve">"dlažba z vrst. hornin"   365,9-53,35-46,2+33,3   </t>
  </si>
  <si>
    <t xml:space="preserve">" šterkotráva"  548,6-16,5   </t>
  </si>
  <si>
    <t xml:space="preserve">" planimetrováno viz příloha D.1.5.2., D.1.5.5."   </t>
  </si>
  <si>
    <t>182201101</t>
  </si>
  <si>
    <t>Svahování násypů</t>
  </si>
  <si>
    <t xml:space="preserve">" planimetrováno viz příloha d.1.5.2.,D.1.5.5."    ( 1327-125-30-10-55-154,44)*1,077   </t>
  </si>
  <si>
    <t>182301131</t>
  </si>
  <si>
    <t>Rozprostření ornice pl přes 500 m2 ve svahu přes 1:5 tl vrstvy do 100 mm</t>
  </si>
  <si>
    <t>Komunikace</t>
  </si>
  <si>
    <t>03</t>
  </si>
  <si>
    <t>podklad z drceného kameniva 16-32  tl. 60 mm</t>
  </si>
  <si>
    <t>podklad z drceného kameniva 16-32 tl. 60 mm</t>
  </si>
  <si>
    <t>04</t>
  </si>
  <si>
    <t>podklad z drceného kameniva 16-22 70% a ornice 30%  tl. 100 mm včetně materiálu</t>
  </si>
  <si>
    <t>podklad z drceného kameniva 16-22 70% a ornice 30% tl. 100 mm včetně materiálu</t>
  </si>
  <si>
    <t xml:space="preserve">"viz príloha D.1.5.1., D.1.5.3"   548,6-16,5   </t>
  </si>
  <si>
    <t>05</t>
  </si>
  <si>
    <t>rozprostření ornice v tl. 30 mm  včetně dodání ornice s mezideponie</t>
  </si>
  <si>
    <t>rozprostření ornice v tl. 30 mm včetně dodání ornice s mezideponie</t>
  </si>
  <si>
    <t>06</t>
  </si>
  <si>
    <t>kladení dlažby z kamenných desek do lože z kameniva</t>
  </si>
  <si>
    <t>07</t>
  </si>
  <si>
    <t>kladení dlažby z kamenů z vrstevnatých hornin</t>
  </si>
  <si>
    <t>08</t>
  </si>
  <si>
    <t>kamenné desky pro dlažbu</t>
  </si>
  <si>
    <t xml:space="preserve">" materiál z rozebrané současné dlážděné plochy"  139,7   </t>
  </si>
  <si>
    <t>09</t>
  </si>
  <si>
    <t>kamenný materiál pro dlažbu z vrstevnatých hornin</t>
  </si>
  <si>
    <t>564201111</t>
  </si>
  <si>
    <t>Podklad nebo podsyp ze štěrkopísku ŠP tl 40 mm</t>
  </si>
  <si>
    <t xml:space="preserve">"  viz příloha D.1.5.2., D.1.5.3"      64,2   </t>
  </si>
  <si>
    <t>564851111</t>
  </si>
  <si>
    <t>Podklad ze štěrkodrtě ŠD tl 150 mm</t>
  </si>
  <si>
    <t>564861111</t>
  </si>
  <si>
    <t>Podklad ze štěrkodrtě ŠD tl 200 mm</t>
  </si>
  <si>
    <t xml:space="preserve">   </t>
  </si>
  <si>
    <t xml:space="preserve">548,6+64,2-69,85   </t>
  </si>
  <si>
    <t>571902111</t>
  </si>
  <si>
    <t>Posyp krytu kamenivem drceným nebo těženým do 10 kg/m2</t>
  </si>
  <si>
    <t>Ostatní konstrukce a práce-bourání</t>
  </si>
  <si>
    <t>osazení ocelového obrubníku - mlatový povrch</t>
  </si>
  <si>
    <t xml:space="preserve">"změřeno viz příloha D.1.5.2"   20,7+20,7+15,9+8,9   </t>
  </si>
  <si>
    <t>ocelový obrubník 5x120 mm  s kotevními trny dl. 300 mm po 1 metru, žárově pozinkováno</t>
  </si>
  <si>
    <t>916241213</t>
  </si>
  <si>
    <t>Osazení obrubníku kamenného stojatého s boční opěrou do lože z betonu prostého</t>
  </si>
  <si>
    <t xml:space="preserve">"změřeno viz příloha D.1.5.2."   189,7-29,1-24,57   </t>
  </si>
  <si>
    <t>583802200</t>
  </si>
  <si>
    <t>krajník silniční kamenný, žula, G 3 11x25x80-250</t>
  </si>
  <si>
    <t>997221571</t>
  </si>
  <si>
    <t>Vodorovná doprava vybouraných hmot do 1 km</t>
  </si>
  <si>
    <t xml:space="preserve">"valouny"  77,376   </t>
  </si>
  <si>
    <t xml:space="preserve">"desky kamenné"  48,857   </t>
  </si>
  <si>
    <t>997221579</t>
  </si>
  <si>
    <t>Příplatek ZKD 1 km u vodorovné dopravy vybouraných hmot</t>
  </si>
  <si>
    <t>998223011</t>
  </si>
  <si>
    <t>Přesun hmot pro pozemní komunikace s krytem dlážděným</t>
  </si>
  <si>
    <t>2. - Neuznatelné náklady</t>
  </si>
  <si>
    <t>5 - Komunikace</t>
  </si>
  <si>
    <t>9 - Ostatní konstrukce a práce-bourání</t>
  </si>
  <si>
    <t>99 - Přesun hmot</t>
  </si>
  <si>
    <t>1336196358</t>
  </si>
  <si>
    <t>" planimetrováno z přílohy D.1.5.2"   0,0276</t>
  </si>
  <si>
    <t>-249696945</t>
  </si>
  <si>
    <t>"planimetrováno viz příloha D.1.5.2."   276,4*0,08</t>
  </si>
  <si>
    <t>-577134531</t>
  </si>
  <si>
    <t>"zjištěno planimetrováním a výpočtem viz přílohy D.1.5.2, D.1.5.5"    (31,25+1,42)*0,15</t>
  </si>
  <si>
    <t>-1262457190</t>
  </si>
  <si>
    <t>" 50%</t>
  </si>
  <si>
    <t>4,901*0,5</t>
  </si>
  <si>
    <t>1869334961</t>
  </si>
  <si>
    <t>" výkopek mezideponie tam a zpět"   4,901*2</t>
  </si>
  <si>
    <t>" ornice mezideponie zpět"   22,11</t>
  </si>
  <si>
    <t>"Součet</t>
  </si>
  <si>
    <t>1727006005</t>
  </si>
  <si>
    <t>-118119024</t>
  </si>
  <si>
    <t>44,8* 1,9</t>
  </si>
  <si>
    <t>-1998888048</t>
  </si>
  <si>
    <t>" zjištěno planimetrováním a výpočtem viz přílohy D.1.5.2., d.1.5.5."    44,8</t>
  </si>
  <si>
    <t>-16811880</t>
  </si>
  <si>
    <t>" planimetrováno viz příloha d.1.5.2.,D.1.5.5."    24,7</t>
  </si>
  <si>
    <t>-1467082449</t>
  </si>
  <si>
    <t>1952160739</t>
  </si>
  <si>
    <t>16,5*0,03</t>
  </si>
  <si>
    <t>-921161953</t>
  </si>
  <si>
    <t>"dlažba z vrst. hornin"   1,42+51,93</t>
  </si>
  <si>
    <t>" šterkotráva"   16,5</t>
  </si>
  <si>
    <t>" planimetrováno viz příloha D.1.5.2., D.1.5.5.</t>
  </si>
  <si>
    <t>-113733184</t>
  </si>
  <si>
    <t>" planimetrováno viz příloha d.1.5.2.,D.1.5.5."    143,4*1,077</t>
  </si>
  <si>
    <t>-2079693575</t>
  </si>
  <si>
    <t>" planimetrováno viz příloha d.1.5.2.,D.1.5.5."       (203,72-24,7)*1,077</t>
  </si>
  <si>
    <t>670318424</t>
  </si>
  <si>
    <t>"viz príloha D.1.5.1., D.1.5.3"    16,5</t>
  </si>
  <si>
    <t>-1556962425</t>
  </si>
  <si>
    <t>-557637920</t>
  </si>
  <si>
    <t>"viz výkres D.1.5.1., D.1.5.3."   1,42+51,93</t>
  </si>
  <si>
    <t>-1965323940</t>
  </si>
  <si>
    <t>"viz příloha D.1.5.1.,D.1.5.3"     16,5*0,15*2.1*1.1</t>
  </si>
  <si>
    <t>-1394113454</t>
  </si>
  <si>
    <t>"</t>
  </si>
  <si>
    <t>16,5+1,42+51,93</t>
  </si>
  <si>
    <t>-1153046423</t>
  </si>
  <si>
    <t>"frakce 16-22, viz příloha D.1.5.3. včetně zaválcování po osetí"   16,5</t>
  </si>
  <si>
    <t>-1760636693</t>
  </si>
  <si>
    <t>"změřeno viz příloha D.1.5."    2,1+19,7+2,53</t>
  </si>
  <si>
    <t>-1737210198</t>
  </si>
  <si>
    <t>"ztratné 1%" 24,33*1,01</t>
  </si>
  <si>
    <t>50497930</t>
  </si>
  <si>
    <t>D.1.6 - Sadové úpravy</t>
  </si>
  <si>
    <t>D1 - Specifikace materiálu</t>
  </si>
  <si>
    <t>D2 - Rozpočet prací</t>
  </si>
  <si>
    <t>D3 - ASANAČNÍ PRÁCE – kácení, likvidace odpadu</t>
  </si>
  <si>
    <t xml:space="preserve">    D4 - Přesazení stromů</t>
  </si>
  <si>
    <t>Specifikace materiálu</t>
  </si>
  <si>
    <t>Pol57</t>
  </si>
  <si>
    <t>Malus domestica – jabloň, vysokokmen, historická odrůda</t>
  </si>
  <si>
    <t>Pol58</t>
  </si>
  <si>
    <t>Travní osivo  3kg/ar</t>
  </si>
  <si>
    <t>Pol59</t>
  </si>
  <si>
    <t>Mulčovací kůra TL 0,1 cca (stromy, keře)</t>
  </si>
  <si>
    <t>Pol60</t>
  </si>
  <si>
    <t>Substrát  TL 0,05 (celková plocha)</t>
  </si>
  <si>
    <t>Pol61</t>
  </si>
  <si>
    <t>Výsadbová jáma pro 1 strom hloubka 0,7m,  horní A  1,5m</t>
  </si>
  <si>
    <t>Pol62</t>
  </si>
  <si>
    <t>Půlená kulatina s O 9cm, délka 35cm, přišroubovaná vruty  kadmiovanými  se zapuštěnou hlavou 6 x 90 (4ks)</t>
  </si>
  <si>
    <t>Pol63</t>
  </si>
  <si>
    <t>Polypropylénový tkaný popruh šíře 8cm, délky 60cm , upevněný hřebíky  6,3 x 50 (2ks)</t>
  </si>
  <si>
    <t>Pol64</t>
  </si>
  <si>
    <t>Smrkový kůl frézovaný s fazetou</t>
  </si>
  <si>
    <t>Pol65</t>
  </si>
  <si>
    <t>Bandáž jutová trojvrstvá šíře 0,1m</t>
  </si>
  <si>
    <t>Pol66</t>
  </si>
  <si>
    <t>Substrát s nejvyšším obsahem humusu tl. 0,3m</t>
  </si>
  <si>
    <t>Pol67</t>
  </si>
  <si>
    <t>Substrát se středním obsahem humusu tl. 0,2m</t>
  </si>
  <si>
    <t>Pol68</t>
  </si>
  <si>
    <t>Substrát minerální bez obsahu humusu zhutněný tl. 0,2m</t>
  </si>
  <si>
    <t>Pol69</t>
  </si>
  <si>
    <t>hnojivo</t>
  </si>
  <si>
    <t>Pol70</t>
  </si>
  <si>
    <t>Chránička kmene samosvorná, umělohmotná</t>
  </si>
  <si>
    <t>Rozpočet prací</t>
  </si>
  <si>
    <t>Pol71</t>
  </si>
  <si>
    <t>Hrubá modelace terénu</t>
  </si>
  <si>
    <t>Pol72</t>
  </si>
  <si>
    <t>Úprava půdy kultivátorem</t>
  </si>
  <si>
    <t>Pol73</t>
  </si>
  <si>
    <t>Jemá modelace terénu</t>
  </si>
  <si>
    <t>Pol74</t>
  </si>
  <si>
    <t>Vytyčení výsadeb stromů před jejich založením</t>
  </si>
  <si>
    <t>Pol75</t>
  </si>
  <si>
    <t>Příprava půdy pro sadovnické úpravy</t>
  </si>
  <si>
    <t>Pol76</t>
  </si>
  <si>
    <t>Výsadba stromu s balem</t>
  </si>
  <si>
    <t>Pol77</t>
  </si>
  <si>
    <t>Výchovný řez vč. likvidace odpadu</t>
  </si>
  <si>
    <t>Pol78</t>
  </si>
  <si>
    <t>Ukotvení stromu 3 kůly včetně úvazku</t>
  </si>
  <si>
    <t>Pol79</t>
  </si>
  <si>
    <t>Instalace ochrany kmene</t>
  </si>
  <si>
    <t>Pol80</t>
  </si>
  <si>
    <t>Vytvoření zálivkové mísy O 1,5m a opatření mulčem</t>
  </si>
  <si>
    <t>Pol81</t>
  </si>
  <si>
    <t>Urovnání povrchu po výsadbě</t>
  </si>
  <si>
    <t>Pol82</t>
  </si>
  <si>
    <t>Ošetření vysazeného stromu</t>
  </si>
  <si>
    <t>Pol83</t>
  </si>
  <si>
    <t>Zálivka</t>
  </si>
  <si>
    <t>Pol84</t>
  </si>
  <si>
    <t>Chemické odplevelení</t>
  </si>
  <si>
    <t>Pol85</t>
  </si>
  <si>
    <t>Hnojení</t>
  </si>
  <si>
    <t>Pol86</t>
  </si>
  <si>
    <t>Rozprostření substrátu</t>
  </si>
  <si>
    <t>Pol87</t>
  </si>
  <si>
    <t>Osev trávníku v rovině, ve svahu do 1:5</t>
  </si>
  <si>
    <t>Pol88</t>
  </si>
  <si>
    <t>Válcování</t>
  </si>
  <si>
    <t>Pol89</t>
  </si>
  <si>
    <t>Zálivka trávníku</t>
  </si>
  <si>
    <t>Pol90</t>
  </si>
  <si>
    <t>Zřízení ochranného bednění výšky 2,2m</t>
  </si>
  <si>
    <t>Pol91</t>
  </si>
  <si>
    <t>Odstranění ochranného bednění</t>
  </si>
  <si>
    <t>Pol92</t>
  </si>
  <si>
    <t>Ochrana stávajících stromů – vyvázání koruny</t>
  </si>
  <si>
    <t>Pol93</t>
  </si>
  <si>
    <t>Přesun hmot – dřeviny, zemina</t>
  </si>
  <si>
    <t>Pol94</t>
  </si>
  <si>
    <t>Doprava</t>
  </si>
  <si>
    <t>Pol95</t>
  </si>
  <si>
    <t>Instalace mobilní zábrany</t>
  </si>
  <si>
    <t>ASANAČNÍ PRÁCE – kácení, likvidace odpadu</t>
  </si>
  <si>
    <t>Pol96</t>
  </si>
  <si>
    <t>Pokácení stromu směrové v celku s odřezáním kmene a s odvětvením průměru kmene přes 700 do 800 mm</t>
  </si>
  <si>
    <t>Pol97</t>
  </si>
  <si>
    <t>Odstranění pařezu A 96 cm</t>
  </si>
  <si>
    <t>Pol98</t>
  </si>
  <si>
    <t>Odstranění pařezu A 100 cm</t>
  </si>
  <si>
    <t>Pol99</t>
  </si>
  <si>
    <t>Odstranění pařezu A 120 cm</t>
  </si>
  <si>
    <t>Přesazení stromů</t>
  </si>
  <si>
    <t>Pol100</t>
  </si>
  <si>
    <t>Příprava dřeviny k přesazení s balem 1 – 1,2m</t>
  </si>
  <si>
    <t>Pol101</t>
  </si>
  <si>
    <t>Vyzvednutí dřeviny k přesazení s balem 1 – 1,2m</t>
  </si>
  <si>
    <t>D2 - DOKUMENTACE TECHNICKÝCH A TECHNOLOGICKÝCH ZAŘÍZENÍ</t>
  </si>
  <si>
    <t>D.2.1 - Technologie kašny</t>
  </si>
  <si>
    <t>D.2.1.1 - Technologie kašny</t>
  </si>
  <si>
    <t>D1 - I.   Technologické zařízení</t>
  </si>
  <si>
    <t>D2 - II.   Nerezové prvky</t>
  </si>
  <si>
    <t>D3 - III.   Instalační materiál</t>
  </si>
  <si>
    <t>D4 - IV.   Montáž, doprava</t>
  </si>
  <si>
    <t>I.   Technologické zařízení</t>
  </si>
  <si>
    <t>Pol109</t>
  </si>
  <si>
    <t>Vícevtokový mokroběžný vodoměr registrační G 1"</t>
  </si>
  <si>
    <t>Pol110</t>
  </si>
  <si>
    <t>Předfiltr hrubých nečistot G 1''  plastový se zpětným proplachem</t>
  </si>
  <si>
    <t>Pol111</t>
  </si>
  <si>
    <t>Elektromagnetický ventil G 1" 230V, 15W. Dvoucestný vnitřním pilotem řízený ventil. Tělo ventilu a kryt jsou vyrobené z mědi. Ventil je uzavřen, když solenoid není pod napětím.</t>
  </si>
  <si>
    <t>Pol112</t>
  </si>
  <si>
    <t>Změkčovací stanice G 1", 230 V, 15 W s kapacitou 100 dH x m3</t>
  </si>
  <si>
    <t>Pol113</t>
  </si>
  <si>
    <t>Senzor hlídání hladiny</t>
  </si>
  <si>
    <t>Pol114</t>
  </si>
  <si>
    <t>Čerpadlo výtrysku - monoblokové odstředivé čerpadlo s jedním oběhovým kolem.</t>
  </si>
  <si>
    <t>Čerpadlo výtrysku - monoblokové odstředivé čerpadlo s jedním oběhovým kolem. Materiálové provedení - tělo čerpadla z litiny, oběhové kolo z litiny, hřídel z nerezové oceli a mechanická ucpávka keramická s příměsi uhlíku. Třífázový motor z třídou izolace F a krytím IP 54., 400 V, 0,37 kW</t>
  </si>
  <si>
    <t>Pol115</t>
  </si>
  <si>
    <t>Předfiltra čerpadla 8  litrový plastový s uzavírací , vypouštěcí zátkou a plastovým záchytným košem. Velikost oka v koši 2,5 mm.</t>
  </si>
  <si>
    <t>Pol116</t>
  </si>
  <si>
    <t xml:space="preserve">Monoblokové odstředivé čerpadlo s integrovaným předfiltrem pro zachycení hrubších nečistot. Materiálové provedení - tělo a oběhové kolo čerpadla  z termoplastu, hřídel z nerez oceli, koš filtru z polypropylenu, mechanická ucpávka keramická.   230 V, 0,16 </t>
  </si>
  <si>
    <t>Monoblokové odstředivé čerpadlo s integrovaným předfiltrem pro zachycení hrubších nečistot. Materiálové provedení - tělo a oběhové kolo čerpadla  z termoplastu, hřídel z nerez oceli, koš filtru z polypropylenu, mechanická ucpávka keramická.   230 V, 0,16 kW</t>
  </si>
  <si>
    <t>Pol117</t>
  </si>
  <si>
    <t>Plastový filtr O 400 v horní a spodní částí polyfúzně svařen, osazen manometrem, ručním odvzdušňovacím ventilkem a výpustí vody a písku. Max pracovní tlak 2,5 kg/cm2. Filtrační náplň  křemičitý písek zrnitostí 1- 4 mm a 0,6-1,2 mm.</t>
  </si>
  <si>
    <t>Pol118</t>
  </si>
  <si>
    <t>Chlorátor, plastový s mechanickou regulací dávkovacího množství chemikálie. Připojení na potrubí.</t>
  </si>
  <si>
    <t>Pol119</t>
  </si>
  <si>
    <t>UV lampa nízkotlaká 230 V, 110 W</t>
  </si>
  <si>
    <t>Pol120</t>
  </si>
  <si>
    <t>Kalové ponorné čerpadlo s kolem volně průtočným do 25 mm, 230 V, 0,37 kW, nerez</t>
  </si>
  <si>
    <t>Pol121</t>
  </si>
  <si>
    <t>Plastová technologická šachta  2,0x1,85x2,1mm</t>
  </si>
  <si>
    <t>Plastová technologická šachta  2,0x1,85x2,1mm.  Jedná se o jednoplášťový skelet nádrže určený k obetonování  na místě instalace. Plastový skelet nádrže slouží jako nosič technologie zabezpečující vodotěsnost a ztracené vnitřní bednění výsledné betonové nádrže. Skelet je vyrobený z plastových desek z polypropylénu tl. 15 mm po obvodu s výstuhami.</t>
  </si>
  <si>
    <t>II.   Nerezové prvky</t>
  </si>
  <si>
    <t>Pol122</t>
  </si>
  <si>
    <t>Prostup výtlaku výtrysku DN 40</t>
  </si>
  <si>
    <t>Pol123</t>
  </si>
  <si>
    <t>Nástavec výtlaku výtrysku DN 40</t>
  </si>
  <si>
    <t>Pol124</t>
  </si>
  <si>
    <t>Sací prostup filtrace DN 50</t>
  </si>
  <si>
    <t>Pol125</t>
  </si>
  <si>
    <t>Sací prostup výtrysku/vypouštění/</t>
  </si>
  <si>
    <t>Pol126</t>
  </si>
  <si>
    <t>Ochranný koš sacích prostupů 400/250/200 mm</t>
  </si>
  <si>
    <t>Pol127</t>
  </si>
  <si>
    <t>Výtlačný prostup filtrace DN 40 vč. trysky</t>
  </si>
  <si>
    <t>Pol128</t>
  </si>
  <si>
    <t>Prostup dopouštění DN25</t>
  </si>
  <si>
    <t>Pol129</t>
  </si>
  <si>
    <t>Napouštěcí box A 110 mm</t>
  </si>
  <si>
    <t>Pol130</t>
  </si>
  <si>
    <t>Prostup bezpeč. přepad DN 100</t>
  </si>
  <si>
    <t>Pol131</t>
  </si>
  <si>
    <t>Bezpečnostní přepad</t>
  </si>
  <si>
    <t>Pol132</t>
  </si>
  <si>
    <t>Žebřík šachty</t>
  </si>
  <si>
    <t>III.   Instalační materiál</t>
  </si>
  <si>
    <t>Pol133</t>
  </si>
  <si>
    <t>Trubka PVC  PN 10, lep.  D 90 vč. fitinek</t>
  </si>
  <si>
    <t>Pol134</t>
  </si>
  <si>
    <t>Trubka PVC  PN 10, lep.  D 63 vč. fitinek</t>
  </si>
  <si>
    <t>Pol135</t>
  </si>
  <si>
    <t>Trubka PVC  PN 10, lep.  D 50 vč. fitinek</t>
  </si>
  <si>
    <t>Pol136</t>
  </si>
  <si>
    <t>Trubka PVC  PN 10, lep.  D 40 vč. fitinek</t>
  </si>
  <si>
    <t>Pol137</t>
  </si>
  <si>
    <t>Trubka PVC  PN 10, lep.  D 32 vč. fitinek</t>
  </si>
  <si>
    <t>Pol138</t>
  </si>
  <si>
    <t>Trubka PVC KG SN 4, D 110 vč. fitinek</t>
  </si>
  <si>
    <t>Pol139</t>
  </si>
  <si>
    <t>Chránička korudovaná D 40</t>
  </si>
  <si>
    <t>Pol140</t>
  </si>
  <si>
    <t>Ventil kulový lepicí  D 063</t>
  </si>
  <si>
    <t>Pol141</t>
  </si>
  <si>
    <t>Ventil kulový lepicí  D 050</t>
  </si>
  <si>
    <t>Pol142</t>
  </si>
  <si>
    <t>Ventil kulový lepicí  D 032</t>
  </si>
  <si>
    <t>Pol143</t>
  </si>
  <si>
    <t>Ventil kulový lepicí  D 016 vypouštěcí</t>
  </si>
  <si>
    <t>Pol144</t>
  </si>
  <si>
    <t>Klapka zpětná pružinová D 050</t>
  </si>
  <si>
    <t>Pol145</t>
  </si>
  <si>
    <t>Klapka zpětná MS 1"</t>
  </si>
  <si>
    <t>Pol146</t>
  </si>
  <si>
    <t>Přiruba PVC-U  D 110</t>
  </si>
  <si>
    <t>Pol147</t>
  </si>
  <si>
    <t>Hrdlo příruby PVC-U  D 110</t>
  </si>
  <si>
    <t>Pol148</t>
  </si>
  <si>
    <t>Těsnění ploché pro příruby 3 mm  U     D 110</t>
  </si>
  <si>
    <t>Pol149</t>
  </si>
  <si>
    <t>Přiruba PVC-U  D 90</t>
  </si>
  <si>
    <t>Pol150</t>
  </si>
  <si>
    <t>Hrdlo příruby PVC-U  D 90</t>
  </si>
  <si>
    <t>Pol151</t>
  </si>
  <si>
    <t>Těsnění ploché pro příruby 3 mm  U     D 90</t>
  </si>
  <si>
    <t>Pol152</t>
  </si>
  <si>
    <t>Šroub    M16  vč. matky a 2 podložek, nerez</t>
  </si>
  <si>
    <t>Pol153</t>
  </si>
  <si>
    <t>Kotvící materiál a úchyty  - pozink, plast</t>
  </si>
  <si>
    <t>Pol154</t>
  </si>
  <si>
    <t>Lepidlo PVC na bázi tetrahydrofuranu  1 kg</t>
  </si>
  <si>
    <t>Pol155</t>
  </si>
  <si>
    <t>Čisticí prostředek pro lepené spoje z PVC  1.0 l</t>
  </si>
  <si>
    <t>Pol156</t>
  </si>
  <si>
    <t>Teflonová páska žlutá  12mm x 0,1 10 metrů</t>
  </si>
  <si>
    <t>Pol157</t>
  </si>
  <si>
    <t>Izolace na potrubí tl. 15 mm</t>
  </si>
  <si>
    <t>Pol158</t>
  </si>
  <si>
    <t>Drobný instalační materiál</t>
  </si>
  <si>
    <t>Pol159</t>
  </si>
  <si>
    <t>Klapka zpětná litinová s pogumovanou kouli D 050</t>
  </si>
  <si>
    <t>Pol160</t>
  </si>
  <si>
    <t>Pororoš kalníku kompozit 600/600 mm</t>
  </si>
  <si>
    <t>IV.   Montáž, doprava</t>
  </si>
  <si>
    <t>Pol161</t>
  </si>
  <si>
    <t>Tlakové zkoušky potrubí</t>
  </si>
  <si>
    <t>Pol162</t>
  </si>
  <si>
    <t>Montáž</t>
  </si>
  <si>
    <t>Pol163</t>
  </si>
  <si>
    <t>Zkušební provoz</t>
  </si>
  <si>
    <t>Pol164</t>
  </si>
  <si>
    <t>Mimostaveništní doprava</t>
  </si>
  <si>
    <t>Pol165</t>
  </si>
  <si>
    <t>Návod pro obsluhu a údržbu</t>
  </si>
  <si>
    <t>Pol166</t>
  </si>
  <si>
    <t>Uvedení do provozu zašk. obsluhy</t>
  </si>
  <si>
    <t>Pol167</t>
  </si>
  <si>
    <t>Dokumentace konečného provedení stavby</t>
  </si>
  <si>
    <t>Pol168</t>
  </si>
  <si>
    <t>Vedlejší náklady</t>
  </si>
  <si>
    <t>Kč</t>
  </si>
  <si>
    <t>D.2.1.2 - Elektroinstalace pro kašnu</t>
  </si>
  <si>
    <t>D1 - I.   Elektroinstalace</t>
  </si>
  <si>
    <t>D2 - II.   Doprava, ostatní</t>
  </si>
  <si>
    <t>I.   Elektroinstalace</t>
  </si>
  <si>
    <t>Pol169</t>
  </si>
  <si>
    <t>LPN-6B-1 Jistič MCB</t>
  </si>
  <si>
    <t>Pol170</t>
  </si>
  <si>
    <t>LPN-10B-1 Jistič MCB</t>
  </si>
  <si>
    <t>Pol171</t>
  </si>
  <si>
    <t>GV2P07 Motorový jistič s nadpr. a zkrat.ochr. 1,6-2,5A</t>
  </si>
  <si>
    <t>Pol172</t>
  </si>
  <si>
    <t>OFI-25-4-030A Proudový chránič</t>
  </si>
  <si>
    <t>Pol173</t>
  </si>
  <si>
    <t>POCC4340-- Rozvaděč Maxipol polyesterový,800x750x400,uzavřená</t>
  </si>
  <si>
    <t>Pol174</t>
  </si>
  <si>
    <t>PÁČKOVÝ SPÍNAČ APN-32-3 32 A 3-pólový</t>
  </si>
  <si>
    <t>Pol175</t>
  </si>
  <si>
    <t>PŘÍSLUŠENSTVÍ SPOUŠTĚČŮ SM B11 pom.kontakt 1/1 boční</t>
  </si>
  <si>
    <t>Pol176</t>
  </si>
  <si>
    <t>UCPÁVKA PLASTOVÁ VČETNĚ MATICE PG11------ Vývodka PG11 s maticí</t>
  </si>
  <si>
    <t>Pol177</t>
  </si>
  <si>
    <t>UCPÁVKA PLASTOVÁ VČETNĚ MATICE PG13,5---- Vývodka PG13,5 s maticí</t>
  </si>
  <si>
    <t>Pol178</t>
  </si>
  <si>
    <t>UCPÁVKA PLASTOVÁ VČETNĚ MATICE Pg21</t>
  </si>
  <si>
    <t>Pol179</t>
  </si>
  <si>
    <t>MODULÁRNÍ STYKAČ RSI-20-20-A230 Instalační stykač</t>
  </si>
  <si>
    <t>Pol180</t>
  </si>
  <si>
    <t>SONDY k HLADINOVÉMU RELÉ SHR-2 hladinová sonda - nerezová elektroda uložená v PVC krytu</t>
  </si>
  <si>
    <t>Pol181</t>
  </si>
  <si>
    <t>SONDY k HLADINOVÉMU RELÉ vodič k SHR-2 OLFLON FEP 1x1.0 BK</t>
  </si>
  <si>
    <t>Pol182</t>
  </si>
  <si>
    <t>SONDY k HLADINOVÉMU RELÉ T0-1-8210/IVS Přepínač 1-0-2, 1-pól</t>
  </si>
  <si>
    <t>Pol183</t>
  </si>
  <si>
    <t>DIGITÁLNÍ SPÍNACÍ HODINY - 3 MODUL, denní/týdenní/měsíční/roční/99 let SHT-1 /230 1-kanál, 100 programů, automaticky letní/zimní čas, výstup 1x16A, cívka AC 230 V</t>
  </si>
  <si>
    <t>Pol184</t>
  </si>
  <si>
    <t>HLADINOVÉ RELÉ HRH-1/230 hlídací hladiny s 1stavovým. i 2stav. hlídáním,hlídání ve dvou nezávislých nádržíchnastav.citlivost i čas.prodleva,měřící frekv. 50Hz</t>
  </si>
  <si>
    <t>Pol185</t>
  </si>
  <si>
    <t>TRUBKA OHEBNÁ STŘEDNÍ MECHANICKÁ O   DOLNOST 1220 d 20   mm, pevně</t>
  </si>
  <si>
    <t>TRUBKA OHEBNÁ STŘEDNÍ MECHANICKÁ O DOLNOST 1220 d 20 mm, pevně</t>
  </si>
  <si>
    <t>Pol186</t>
  </si>
  <si>
    <t>TRUBKA TUHÁ NÍZKÁ  MECHANICKÁ ODOLNOST BÍLÁ 1520 HA d 20   mm, pevně</t>
  </si>
  <si>
    <t>TRUBKA TUHÁ NÍZKÁ MECHANICKÁ ODOLNOST BÍLÁ 1520 HA d 20 mm, pevně</t>
  </si>
  <si>
    <t>Pol187</t>
  </si>
  <si>
    <t>LIŠTA ELEKTROINSTALAČNÍ VČ. DÍLŮ A PŘÍSLUŠENSTVÍ LHD40x40 hranatá</t>
  </si>
  <si>
    <t>Pol188</t>
  </si>
  <si>
    <t>SVORKOVNICE KABICOVÁ WAGO 273-104 3x1-2,5mm2</t>
  </si>
  <si>
    <t>Pol189</t>
  </si>
  <si>
    <t>SVORKOVNICE KABICOVÁ WAGO A11       Krabice odbočná plastová, šedá, prázdná, IP 54,12 otv.</t>
  </si>
  <si>
    <t>SVORKOVNICE KABICOVÁ WAGO A11 Krabice odbočná plastová, šedá, prázdná, IP 54,12 otv.</t>
  </si>
  <si>
    <t>Pol190</t>
  </si>
  <si>
    <t>KABEL SILOVÝ,IZOLACE PVC CYKY-J 3x1.5 , pevně</t>
  </si>
  <si>
    <t>Pol191</t>
  </si>
  <si>
    <t>EKVIPOTENCIONÁLNÍ SVORKOVNICE EPS2 s krytem</t>
  </si>
  <si>
    <t>Pol192</t>
  </si>
  <si>
    <t>KABEL STÍNĚNÝ JYTY-J 4x1 mm , pevně</t>
  </si>
  <si>
    <t>Pol193</t>
  </si>
  <si>
    <t>Pryžové kabely H07RN-F 4x1,5</t>
  </si>
  <si>
    <t>Pol194</t>
  </si>
  <si>
    <t>VODIČ JEDNOŽILOVÝ, IZOLACE PVC CY 4 , pevně</t>
  </si>
  <si>
    <t>Pol195</t>
  </si>
  <si>
    <t>ZÁSUVKA NN, PRAKTIK IP 44 (PLAST) 5518-2929 B Zásuvka jednonásobná IP 44, s ochranným kolíkem, s víčkem; d. Praktik; b. bílá</t>
  </si>
  <si>
    <t>Pol196</t>
  </si>
  <si>
    <t>ZÁSUVKA NN, PRAKTIK IP 44 (PLAST) Flexošňůra  3X1,5 3M</t>
  </si>
  <si>
    <t>ZÁSUVKA NN, PRAKTIK IP 44 (PLAST) Flexošňůra 3X1,5 3M</t>
  </si>
  <si>
    <t>Pol197</t>
  </si>
  <si>
    <t>SPÍNAČ DO VLHKA V IZOL. IP44 "PRAKTIK" 3553-01929 1-pólový vypínač</t>
  </si>
  <si>
    <t>Pol198</t>
  </si>
  <si>
    <t>SPÍNAČ DO VLHKA V IZOL. IP44 "PRAKTIK" Svítidlo žárovkové průmysl strop přisazen 1 zdroj</t>
  </si>
  <si>
    <t>Pol199</t>
  </si>
  <si>
    <t>Ventilátor instalační pr.100 ventilátor pr.100, nástěnný</t>
  </si>
  <si>
    <t>Pol200</t>
  </si>
  <si>
    <t>Ventilátor instalační pr.100 podružný materiál</t>
  </si>
  <si>
    <t>II.   Doprava, ostatní</t>
  </si>
  <si>
    <t>Pol201</t>
  </si>
  <si>
    <t>Seřízení odzkoušení el. technologie</t>
  </si>
  <si>
    <t>Pol202</t>
  </si>
  <si>
    <t>Tech. dokumentace skutečného stavu</t>
  </si>
  <si>
    <t>Pol203</t>
  </si>
  <si>
    <t>Celk.prohl.el.zaříz. měření a vyhotovení revizní zprávy</t>
  </si>
  <si>
    <t>Pol204</t>
  </si>
  <si>
    <t>VON - Vedlejší a ostatní rozpočtové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</si>
  <si>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</si>
  <si>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</si>
  <si>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</si>
  <si>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</si>
  <si>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</si>
  <si>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</si>
  <si>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</si>
  <si>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011503R</t>
  </si>
  <si>
    <t>Předkládání vzorků ke schválení projektantovi a památkovému dozoru - materiály, barevnost atp.</t>
  </si>
  <si>
    <t>1024</t>
  </si>
  <si>
    <t>-1142753625</t>
  </si>
  <si>
    <t>Průzkumné, geodetické a projektové práce průzkumné práce stavební průzkum bez rozlišení</t>
  </si>
  <si>
    <t>012103000</t>
  </si>
  <si>
    <t>Geodetické práce před výstavbou</t>
  </si>
  <si>
    <t>991956095</t>
  </si>
  <si>
    <t>Průzkumné, geodetické a projektové práce geodetické práce před výstavbou</t>
  </si>
  <si>
    <t>012303000</t>
  </si>
  <si>
    <t>Geodetické práce po výstavbě</t>
  </si>
  <si>
    <t>-461973678</t>
  </si>
  <si>
    <t>Průzkumné, geodetické a projektové práce geodetické práce po výstavbě</t>
  </si>
  <si>
    <t>01324400R</t>
  </si>
  <si>
    <t>Dokumentace IV. stupně (dílenská dokumentace)</t>
  </si>
  <si>
    <t>663904356</t>
  </si>
  <si>
    <t>Poznámka k položce:
Dodavatel zpracuje IV.stupeň výrobní dokumentace a  návrh předá k odsouhlasení  architektovi, investorovi  a památkovému dozoru.</t>
  </si>
  <si>
    <t>013254000</t>
  </si>
  <si>
    <t>Dokumentace skutečného provedení stavby</t>
  </si>
  <si>
    <t>1045253829</t>
  </si>
  <si>
    <t>Průzkumné, geodetické a projektové práce projektové práce dokumentace stavby (výkresová a textová) skutečného provedení stavby</t>
  </si>
  <si>
    <t>VRN3</t>
  </si>
  <si>
    <t>Zařízení staveniště</t>
  </si>
  <si>
    <t>032103000</t>
  </si>
  <si>
    <t>Náklady na stavební buňky</t>
  </si>
  <si>
    <t>1774033576</t>
  </si>
  <si>
    <t>Zařízení staveniště vybavení staveniště náklady na stavební buňky</t>
  </si>
  <si>
    <t>Poznámka k položce:
včetně mobilních WC</t>
  </si>
  <si>
    <t>032503000</t>
  </si>
  <si>
    <t>Skládky na staveništi</t>
  </si>
  <si>
    <t>-1472472703</t>
  </si>
  <si>
    <t>Zařízení staveniště vybavení staveniště skládky na staveništi</t>
  </si>
  <si>
    <t>Poznámka k položce:
zajištění ploch pro skládkování a ochranu nezabudovaného materiálu</t>
  </si>
  <si>
    <t>032903000</t>
  </si>
  <si>
    <t>Náklady na provoz a údržbu vybavení staveniště</t>
  </si>
  <si>
    <t>-1488246765</t>
  </si>
  <si>
    <t>Zařízení staveniště vybavení staveniště náklady na provoz a údržbu vybavení staveniště</t>
  </si>
  <si>
    <t>034103000</t>
  </si>
  <si>
    <t>Energie pro zařízení staveniště</t>
  </si>
  <si>
    <t>1405607471</t>
  </si>
  <si>
    <t>Zařízení staveniště zabezpečení staveniště energie pro zařízení staveniště</t>
  </si>
  <si>
    <t>034203000</t>
  </si>
  <si>
    <t xml:space="preserve">Oplocení staveniště, včetně pronájmu </t>
  </si>
  <si>
    <t>1188632338</t>
  </si>
  <si>
    <t>Zařízení staveniště zabezpečení staveniště oplocení staveniště</t>
  </si>
  <si>
    <t>039103000</t>
  </si>
  <si>
    <t>Rozebrání, bourání a odvoz zařízení staveniště</t>
  </si>
  <si>
    <t>-2141758802</t>
  </si>
  <si>
    <t>Zařízení staveniště zrušení zařízení staveniště rozebrání, bourání a odvoz</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</si>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</sst>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43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4"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0" fontId="33" fillId="0" borderId="0" xfId="20" applyFont="1" applyAlignment="1">
      <alignment horizontal="center"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7"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8" fillId="0" borderId="13" xfId="0" applyNumberFormat="1" applyFont="1" applyBorder="1" applyAlignment="1" applyProtection="1">
      <alignment/>
      <protection/>
    </xf>
    <xf numFmtId="166" fontId="38" fillId="0" borderId="14" xfId="0" applyNumberFormat="1" applyFont="1" applyBorder="1" applyAlignment="1" applyProtection="1">
      <alignment/>
      <protection/>
    </xf>
    <xf numFmtId="4" fontId="39"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40" fillId="0" borderId="0" xfId="0" applyFont="1" applyAlignment="1" applyProtection="1">
      <alignment horizontal="left" vertical="center"/>
      <protection/>
    </xf>
    <xf numFmtId="0" fontId="41"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4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167" fontId="13" fillId="0" borderId="0" xfId="0" applyNumberFormat="1" applyFont="1" applyBorder="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1" fillId="0" borderId="0" xfId="0" applyFont="1" applyBorder="1" applyAlignment="1" applyProtection="1">
      <alignment horizontal="left" vertical="center" wrapText="1"/>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42" fillId="0" borderId="0" xfId="0" applyFont="1" applyAlignment="1" applyProtection="1">
      <alignment vertical="center" wrapText="1"/>
      <protection/>
    </xf>
    <xf numFmtId="0" fontId="43" fillId="0" borderId="27" xfId="0" applyFont="1" applyBorder="1" applyAlignment="1" applyProtection="1">
      <alignment horizontal="center" vertical="center"/>
      <protection/>
    </xf>
    <xf numFmtId="49" fontId="43" fillId="0" borderId="27" xfId="0" applyNumberFormat="1" applyFont="1" applyBorder="1" applyAlignment="1" applyProtection="1">
      <alignment horizontal="left" vertical="center" wrapText="1"/>
      <protection/>
    </xf>
    <xf numFmtId="0" fontId="43" fillId="0" borderId="27" xfId="0" applyFont="1" applyBorder="1" applyAlignment="1" applyProtection="1">
      <alignment horizontal="left" vertical="center" wrapText="1"/>
      <protection/>
    </xf>
    <xf numFmtId="0" fontId="43" fillId="0" borderId="27" xfId="0" applyFont="1" applyBorder="1" applyAlignment="1" applyProtection="1">
      <alignment horizontal="center" vertical="center" wrapText="1"/>
      <protection/>
    </xf>
    <xf numFmtId="167" fontId="43" fillId="0" borderId="27" xfId="0" applyNumberFormat="1" applyFont="1" applyBorder="1" applyAlignment="1" applyProtection="1">
      <alignment vertical="center"/>
      <protection/>
    </xf>
    <xf numFmtId="4" fontId="43" fillId="3" borderId="27" xfId="0" applyNumberFormat="1" applyFont="1" applyFill="1" applyBorder="1" applyAlignment="1" applyProtection="1">
      <alignment vertical="center"/>
      <protection locked="0"/>
    </xf>
    <xf numFmtId="4" fontId="43" fillId="0" borderId="27" xfId="0" applyNumberFormat="1" applyFont="1" applyBorder="1" applyAlignment="1" applyProtection="1">
      <alignment vertical="center"/>
      <protection/>
    </xf>
    <xf numFmtId="0" fontId="43" fillId="0" borderId="4" xfId="0" applyFont="1" applyBorder="1" applyAlignment="1">
      <alignment vertical="center"/>
    </xf>
    <xf numFmtId="0" fontId="43" fillId="3" borderId="27"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42"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0" fontId="31"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 fillId="0" borderId="0" xfId="0" applyFont="1" applyAlignment="1" applyProtection="1">
      <alignment horizontal="left" vertical="center"/>
      <protection/>
    </xf>
    <xf numFmtId="0" fontId="0" fillId="0" borderId="0" xfId="0" applyProtection="1">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12"/>
      <c r="AS2" s="412"/>
      <c r="AT2" s="412"/>
      <c r="AU2" s="412"/>
      <c r="AV2" s="412"/>
      <c r="AW2" s="412"/>
      <c r="AX2" s="412"/>
      <c r="AY2" s="412"/>
      <c r="AZ2" s="412"/>
      <c r="BA2" s="412"/>
      <c r="BB2" s="412"/>
      <c r="BC2" s="412"/>
      <c r="BD2" s="412"/>
      <c r="BE2" s="412"/>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72" t="s">
        <v>16</v>
      </c>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0"/>
      <c r="AQ5" s="32"/>
      <c r="BE5" s="370" t="s">
        <v>17</v>
      </c>
      <c r="BS5" s="25" t="s">
        <v>8</v>
      </c>
    </row>
    <row r="6" spans="2:71" ht="36.95" customHeight="1">
      <c r="B6" s="29"/>
      <c r="C6" s="30"/>
      <c r="D6" s="37" t="s">
        <v>18</v>
      </c>
      <c r="E6" s="30"/>
      <c r="F6" s="30"/>
      <c r="G6" s="30"/>
      <c r="H6" s="30"/>
      <c r="I6" s="30"/>
      <c r="J6" s="30"/>
      <c r="K6" s="374" t="s">
        <v>19</v>
      </c>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0"/>
      <c r="AQ6" s="32"/>
      <c r="BE6" s="371"/>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24</v>
      </c>
      <c r="AO7" s="30"/>
      <c r="AP7" s="30"/>
      <c r="AQ7" s="32"/>
      <c r="BE7" s="371"/>
      <c r="BS7" s="25" t="s">
        <v>25</v>
      </c>
    </row>
    <row r="8" spans="2:71" ht="14.45" customHeight="1">
      <c r="B8" s="29"/>
      <c r="C8" s="30"/>
      <c r="D8" s="38"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28</v>
      </c>
      <c r="AL8" s="30"/>
      <c r="AM8" s="30"/>
      <c r="AN8" s="39" t="s">
        <v>29</v>
      </c>
      <c r="AO8" s="30"/>
      <c r="AP8" s="30"/>
      <c r="AQ8" s="32"/>
      <c r="BE8" s="371"/>
      <c r="BS8" s="25" t="s">
        <v>30</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71"/>
      <c r="BS9" s="25" t="s">
        <v>31</v>
      </c>
    </row>
    <row r="10" spans="2:71" ht="14.45" customHeight="1">
      <c r="B10" s="29"/>
      <c r="C10" s="30"/>
      <c r="D10" s="38" t="s">
        <v>32</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33</v>
      </c>
      <c r="AL10" s="30"/>
      <c r="AM10" s="30"/>
      <c r="AN10" s="36" t="s">
        <v>24</v>
      </c>
      <c r="AO10" s="30"/>
      <c r="AP10" s="30"/>
      <c r="AQ10" s="32"/>
      <c r="BE10" s="371"/>
      <c r="BS10" s="25" t="s">
        <v>20</v>
      </c>
    </row>
    <row r="11" spans="2:71" ht="18.4" customHeight="1">
      <c r="B11" s="29"/>
      <c r="C11" s="30"/>
      <c r="D11" s="30"/>
      <c r="E11" s="36" t="s">
        <v>34</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35</v>
      </c>
      <c r="AL11" s="30"/>
      <c r="AM11" s="30"/>
      <c r="AN11" s="36" t="s">
        <v>24</v>
      </c>
      <c r="AO11" s="30"/>
      <c r="AP11" s="30"/>
      <c r="AQ11" s="32"/>
      <c r="BE11" s="371"/>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71"/>
      <c r="BS12" s="25" t="s">
        <v>20</v>
      </c>
    </row>
    <row r="13" spans="2:71" ht="14.45" customHeight="1">
      <c r="B13" s="29"/>
      <c r="C13" s="30"/>
      <c r="D13" s="38" t="s">
        <v>36</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33</v>
      </c>
      <c r="AL13" s="30"/>
      <c r="AM13" s="30"/>
      <c r="AN13" s="40" t="s">
        <v>37</v>
      </c>
      <c r="AO13" s="30"/>
      <c r="AP13" s="30"/>
      <c r="AQ13" s="32"/>
      <c r="BE13" s="371"/>
      <c r="BS13" s="25" t="s">
        <v>20</v>
      </c>
    </row>
    <row r="14" spans="2:71" ht="13.5">
      <c r="B14" s="29"/>
      <c r="C14" s="30"/>
      <c r="D14" s="30"/>
      <c r="E14" s="375" t="s">
        <v>37</v>
      </c>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8" t="s">
        <v>35</v>
      </c>
      <c r="AL14" s="30"/>
      <c r="AM14" s="30"/>
      <c r="AN14" s="40" t="s">
        <v>37</v>
      </c>
      <c r="AO14" s="30"/>
      <c r="AP14" s="30"/>
      <c r="AQ14" s="32"/>
      <c r="BE14" s="371"/>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71"/>
      <c r="BS15" s="25" t="s">
        <v>6</v>
      </c>
    </row>
    <row r="16" spans="2:71" ht="14.45" customHeight="1">
      <c r="B16" s="29"/>
      <c r="C16" s="30"/>
      <c r="D16" s="38" t="s">
        <v>38</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33</v>
      </c>
      <c r="AL16" s="30"/>
      <c r="AM16" s="30"/>
      <c r="AN16" s="36" t="s">
        <v>24</v>
      </c>
      <c r="AO16" s="30"/>
      <c r="AP16" s="30"/>
      <c r="AQ16" s="32"/>
      <c r="BE16" s="371"/>
      <c r="BS16" s="25" t="s">
        <v>6</v>
      </c>
    </row>
    <row r="17" spans="2:71" ht="18.4" customHeight="1">
      <c r="B17" s="29"/>
      <c r="C17" s="30"/>
      <c r="D17" s="30"/>
      <c r="E17" s="36" t="s">
        <v>39</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35</v>
      </c>
      <c r="AL17" s="30"/>
      <c r="AM17" s="30"/>
      <c r="AN17" s="36" t="s">
        <v>24</v>
      </c>
      <c r="AO17" s="30"/>
      <c r="AP17" s="30"/>
      <c r="AQ17" s="32"/>
      <c r="BE17" s="371"/>
      <c r="BS17" s="25" t="s">
        <v>40</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71"/>
      <c r="BS18" s="25" t="s">
        <v>8</v>
      </c>
    </row>
    <row r="19" spans="2:71" ht="14.45" customHeight="1">
      <c r="B19" s="29"/>
      <c r="C19" s="30"/>
      <c r="D19" s="38" t="s">
        <v>41</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71"/>
      <c r="BS19" s="25" t="s">
        <v>8</v>
      </c>
    </row>
    <row r="20" spans="2:71" ht="71.25" customHeight="1">
      <c r="B20" s="29"/>
      <c r="C20" s="30"/>
      <c r="D20" s="30"/>
      <c r="E20" s="377" t="s">
        <v>42</v>
      </c>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0"/>
      <c r="AP20" s="30"/>
      <c r="AQ20" s="32"/>
      <c r="BE20" s="371"/>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71"/>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71"/>
    </row>
    <row r="23" spans="2:57" s="1" customFormat="1" ht="25.9" customHeight="1">
      <c r="B23" s="42"/>
      <c r="C23" s="43"/>
      <c r="D23" s="44" t="s">
        <v>43</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78">
        <f>ROUND(AG51,2)</f>
        <v>0</v>
      </c>
      <c r="AL23" s="379"/>
      <c r="AM23" s="379"/>
      <c r="AN23" s="379"/>
      <c r="AO23" s="379"/>
      <c r="AP23" s="43"/>
      <c r="AQ23" s="46"/>
      <c r="BE23" s="371"/>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71"/>
    </row>
    <row r="25" spans="2:57" s="1" customFormat="1" ht="13.5">
      <c r="B25" s="42"/>
      <c r="C25" s="43"/>
      <c r="D25" s="43"/>
      <c r="E25" s="43"/>
      <c r="F25" s="43"/>
      <c r="G25" s="43"/>
      <c r="H25" s="43"/>
      <c r="I25" s="43"/>
      <c r="J25" s="43"/>
      <c r="K25" s="43"/>
      <c r="L25" s="380" t="s">
        <v>44</v>
      </c>
      <c r="M25" s="380"/>
      <c r="N25" s="380"/>
      <c r="O25" s="380"/>
      <c r="P25" s="43"/>
      <c r="Q25" s="43"/>
      <c r="R25" s="43"/>
      <c r="S25" s="43"/>
      <c r="T25" s="43"/>
      <c r="U25" s="43"/>
      <c r="V25" s="43"/>
      <c r="W25" s="380" t="s">
        <v>45</v>
      </c>
      <c r="X25" s="380"/>
      <c r="Y25" s="380"/>
      <c r="Z25" s="380"/>
      <c r="AA25" s="380"/>
      <c r="AB25" s="380"/>
      <c r="AC25" s="380"/>
      <c r="AD25" s="380"/>
      <c r="AE25" s="380"/>
      <c r="AF25" s="43"/>
      <c r="AG25" s="43"/>
      <c r="AH25" s="43"/>
      <c r="AI25" s="43"/>
      <c r="AJ25" s="43"/>
      <c r="AK25" s="380" t="s">
        <v>46</v>
      </c>
      <c r="AL25" s="380"/>
      <c r="AM25" s="380"/>
      <c r="AN25" s="380"/>
      <c r="AO25" s="380"/>
      <c r="AP25" s="43"/>
      <c r="AQ25" s="46"/>
      <c r="BE25" s="371"/>
    </row>
    <row r="26" spans="2:57" s="2" customFormat="1" ht="14.45" customHeight="1">
      <c r="B26" s="48"/>
      <c r="C26" s="49"/>
      <c r="D26" s="50" t="s">
        <v>47</v>
      </c>
      <c r="E26" s="49"/>
      <c r="F26" s="50" t="s">
        <v>48</v>
      </c>
      <c r="G26" s="49"/>
      <c r="H26" s="49"/>
      <c r="I26" s="49"/>
      <c r="J26" s="49"/>
      <c r="K26" s="49"/>
      <c r="L26" s="381">
        <v>0.21</v>
      </c>
      <c r="M26" s="382"/>
      <c r="N26" s="382"/>
      <c r="O26" s="382"/>
      <c r="P26" s="49"/>
      <c r="Q26" s="49"/>
      <c r="R26" s="49"/>
      <c r="S26" s="49"/>
      <c r="T26" s="49"/>
      <c r="U26" s="49"/>
      <c r="V26" s="49"/>
      <c r="W26" s="383">
        <f>ROUND(AZ51,2)</f>
        <v>0</v>
      </c>
      <c r="X26" s="382"/>
      <c r="Y26" s="382"/>
      <c r="Z26" s="382"/>
      <c r="AA26" s="382"/>
      <c r="AB26" s="382"/>
      <c r="AC26" s="382"/>
      <c r="AD26" s="382"/>
      <c r="AE26" s="382"/>
      <c r="AF26" s="49"/>
      <c r="AG26" s="49"/>
      <c r="AH26" s="49"/>
      <c r="AI26" s="49"/>
      <c r="AJ26" s="49"/>
      <c r="AK26" s="383">
        <f>ROUND(AV51,2)</f>
        <v>0</v>
      </c>
      <c r="AL26" s="382"/>
      <c r="AM26" s="382"/>
      <c r="AN26" s="382"/>
      <c r="AO26" s="382"/>
      <c r="AP26" s="49"/>
      <c r="AQ26" s="51"/>
      <c r="BE26" s="371"/>
    </row>
    <row r="27" spans="2:57" s="2" customFormat="1" ht="14.45" customHeight="1">
      <c r="B27" s="48"/>
      <c r="C27" s="49"/>
      <c r="D27" s="49"/>
      <c r="E27" s="49"/>
      <c r="F27" s="50" t="s">
        <v>49</v>
      </c>
      <c r="G27" s="49"/>
      <c r="H27" s="49"/>
      <c r="I27" s="49"/>
      <c r="J27" s="49"/>
      <c r="K27" s="49"/>
      <c r="L27" s="381">
        <v>0.15</v>
      </c>
      <c r="M27" s="382"/>
      <c r="N27" s="382"/>
      <c r="O27" s="382"/>
      <c r="P27" s="49"/>
      <c r="Q27" s="49"/>
      <c r="R27" s="49"/>
      <c r="S27" s="49"/>
      <c r="T27" s="49"/>
      <c r="U27" s="49"/>
      <c r="V27" s="49"/>
      <c r="W27" s="383">
        <f>ROUND(BA51,2)</f>
        <v>0</v>
      </c>
      <c r="X27" s="382"/>
      <c r="Y27" s="382"/>
      <c r="Z27" s="382"/>
      <c r="AA27" s="382"/>
      <c r="AB27" s="382"/>
      <c r="AC27" s="382"/>
      <c r="AD27" s="382"/>
      <c r="AE27" s="382"/>
      <c r="AF27" s="49"/>
      <c r="AG27" s="49"/>
      <c r="AH27" s="49"/>
      <c r="AI27" s="49"/>
      <c r="AJ27" s="49"/>
      <c r="AK27" s="383">
        <f>ROUND(AW51,2)</f>
        <v>0</v>
      </c>
      <c r="AL27" s="382"/>
      <c r="AM27" s="382"/>
      <c r="AN27" s="382"/>
      <c r="AO27" s="382"/>
      <c r="AP27" s="49"/>
      <c r="AQ27" s="51"/>
      <c r="BE27" s="371"/>
    </row>
    <row r="28" spans="2:57" s="2" customFormat="1" ht="14.45" customHeight="1" hidden="1">
      <c r="B28" s="48"/>
      <c r="C28" s="49"/>
      <c r="D28" s="49"/>
      <c r="E28" s="49"/>
      <c r="F28" s="50" t="s">
        <v>50</v>
      </c>
      <c r="G28" s="49"/>
      <c r="H28" s="49"/>
      <c r="I28" s="49"/>
      <c r="J28" s="49"/>
      <c r="K28" s="49"/>
      <c r="L28" s="381">
        <v>0.21</v>
      </c>
      <c r="M28" s="382"/>
      <c r="N28" s="382"/>
      <c r="O28" s="382"/>
      <c r="P28" s="49"/>
      <c r="Q28" s="49"/>
      <c r="R28" s="49"/>
      <c r="S28" s="49"/>
      <c r="T28" s="49"/>
      <c r="U28" s="49"/>
      <c r="V28" s="49"/>
      <c r="W28" s="383">
        <f>ROUND(BB51,2)</f>
        <v>0</v>
      </c>
      <c r="X28" s="382"/>
      <c r="Y28" s="382"/>
      <c r="Z28" s="382"/>
      <c r="AA28" s="382"/>
      <c r="AB28" s="382"/>
      <c r="AC28" s="382"/>
      <c r="AD28" s="382"/>
      <c r="AE28" s="382"/>
      <c r="AF28" s="49"/>
      <c r="AG28" s="49"/>
      <c r="AH28" s="49"/>
      <c r="AI28" s="49"/>
      <c r="AJ28" s="49"/>
      <c r="AK28" s="383">
        <v>0</v>
      </c>
      <c r="AL28" s="382"/>
      <c r="AM28" s="382"/>
      <c r="AN28" s="382"/>
      <c r="AO28" s="382"/>
      <c r="AP28" s="49"/>
      <c r="AQ28" s="51"/>
      <c r="BE28" s="371"/>
    </row>
    <row r="29" spans="2:57" s="2" customFormat="1" ht="14.45" customHeight="1" hidden="1">
      <c r="B29" s="48"/>
      <c r="C29" s="49"/>
      <c r="D29" s="49"/>
      <c r="E29" s="49"/>
      <c r="F29" s="50" t="s">
        <v>51</v>
      </c>
      <c r="G29" s="49"/>
      <c r="H29" s="49"/>
      <c r="I29" s="49"/>
      <c r="J29" s="49"/>
      <c r="K29" s="49"/>
      <c r="L29" s="381">
        <v>0.15</v>
      </c>
      <c r="M29" s="382"/>
      <c r="N29" s="382"/>
      <c r="O29" s="382"/>
      <c r="P29" s="49"/>
      <c r="Q29" s="49"/>
      <c r="R29" s="49"/>
      <c r="S29" s="49"/>
      <c r="T29" s="49"/>
      <c r="U29" s="49"/>
      <c r="V29" s="49"/>
      <c r="W29" s="383">
        <f>ROUND(BC51,2)</f>
        <v>0</v>
      </c>
      <c r="X29" s="382"/>
      <c r="Y29" s="382"/>
      <c r="Z29" s="382"/>
      <c r="AA29" s="382"/>
      <c r="AB29" s="382"/>
      <c r="AC29" s="382"/>
      <c r="AD29" s="382"/>
      <c r="AE29" s="382"/>
      <c r="AF29" s="49"/>
      <c r="AG29" s="49"/>
      <c r="AH29" s="49"/>
      <c r="AI29" s="49"/>
      <c r="AJ29" s="49"/>
      <c r="AK29" s="383">
        <v>0</v>
      </c>
      <c r="AL29" s="382"/>
      <c r="AM29" s="382"/>
      <c r="AN29" s="382"/>
      <c r="AO29" s="382"/>
      <c r="AP29" s="49"/>
      <c r="AQ29" s="51"/>
      <c r="BE29" s="371"/>
    </row>
    <row r="30" spans="2:57" s="2" customFormat="1" ht="14.45" customHeight="1" hidden="1">
      <c r="B30" s="48"/>
      <c r="C30" s="49"/>
      <c r="D30" s="49"/>
      <c r="E30" s="49"/>
      <c r="F30" s="50" t="s">
        <v>52</v>
      </c>
      <c r="G30" s="49"/>
      <c r="H30" s="49"/>
      <c r="I30" s="49"/>
      <c r="J30" s="49"/>
      <c r="K30" s="49"/>
      <c r="L30" s="381">
        <v>0</v>
      </c>
      <c r="M30" s="382"/>
      <c r="N30" s="382"/>
      <c r="O30" s="382"/>
      <c r="P30" s="49"/>
      <c r="Q30" s="49"/>
      <c r="R30" s="49"/>
      <c r="S30" s="49"/>
      <c r="T30" s="49"/>
      <c r="U30" s="49"/>
      <c r="V30" s="49"/>
      <c r="W30" s="383">
        <f>ROUND(BD51,2)</f>
        <v>0</v>
      </c>
      <c r="X30" s="382"/>
      <c r="Y30" s="382"/>
      <c r="Z30" s="382"/>
      <c r="AA30" s="382"/>
      <c r="AB30" s="382"/>
      <c r="AC30" s="382"/>
      <c r="AD30" s="382"/>
      <c r="AE30" s="382"/>
      <c r="AF30" s="49"/>
      <c r="AG30" s="49"/>
      <c r="AH30" s="49"/>
      <c r="AI30" s="49"/>
      <c r="AJ30" s="49"/>
      <c r="AK30" s="383">
        <v>0</v>
      </c>
      <c r="AL30" s="382"/>
      <c r="AM30" s="382"/>
      <c r="AN30" s="382"/>
      <c r="AO30" s="382"/>
      <c r="AP30" s="49"/>
      <c r="AQ30" s="51"/>
      <c r="BE30" s="371"/>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71"/>
    </row>
    <row r="32" spans="2:57" s="1" customFormat="1" ht="25.9" customHeight="1">
      <c r="B32" s="42"/>
      <c r="C32" s="52"/>
      <c r="D32" s="53" t="s">
        <v>53</v>
      </c>
      <c r="E32" s="54"/>
      <c r="F32" s="54"/>
      <c r="G32" s="54"/>
      <c r="H32" s="54"/>
      <c r="I32" s="54"/>
      <c r="J32" s="54"/>
      <c r="K32" s="54"/>
      <c r="L32" s="54"/>
      <c r="M32" s="54"/>
      <c r="N32" s="54"/>
      <c r="O32" s="54"/>
      <c r="P32" s="54"/>
      <c r="Q32" s="54"/>
      <c r="R32" s="54"/>
      <c r="S32" s="54"/>
      <c r="T32" s="55" t="s">
        <v>54</v>
      </c>
      <c r="U32" s="54"/>
      <c r="V32" s="54"/>
      <c r="W32" s="54"/>
      <c r="X32" s="384" t="s">
        <v>55</v>
      </c>
      <c r="Y32" s="385"/>
      <c r="Z32" s="385"/>
      <c r="AA32" s="385"/>
      <c r="AB32" s="385"/>
      <c r="AC32" s="54"/>
      <c r="AD32" s="54"/>
      <c r="AE32" s="54"/>
      <c r="AF32" s="54"/>
      <c r="AG32" s="54"/>
      <c r="AH32" s="54"/>
      <c r="AI32" s="54"/>
      <c r="AJ32" s="54"/>
      <c r="AK32" s="386">
        <f>SUM(AK23:AK30)</f>
        <v>0</v>
      </c>
      <c r="AL32" s="385"/>
      <c r="AM32" s="385"/>
      <c r="AN32" s="385"/>
      <c r="AO32" s="387"/>
      <c r="AP32" s="52"/>
      <c r="AQ32" s="56"/>
      <c r="BE32" s="371"/>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56</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201735</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88" t="str">
        <f>K6</f>
        <v>Mariánská Týnice - Dostavba východního ambitu</v>
      </c>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26</v>
      </c>
      <c r="D44" s="64"/>
      <c r="E44" s="64"/>
      <c r="F44" s="64"/>
      <c r="G44" s="64"/>
      <c r="H44" s="64"/>
      <c r="I44" s="64"/>
      <c r="J44" s="64"/>
      <c r="K44" s="64"/>
      <c r="L44" s="73" t="str">
        <f>IF(K8="","",K8)</f>
        <v>Mariánský Týnec 1, 33141 Kralovice</v>
      </c>
      <c r="M44" s="64"/>
      <c r="N44" s="64"/>
      <c r="O44" s="64"/>
      <c r="P44" s="64"/>
      <c r="Q44" s="64"/>
      <c r="R44" s="64"/>
      <c r="S44" s="64"/>
      <c r="T44" s="64"/>
      <c r="U44" s="64"/>
      <c r="V44" s="64"/>
      <c r="W44" s="64"/>
      <c r="X44" s="64"/>
      <c r="Y44" s="64"/>
      <c r="Z44" s="64"/>
      <c r="AA44" s="64"/>
      <c r="AB44" s="64"/>
      <c r="AC44" s="64"/>
      <c r="AD44" s="64"/>
      <c r="AE44" s="64"/>
      <c r="AF44" s="64"/>
      <c r="AG44" s="64"/>
      <c r="AH44" s="64"/>
      <c r="AI44" s="66" t="s">
        <v>28</v>
      </c>
      <c r="AJ44" s="64"/>
      <c r="AK44" s="64"/>
      <c r="AL44" s="64"/>
      <c r="AM44" s="390" t="str">
        <f>IF(AN8="","",AN8)</f>
        <v>19. 6. 2017</v>
      </c>
      <c r="AN44" s="390"/>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Muzeum a galerie severního Plzeňska v M. Týnici</v>
      </c>
      <c r="M46" s="64"/>
      <c r="N46" s="64"/>
      <c r="O46" s="64"/>
      <c r="P46" s="64"/>
      <c r="Q46" s="64"/>
      <c r="R46" s="64"/>
      <c r="S46" s="64"/>
      <c r="T46" s="64"/>
      <c r="U46" s="64"/>
      <c r="V46" s="64"/>
      <c r="W46" s="64"/>
      <c r="X46" s="64"/>
      <c r="Y46" s="64"/>
      <c r="Z46" s="64"/>
      <c r="AA46" s="64"/>
      <c r="AB46" s="64"/>
      <c r="AC46" s="64"/>
      <c r="AD46" s="64"/>
      <c r="AE46" s="64"/>
      <c r="AF46" s="64"/>
      <c r="AG46" s="64"/>
      <c r="AH46" s="64"/>
      <c r="AI46" s="66" t="s">
        <v>38</v>
      </c>
      <c r="AJ46" s="64"/>
      <c r="AK46" s="64"/>
      <c r="AL46" s="64"/>
      <c r="AM46" s="391" t="str">
        <f>IF(E17="","",E17)</f>
        <v>ATELIER SOUKUP OPL ŠVEHLA s.r.o.</v>
      </c>
      <c r="AN46" s="391"/>
      <c r="AO46" s="391"/>
      <c r="AP46" s="391"/>
      <c r="AQ46" s="64"/>
      <c r="AR46" s="62"/>
      <c r="AS46" s="392" t="s">
        <v>57</v>
      </c>
      <c r="AT46" s="393"/>
      <c r="AU46" s="75"/>
      <c r="AV46" s="75"/>
      <c r="AW46" s="75"/>
      <c r="AX46" s="75"/>
      <c r="AY46" s="75"/>
      <c r="AZ46" s="75"/>
      <c r="BA46" s="75"/>
      <c r="BB46" s="75"/>
      <c r="BC46" s="75"/>
      <c r="BD46" s="76"/>
    </row>
    <row r="47" spans="2:56" s="1" customFormat="1" ht="13.5">
      <c r="B47" s="42"/>
      <c r="C47" s="66" t="s">
        <v>36</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94"/>
      <c r="AT47" s="395"/>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96"/>
      <c r="AT48" s="397"/>
      <c r="AU48" s="43"/>
      <c r="AV48" s="43"/>
      <c r="AW48" s="43"/>
      <c r="AX48" s="43"/>
      <c r="AY48" s="43"/>
      <c r="AZ48" s="43"/>
      <c r="BA48" s="43"/>
      <c r="BB48" s="43"/>
      <c r="BC48" s="43"/>
      <c r="BD48" s="79"/>
    </row>
    <row r="49" spans="2:56" s="1" customFormat="1" ht="29.25" customHeight="1">
      <c r="B49" s="42"/>
      <c r="C49" s="398" t="s">
        <v>58</v>
      </c>
      <c r="D49" s="399"/>
      <c r="E49" s="399"/>
      <c r="F49" s="399"/>
      <c r="G49" s="399"/>
      <c r="H49" s="80"/>
      <c r="I49" s="400" t="s">
        <v>59</v>
      </c>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401" t="s">
        <v>60</v>
      </c>
      <c r="AH49" s="399"/>
      <c r="AI49" s="399"/>
      <c r="AJ49" s="399"/>
      <c r="AK49" s="399"/>
      <c r="AL49" s="399"/>
      <c r="AM49" s="399"/>
      <c r="AN49" s="400" t="s">
        <v>61</v>
      </c>
      <c r="AO49" s="399"/>
      <c r="AP49" s="399"/>
      <c r="AQ49" s="81" t="s">
        <v>62</v>
      </c>
      <c r="AR49" s="62"/>
      <c r="AS49" s="82" t="s">
        <v>63</v>
      </c>
      <c r="AT49" s="83" t="s">
        <v>64</v>
      </c>
      <c r="AU49" s="83" t="s">
        <v>65</v>
      </c>
      <c r="AV49" s="83" t="s">
        <v>66</v>
      </c>
      <c r="AW49" s="83" t="s">
        <v>67</v>
      </c>
      <c r="AX49" s="83" t="s">
        <v>68</v>
      </c>
      <c r="AY49" s="83" t="s">
        <v>69</v>
      </c>
      <c r="AZ49" s="83" t="s">
        <v>70</v>
      </c>
      <c r="BA49" s="83" t="s">
        <v>71</v>
      </c>
      <c r="BB49" s="83" t="s">
        <v>72</v>
      </c>
      <c r="BC49" s="83" t="s">
        <v>73</v>
      </c>
      <c r="BD49" s="84" t="s">
        <v>74</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75</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10">
        <f>ROUND(AG52+AG64+AG68,2)</f>
        <v>0</v>
      </c>
      <c r="AH51" s="410"/>
      <c r="AI51" s="410"/>
      <c r="AJ51" s="410"/>
      <c r="AK51" s="410"/>
      <c r="AL51" s="410"/>
      <c r="AM51" s="410"/>
      <c r="AN51" s="411">
        <f aca="true" t="shared" si="0" ref="AN51:AN68">SUM(AG51,AT51)</f>
        <v>0</v>
      </c>
      <c r="AO51" s="411"/>
      <c r="AP51" s="411"/>
      <c r="AQ51" s="90" t="s">
        <v>24</v>
      </c>
      <c r="AR51" s="72"/>
      <c r="AS51" s="91">
        <f>ROUND(AS52+AS64+AS68,2)</f>
        <v>0</v>
      </c>
      <c r="AT51" s="92">
        <f aca="true" t="shared" si="1" ref="AT51:AT68">ROUND(SUM(AV51:AW51),2)</f>
        <v>0</v>
      </c>
      <c r="AU51" s="93">
        <f>ROUND(AU52+AU64+AU68,5)</f>
        <v>0</v>
      </c>
      <c r="AV51" s="92">
        <f>ROUND(AZ51*L26,2)</f>
        <v>0</v>
      </c>
      <c r="AW51" s="92">
        <f>ROUND(BA51*L27,2)</f>
        <v>0</v>
      </c>
      <c r="AX51" s="92">
        <f>ROUND(BB51*L26,2)</f>
        <v>0</v>
      </c>
      <c r="AY51" s="92">
        <f>ROUND(BC51*L27,2)</f>
        <v>0</v>
      </c>
      <c r="AZ51" s="92">
        <f>ROUND(AZ52+AZ64+AZ68,2)</f>
        <v>0</v>
      </c>
      <c r="BA51" s="92">
        <f>ROUND(BA52+BA64+BA68,2)</f>
        <v>0</v>
      </c>
      <c r="BB51" s="92">
        <f>ROUND(BB52+BB64+BB68,2)</f>
        <v>0</v>
      </c>
      <c r="BC51" s="92">
        <f>ROUND(BC52+BC64+BC68,2)</f>
        <v>0</v>
      </c>
      <c r="BD51" s="94">
        <f>ROUND(BD52+BD64+BD68,2)</f>
        <v>0</v>
      </c>
      <c r="BS51" s="95" t="s">
        <v>76</v>
      </c>
      <c r="BT51" s="95" t="s">
        <v>77</v>
      </c>
      <c r="BU51" s="96" t="s">
        <v>78</v>
      </c>
      <c r="BV51" s="95" t="s">
        <v>79</v>
      </c>
      <c r="BW51" s="95" t="s">
        <v>7</v>
      </c>
      <c r="BX51" s="95" t="s">
        <v>80</v>
      </c>
      <c r="CL51" s="95" t="s">
        <v>22</v>
      </c>
    </row>
    <row r="52" spans="2:91" s="5" customFormat="1" ht="31.5" customHeight="1">
      <c r="B52" s="97"/>
      <c r="C52" s="98"/>
      <c r="D52" s="405" t="s">
        <v>81</v>
      </c>
      <c r="E52" s="405"/>
      <c r="F52" s="405"/>
      <c r="G52" s="405"/>
      <c r="H52" s="405"/>
      <c r="I52" s="99"/>
      <c r="J52" s="405" t="s">
        <v>82</v>
      </c>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4">
        <f>ROUND(AG53+AG56+AG60+AG63,2)</f>
        <v>0</v>
      </c>
      <c r="AH52" s="403"/>
      <c r="AI52" s="403"/>
      <c r="AJ52" s="403"/>
      <c r="AK52" s="403"/>
      <c r="AL52" s="403"/>
      <c r="AM52" s="403"/>
      <c r="AN52" s="402">
        <f t="shared" si="0"/>
        <v>0</v>
      </c>
      <c r="AO52" s="403"/>
      <c r="AP52" s="403"/>
      <c r="AQ52" s="100" t="s">
        <v>83</v>
      </c>
      <c r="AR52" s="101"/>
      <c r="AS52" s="102">
        <f>ROUND(AS53+AS56+AS60+AS63,2)</f>
        <v>0</v>
      </c>
      <c r="AT52" s="103">
        <f t="shared" si="1"/>
        <v>0</v>
      </c>
      <c r="AU52" s="104">
        <f>ROUND(AU53+AU56+AU60+AU63,5)</f>
        <v>0</v>
      </c>
      <c r="AV52" s="103">
        <f>ROUND(AZ52*L26,2)</f>
        <v>0</v>
      </c>
      <c r="AW52" s="103">
        <f>ROUND(BA52*L27,2)</f>
        <v>0</v>
      </c>
      <c r="AX52" s="103">
        <f>ROUND(BB52*L26,2)</f>
        <v>0</v>
      </c>
      <c r="AY52" s="103">
        <f>ROUND(BC52*L27,2)</f>
        <v>0</v>
      </c>
      <c r="AZ52" s="103">
        <f>ROUND(AZ53+AZ56+AZ60+AZ63,2)</f>
        <v>0</v>
      </c>
      <c r="BA52" s="103">
        <f>ROUND(BA53+BA56+BA60+BA63,2)</f>
        <v>0</v>
      </c>
      <c r="BB52" s="103">
        <f>ROUND(BB53+BB56+BB60+BB63,2)</f>
        <v>0</v>
      </c>
      <c r="BC52" s="103">
        <f>ROUND(BC53+BC56+BC60+BC63,2)</f>
        <v>0</v>
      </c>
      <c r="BD52" s="105">
        <f>ROUND(BD53+BD56+BD60+BD63,2)</f>
        <v>0</v>
      </c>
      <c r="BS52" s="106" t="s">
        <v>76</v>
      </c>
      <c r="BT52" s="106" t="s">
        <v>25</v>
      </c>
      <c r="BU52" s="106" t="s">
        <v>78</v>
      </c>
      <c r="BV52" s="106" t="s">
        <v>79</v>
      </c>
      <c r="BW52" s="106" t="s">
        <v>84</v>
      </c>
      <c r="BX52" s="106" t="s">
        <v>7</v>
      </c>
      <c r="CL52" s="106" t="s">
        <v>22</v>
      </c>
      <c r="CM52" s="106" t="s">
        <v>85</v>
      </c>
    </row>
    <row r="53" spans="2:90" s="6" customFormat="1" ht="16.5" customHeight="1">
      <c r="B53" s="107"/>
      <c r="C53" s="108"/>
      <c r="D53" s="108"/>
      <c r="E53" s="409" t="s">
        <v>86</v>
      </c>
      <c r="F53" s="409"/>
      <c r="G53" s="409"/>
      <c r="H53" s="409"/>
      <c r="I53" s="409"/>
      <c r="J53" s="108"/>
      <c r="K53" s="409" t="s">
        <v>87</v>
      </c>
      <c r="L53" s="409"/>
      <c r="M53" s="409"/>
      <c r="N53" s="409"/>
      <c r="O53" s="409"/>
      <c r="P53" s="409"/>
      <c r="Q53" s="409"/>
      <c r="R53" s="409"/>
      <c r="S53" s="409"/>
      <c r="T53" s="409"/>
      <c r="U53" s="409"/>
      <c r="V53" s="409"/>
      <c r="W53" s="409"/>
      <c r="X53" s="409"/>
      <c r="Y53" s="409"/>
      <c r="Z53" s="409"/>
      <c r="AA53" s="409"/>
      <c r="AB53" s="409"/>
      <c r="AC53" s="409"/>
      <c r="AD53" s="409"/>
      <c r="AE53" s="409"/>
      <c r="AF53" s="409"/>
      <c r="AG53" s="408">
        <f>ROUND(SUM(AG54:AG55),2)</f>
        <v>0</v>
      </c>
      <c r="AH53" s="407"/>
      <c r="AI53" s="407"/>
      <c r="AJ53" s="407"/>
      <c r="AK53" s="407"/>
      <c r="AL53" s="407"/>
      <c r="AM53" s="407"/>
      <c r="AN53" s="406">
        <f t="shared" si="0"/>
        <v>0</v>
      </c>
      <c r="AO53" s="407"/>
      <c r="AP53" s="407"/>
      <c r="AQ53" s="109" t="s">
        <v>88</v>
      </c>
      <c r="AR53" s="110"/>
      <c r="AS53" s="111">
        <f>ROUND(SUM(AS54:AS55),2)</f>
        <v>0</v>
      </c>
      <c r="AT53" s="112">
        <f t="shared" si="1"/>
        <v>0</v>
      </c>
      <c r="AU53" s="113">
        <f>ROUND(SUM(AU54:AU55),5)</f>
        <v>0</v>
      </c>
      <c r="AV53" s="112">
        <f>ROUND(AZ53*L26,2)</f>
        <v>0</v>
      </c>
      <c r="AW53" s="112">
        <f>ROUND(BA53*L27,2)</f>
        <v>0</v>
      </c>
      <c r="AX53" s="112">
        <f>ROUND(BB53*L26,2)</f>
        <v>0</v>
      </c>
      <c r="AY53" s="112">
        <f>ROUND(BC53*L27,2)</f>
        <v>0</v>
      </c>
      <c r="AZ53" s="112">
        <f>ROUND(SUM(AZ54:AZ55),2)</f>
        <v>0</v>
      </c>
      <c r="BA53" s="112">
        <f>ROUND(SUM(BA54:BA55),2)</f>
        <v>0</v>
      </c>
      <c r="BB53" s="112">
        <f>ROUND(SUM(BB54:BB55),2)</f>
        <v>0</v>
      </c>
      <c r="BC53" s="112">
        <f>ROUND(SUM(BC54:BC55),2)</f>
        <v>0</v>
      </c>
      <c r="BD53" s="114">
        <f>ROUND(SUM(BD54:BD55),2)</f>
        <v>0</v>
      </c>
      <c r="BS53" s="115" t="s">
        <v>76</v>
      </c>
      <c r="BT53" s="115" t="s">
        <v>85</v>
      </c>
      <c r="BV53" s="115" t="s">
        <v>79</v>
      </c>
      <c r="BW53" s="115" t="s">
        <v>89</v>
      </c>
      <c r="BX53" s="115" t="s">
        <v>84</v>
      </c>
      <c r="CL53" s="115" t="s">
        <v>24</v>
      </c>
    </row>
    <row r="54" spans="1:90" s="6" customFormat="1" ht="16.5" customHeight="1">
      <c r="A54" s="116" t="s">
        <v>90</v>
      </c>
      <c r="B54" s="107"/>
      <c r="C54" s="108"/>
      <c r="D54" s="108"/>
      <c r="E54" s="108"/>
      <c r="F54" s="409" t="s">
        <v>86</v>
      </c>
      <c r="G54" s="409"/>
      <c r="H54" s="409"/>
      <c r="I54" s="409"/>
      <c r="J54" s="409"/>
      <c r="K54" s="108"/>
      <c r="L54" s="409" t="s">
        <v>87</v>
      </c>
      <c r="M54" s="409"/>
      <c r="N54" s="409"/>
      <c r="O54" s="409"/>
      <c r="P54" s="409"/>
      <c r="Q54" s="409"/>
      <c r="R54" s="409"/>
      <c r="S54" s="409"/>
      <c r="T54" s="409"/>
      <c r="U54" s="409"/>
      <c r="V54" s="409"/>
      <c r="W54" s="409"/>
      <c r="X54" s="409"/>
      <c r="Y54" s="409"/>
      <c r="Z54" s="409"/>
      <c r="AA54" s="409"/>
      <c r="AB54" s="409"/>
      <c r="AC54" s="409"/>
      <c r="AD54" s="409"/>
      <c r="AE54" s="409"/>
      <c r="AF54" s="409"/>
      <c r="AG54" s="406">
        <f>'D.1.1 - Architektonicko -...'!J29</f>
        <v>0</v>
      </c>
      <c r="AH54" s="407"/>
      <c r="AI54" s="407"/>
      <c r="AJ54" s="407"/>
      <c r="AK54" s="407"/>
      <c r="AL54" s="407"/>
      <c r="AM54" s="407"/>
      <c r="AN54" s="406">
        <f t="shared" si="0"/>
        <v>0</v>
      </c>
      <c r="AO54" s="407"/>
      <c r="AP54" s="407"/>
      <c r="AQ54" s="109" t="s">
        <v>88</v>
      </c>
      <c r="AR54" s="110"/>
      <c r="AS54" s="111">
        <v>0</v>
      </c>
      <c r="AT54" s="112">
        <f t="shared" si="1"/>
        <v>0</v>
      </c>
      <c r="AU54" s="113">
        <f>'D.1.1 - Architektonicko -...'!P115</f>
        <v>0</v>
      </c>
      <c r="AV54" s="112">
        <f>'D.1.1 - Architektonicko -...'!J32</f>
        <v>0</v>
      </c>
      <c r="AW54" s="112">
        <f>'D.1.1 - Architektonicko -...'!J33</f>
        <v>0</v>
      </c>
      <c r="AX54" s="112">
        <f>'D.1.1 - Architektonicko -...'!J34</f>
        <v>0</v>
      </c>
      <c r="AY54" s="112">
        <f>'D.1.1 - Architektonicko -...'!J35</f>
        <v>0</v>
      </c>
      <c r="AZ54" s="112">
        <f>'D.1.1 - Architektonicko -...'!F32</f>
        <v>0</v>
      </c>
      <c r="BA54" s="112">
        <f>'D.1.1 - Architektonicko -...'!F33</f>
        <v>0</v>
      </c>
      <c r="BB54" s="112">
        <f>'D.1.1 - Architektonicko -...'!F34</f>
        <v>0</v>
      </c>
      <c r="BC54" s="112">
        <f>'D.1.1 - Architektonicko -...'!F35</f>
        <v>0</v>
      </c>
      <c r="BD54" s="114">
        <f>'D.1.1 - Architektonicko -...'!F36</f>
        <v>0</v>
      </c>
      <c r="BT54" s="115" t="s">
        <v>91</v>
      </c>
      <c r="BU54" s="115" t="s">
        <v>92</v>
      </c>
      <c r="BV54" s="115" t="s">
        <v>79</v>
      </c>
      <c r="BW54" s="115" t="s">
        <v>89</v>
      </c>
      <c r="BX54" s="115" t="s">
        <v>84</v>
      </c>
      <c r="CL54" s="115" t="s">
        <v>24</v>
      </c>
    </row>
    <row r="55" spans="1:90" s="6" customFormat="1" ht="16.5" customHeight="1">
      <c r="A55" s="116" t="s">
        <v>90</v>
      </c>
      <c r="B55" s="107"/>
      <c r="C55" s="108"/>
      <c r="D55" s="108"/>
      <c r="E55" s="108"/>
      <c r="F55" s="409" t="s">
        <v>93</v>
      </c>
      <c r="G55" s="409"/>
      <c r="H55" s="409"/>
      <c r="I55" s="409"/>
      <c r="J55" s="409"/>
      <c r="K55" s="108"/>
      <c r="L55" s="409" t="s">
        <v>94</v>
      </c>
      <c r="M55" s="409"/>
      <c r="N55" s="409"/>
      <c r="O55" s="409"/>
      <c r="P55" s="409"/>
      <c r="Q55" s="409"/>
      <c r="R55" s="409"/>
      <c r="S55" s="409"/>
      <c r="T55" s="409"/>
      <c r="U55" s="409"/>
      <c r="V55" s="409"/>
      <c r="W55" s="409"/>
      <c r="X55" s="409"/>
      <c r="Y55" s="409"/>
      <c r="Z55" s="409"/>
      <c r="AA55" s="409"/>
      <c r="AB55" s="409"/>
      <c r="AC55" s="409"/>
      <c r="AD55" s="409"/>
      <c r="AE55" s="409"/>
      <c r="AF55" s="409"/>
      <c r="AG55" s="406">
        <f>'D.1.1.1 - Expozice'!J31</f>
        <v>0</v>
      </c>
      <c r="AH55" s="407"/>
      <c r="AI55" s="407"/>
      <c r="AJ55" s="407"/>
      <c r="AK55" s="407"/>
      <c r="AL55" s="407"/>
      <c r="AM55" s="407"/>
      <c r="AN55" s="406">
        <f t="shared" si="0"/>
        <v>0</v>
      </c>
      <c r="AO55" s="407"/>
      <c r="AP55" s="407"/>
      <c r="AQ55" s="109" t="s">
        <v>88</v>
      </c>
      <c r="AR55" s="110"/>
      <c r="AS55" s="111">
        <v>0</v>
      </c>
      <c r="AT55" s="112">
        <f t="shared" si="1"/>
        <v>0</v>
      </c>
      <c r="AU55" s="113">
        <f>'D.1.1.1 - Expozice'!P89</f>
        <v>0</v>
      </c>
      <c r="AV55" s="112">
        <f>'D.1.1.1 - Expozice'!J34</f>
        <v>0</v>
      </c>
      <c r="AW55" s="112">
        <f>'D.1.1.1 - Expozice'!J35</f>
        <v>0</v>
      </c>
      <c r="AX55" s="112">
        <f>'D.1.1.1 - Expozice'!J36</f>
        <v>0</v>
      </c>
      <c r="AY55" s="112">
        <f>'D.1.1.1 - Expozice'!J37</f>
        <v>0</v>
      </c>
      <c r="AZ55" s="112">
        <f>'D.1.1.1 - Expozice'!F34</f>
        <v>0</v>
      </c>
      <c r="BA55" s="112">
        <f>'D.1.1.1 - Expozice'!F35</f>
        <v>0</v>
      </c>
      <c r="BB55" s="112">
        <f>'D.1.1.1 - Expozice'!F36</f>
        <v>0</v>
      </c>
      <c r="BC55" s="112">
        <f>'D.1.1.1 - Expozice'!F37</f>
        <v>0</v>
      </c>
      <c r="BD55" s="114">
        <f>'D.1.1.1 - Expozice'!F38</f>
        <v>0</v>
      </c>
      <c r="BT55" s="115" t="s">
        <v>91</v>
      </c>
      <c r="BV55" s="115" t="s">
        <v>79</v>
      </c>
      <c r="BW55" s="115" t="s">
        <v>95</v>
      </c>
      <c r="BX55" s="115" t="s">
        <v>89</v>
      </c>
      <c r="CL55" s="115" t="s">
        <v>24</v>
      </c>
    </row>
    <row r="56" spans="2:90" s="6" customFormat="1" ht="16.5" customHeight="1">
      <c r="B56" s="107"/>
      <c r="C56" s="108"/>
      <c r="D56" s="108"/>
      <c r="E56" s="409" t="s">
        <v>96</v>
      </c>
      <c r="F56" s="409"/>
      <c r="G56" s="409"/>
      <c r="H56" s="409"/>
      <c r="I56" s="409"/>
      <c r="J56" s="108"/>
      <c r="K56" s="409" t="s">
        <v>97</v>
      </c>
      <c r="L56" s="409"/>
      <c r="M56" s="409"/>
      <c r="N56" s="409"/>
      <c r="O56" s="409"/>
      <c r="P56" s="409"/>
      <c r="Q56" s="409"/>
      <c r="R56" s="409"/>
      <c r="S56" s="409"/>
      <c r="T56" s="409"/>
      <c r="U56" s="409"/>
      <c r="V56" s="409"/>
      <c r="W56" s="409"/>
      <c r="X56" s="409"/>
      <c r="Y56" s="409"/>
      <c r="Z56" s="409"/>
      <c r="AA56" s="409"/>
      <c r="AB56" s="409"/>
      <c r="AC56" s="409"/>
      <c r="AD56" s="409"/>
      <c r="AE56" s="409"/>
      <c r="AF56" s="409"/>
      <c r="AG56" s="408">
        <f>ROUND(SUM(AG57:AG59),2)</f>
        <v>0</v>
      </c>
      <c r="AH56" s="407"/>
      <c r="AI56" s="407"/>
      <c r="AJ56" s="407"/>
      <c r="AK56" s="407"/>
      <c r="AL56" s="407"/>
      <c r="AM56" s="407"/>
      <c r="AN56" s="406">
        <f t="shared" si="0"/>
        <v>0</v>
      </c>
      <c r="AO56" s="407"/>
      <c r="AP56" s="407"/>
      <c r="AQ56" s="109" t="s">
        <v>88</v>
      </c>
      <c r="AR56" s="110"/>
      <c r="AS56" s="111">
        <f>ROUND(SUM(AS57:AS59),2)</f>
        <v>0</v>
      </c>
      <c r="AT56" s="112">
        <f t="shared" si="1"/>
        <v>0</v>
      </c>
      <c r="AU56" s="113">
        <f>ROUND(SUM(AU57:AU59),5)</f>
        <v>0</v>
      </c>
      <c r="AV56" s="112">
        <f>ROUND(AZ56*L26,2)</f>
        <v>0</v>
      </c>
      <c r="AW56" s="112">
        <f>ROUND(BA56*L27,2)</f>
        <v>0</v>
      </c>
      <c r="AX56" s="112">
        <f>ROUND(BB56*L26,2)</f>
        <v>0</v>
      </c>
      <c r="AY56" s="112">
        <f>ROUND(BC56*L27,2)</f>
        <v>0</v>
      </c>
      <c r="AZ56" s="112">
        <f>ROUND(SUM(AZ57:AZ59),2)</f>
        <v>0</v>
      </c>
      <c r="BA56" s="112">
        <f>ROUND(SUM(BA57:BA59),2)</f>
        <v>0</v>
      </c>
      <c r="BB56" s="112">
        <f>ROUND(SUM(BB57:BB59),2)</f>
        <v>0</v>
      </c>
      <c r="BC56" s="112">
        <f>ROUND(SUM(BC57:BC59),2)</f>
        <v>0</v>
      </c>
      <c r="BD56" s="114">
        <f>ROUND(SUM(BD57:BD59),2)</f>
        <v>0</v>
      </c>
      <c r="BS56" s="115" t="s">
        <v>76</v>
      </c>
      <c r="BT56" s="115" t="s">
        <v>85</v>
      </c>
      <c r="BU56" s="115" t="s">
        <v>78</v>
      </c>
      <c r="BV56" s="115" t="s">
        <v>79</v>
      </c>
      <c r="BW56" s="115" t="s">
        <v>98</v>
      </c>
      <c r="BX56" s="115" t="s">
        <v>84</v>
      </c>
      <c r="CL56" s="115" t="s">
        <v>24</v>
      </c>
    </row>
    <row r="57" spans="1:90" s="6" customFormat="1" ht="16.5" customHeight="1">
      <c r="A57" s="116" t="s">
        <v>90</v>
      </c>
      <c r="B57" s="107"/>
      <c r="C57" s="108"/>
      <c r="D57" s="108"/>
      <c r="E57" s="108"/>
      <c r="F57" s="409" t="s">
        <v>99</v>
      </c>
      <c r="G57" s="409"/>
      <c r="H57" s="409"/>
      <c r="I57" s="409"/>
      <c r="J57" s="409"/>
      <c r="K57" s="108"/>
      <c r="L57" s="409" t="s">
        <v>100</v>
      </c>
      <c r="M57" s="409"/>
      <c r="N57" s="409"/>
      <c r="O57" s="409"/>
      <c r="P57" s="409"/>
      <c r="Q57" s="409"/>
      <c r="R57" s="409"/>
      <c r="S57" s="409"/>
      <c r="T57" s="409"/>
      <c r="U57" s="409"/>
      <c r="V57" s="409"/>
      <c r="W57" s="409"/>
      <c r="X57" s="409"/>
      <c r="Y57" s="409"/>
      <c r="Z57" s="409"/>
      <c r="AA57" s="409"/>
      <c r="AB57" s="409"/>
      <c r="AC57" s="409"/>
      <c r="AD57" s="409"/>
      <c r="AE57" s="409"/>
      <c r="AF57" s="409"/>
      <c r="AG57" s="406">
        <f>'D.1.4.a - Zařízení zdravo...'!J31</f>
        <v>0</v>
      </c>
      <c r="AH57" s="407"/>
      <c r="AI57" s="407"/>
      <c r="AJ57" s="407"/>
      <c r="AK57" s="407"/>
      <c r="AL57" s="407"/>
      <c r="AM57" s="407"/>
      <c r="AN57" s="406">
        <f t="shared" si="0"/>
        <v>0</v>
      </c>
      <c r="AO57" s="407"/>
      <c r="AP57" s="407"/>
      <c r="AQ57" s="109" t="s">
        <v>88</v>
      </c>
      <c r="AR57" s="110"/>
      <c r="AS57" s="111">
        <v>0</v>
      </c>
      <c r="AT57" s="112">
        <f t="shared" si="1"/>
        <v>0</v>
      </c>
      <c r="AU57" s="113">
        <f>'D.1.4.a - Zařízení zdravo...'!P94</f>
        <v>0</v>
      </c>
      <c r="AV57" s="112">
        <f>'D.1.4.a - Zařízení zdravo...'!J34</f>
        <v>0</v>
      </c>
      <c r="AW57" s="112">
        <f>'D.1.4.a - Zařízení zdravo...'!J35</f>
        <v>0</v>
      </c>
      <c r="AX57" s="112">
        <f>'D.1.4.a - Zařízení zdravo...'!J36</f>
        <v>0</v>
      </c>
      <c r="AY57" s="112">
        <f>'D.1.4.a - Zařízení zdravo...'!J37</f>
        <v>0</v>
      </c>
      <c r="AZ57" s="112">
        <f>'D.1.4.a - Zařízení zdravo...'!F34</f>
        <v>0</v>
      </c>
      <c r="BA57" s="112">
        <f>'D.1.4.a - Zařízení zdravo...'!F35</f>
        <v>0</v>
      </c>
      <c r="BB57" s="112">
        <f>'D.1.4.a - Zařízení zdravo...'!F36</f>
        <v>0</v>
      </c>
      <c r="BC57" s="112">
        <f>'D.1.4.a - Zařízení zdravo...'!F37</f>
        <v>0</v>
      </c>
      <c r="BD57" s="114">
        <f>'D.1.4.a - Zařízení zdravo...'!F38</f>
        <v>0</v>
      </c>
      <c r="BT57" s="115" t="s">
        <v>91</v>
      </c>
      <c r="BV57" s="115" t="s">
        <v>79</v>
      </c>
      <c r="BW57" s="115" t="s">
        <v>101</v>
      </c>
      <c r="BX57" s="115" t="s">
        <v>98</v>
      </c>
      <c r="CL57" s="115" t="s">
        <v>24</v>
      </c>
    </row>
    <row r="58" spans="1:90" s="6" customFormat="1" ht="16.5" customHeight="1">
      <c r="A58" s="116" t="s">
        <v>90</v>
      </c>
      <c r="B58" s="107"/>
      <c r="C58" s="108"/>
      <c r="D58" s="108"/>
      <c r="E58" s="108"/>
      <c r="F58" s="409" t="s">
        <v>102</v>
      </c>
      <c r="G58" s="409"/>
      <c r="H58" s="409"/>
      <c r="I58" s="409"/>
      <c r="J58" s="409"/>
      <c r="K58" s="108"/>
      <c r="L58" s="409" t="s">
        <v>103</v>
      </c>
      <c r="M58" s="409"/>
      <c r="N58" s="409"/>
      <c r="O58" s="409"/>
      <c r="P58" s="409"/>
      <c r="Q58" s="409"/>
      <c r="R58" s="409"/>
      <c r="S58" s="409"/>
      <c r="T58" s="409"/>
      <c r="U58" s="409"/>
      <c r="V58" s="409"/>
      <c r="W58" s="409"/>
      <c r="X58" s="409"/>
      <c r="Y58" s="409"/>
      <c r="Z58" s="409"/>
      <c r="AA58" s="409"/>
      <c r="AB58" s="409"/>
      <c r="AC58" s="409"/>
      <c r="AD58" s="409"/>
      <c r="AE58" s="409"/>
      <c r="AF58" s="409"/>
      <c r="AG58" s="406">
        <f>'D.1.4.b - Zařízení silnop...'!J31</f>
        <v>0</v>
      </c>
      <c r="AH58" s="407"/>
      <c r="AI58" s="407"/>
      <c r="AJ58" s="407"/>
      <c r="AK58" s="407"/>
      <c r="AL58" s="407"/>
      <c r="AM58" s="407"/>
      <c r="AN58" s="406">
        <f t="shared" si="0"/>
        <v>0</v>
      </c>
      <c r="AO58" s="407"/>
      <c r="AP58" s="407"/>
      <c r="AQ58" s="109" t="s">
        <v>88</v>
      </c>
      <c r="AR58" s="110"/>
      <c r="AS58" s="111">
        <v>0</v>
      </c>
      <c r="AT58" s="112">
        <f t="shared" si="1"/>
        <v>0</v>
      </c>
      <c r="AU58" s="113">
        <f>'D.1.4.b - Zařízení silnop...'!P95</f>
        <v>0</v>
      </c>
      <c r="AV58" s="112">
        <f>'D.1.4.b - Zařízení silnop...'!J34</f>
        <v>0</v>
      </c>
      <c r="AW58" s="112">
        <f>'D.1.4.b - Zařízení silnop...'!J35</f>
        <v>0</v>
      </c>
      <c r="AX58" s="112">
        <f>'D.1.4.b - Zařízení silnop...'!J36</f>
        <v>0</v>
      </c>
      <c r="AY58" s="112">
        <f>'D.1.4.b - Zařízení silnop...'!J37</f>
        <v>0</v>
      </c>
      <c r="AZ58" s="112">
        <f>'D.1.4.b - Zařízení silnop...'!F34</f>
        <v>0</v>
      </c>
      <c r="BA58" s="112">
        <f>'D.1.4.b - Zařízení silnop...'!F35</f>
        <v>0</v>
      </c>
      <c r="BB58" s="112">
        <f>'D.1.4.b - Zařízení silnop...'!F36</f>
        <v>0</v>
      </c>
      <c r="BC58" s="112">
        <f>'D.1.4.b - Zařízení silnop...'!F37</f>
        <v>0</v>
      </c>
      <c r="BD58" s="114">
        <f>'D.1.4.b - Zařízení silnop...'!F38</f>
        <v>0</v>
      </c>
      <c r="BT58" s="115" t="s">
        <v>91</v>
      </c>
      <c r="BV58" s="115" t="s">
        <v>79</v>
      </c>
      <c r="BW58" s="115" t="s">
        <v>104</v>
      </c>
      <c r="BX58" s="115" t="s">
        <v>98</v>
      </c>
      <c r="CL58" s="115" t="s">
        <v>24</v>
      </c>
    </row>
    <row r="59" spans="1:90" s="6" customFormat="1" ht="16.5" customHeight="1">
      <c r="A59" s="116" t="s">
        <v>90</v>
      </c>
      <c r="B59" s="107"/>
      <c r="C59" s="108"/>
      <c r="D59" s="108"/>
      <c r="E59" s="108"/>
      <c r="F59" s="409" t="s">
        <v>105</v>
      </c>
      <c r="G59" s="409"/>
      <c r="H59" s="409"/>
      <c r="I59" s="409"/>
      <c r="J59" s="409"/>
      <c r="K59" s="108"/>
      <c r="L59" s="409" t="s">
        <v>106</v>
      </c>
      <c r="M59" s="409"/>
      <c r="N59" s="409"/>
      <c r="O59" s="409"/>
      <c r="P59" s="409"/>
      <c r="Q59" s="409"/>
      <c r="R59" s="409"/>
      <c r="S59" s="409"/>
      <c r="T59" s="409"/>
      <c r="U59" s="409"/>
      <c r="V59" s="409"/>
      <c r="W59" s="409"/>
      <c r="X59" s="409"/>
      <c r="Y59" s="409"/>
      <c r="Z59" s="409"/>
      <c r="AA59" s="409"/>
      <c r="AB59" s="409"/>
      <c r="AC59" s="409"/>
      <c r="AD59" s="409"/>
      <c r="AE59" s="409"/>
      <c r="AF59" s="409"/>
      <c r="AG59" s="406">
        <f>'D.1.4.c - Slaboproudá ele...'!J31</f>
        <v>0</v>
      </c>
      <c r="AH59" s="407"/>
      <c r="AI59" s="407"/>
      <c r="AJ59" s="407"/>
      <c r="AK59" s="407"/>
      <c r="AL59" s="407"/>
      <c r="AM59" s="407"/>
      <c r="AN59" s="406">
        <f t="shared" si="0"/>
        <v>0</v>
      </c>
      <c r="AO59" s="407"/>
      <c r="AP59" s="407"/>
      <c r="AQ59" s="109" t="s">
        <v>88</v>
      </c>
      <c r="AR59" s="110"/>
      <c r="AS59" s="111">
        <v>0</v>
      </c>
      <c r="AT59" s="112">
        <f t="shared" si="1"/>
        <v>0</v>
      </c>
      <c r="AU59" s="113">
        <f>'D.1.4.c - Slaboproudá ele...'!P90</f>
        <v>0</v>
      </c>
      <c r="AV59" s="112">
        <f>'D.1.4.c - Slaboproudá ele...'!J34</f>
        <v>0</v>
      </c>
      <c r="AW59" s="112">
        <f>'D.1.4.c - Slaboproudá ele...'!J35</f>
        <v>0</v>
      </c>
      <c r="AX59" s="112">
        <f>'D.1.4.c - Slaboproudá ele...'!J36</f>
        <v>0</v>
      </c>
      <c r="AY59" s="112">
        <f>'D.1.4.c - Slaboproudá ele...'!J37</f>
        <v>0</v>
      </c>
      <c r="AZ59" s="112">
        <f>'D.1.4.c - Slaboproudá ele...'!F34</f>
        <v>0</v>
      </c>
      <c r="BA59" s="112">
        <f>'D.1.4.c - Slaboproudá ele...'!F35</f>
        <v>0</v>
      </c>
      <c r="BB59" s="112">
        <f>'D.1.4.c - Slaboproudá ele...'!F36</f>
        <v>0</v>
      </c>
      <c r="BC59" s="112">
        <f>'D.1.4.c - Slaboproudá ele...'!F37</f>
        <v>0</v>
      </c>
      <c r="BD59" s="114">
        <f>'D.1.4.c - Slaboproudá ele...'!F38</f>
        <v>0</v>
      </c>
      <c r="BT59" s="115" t="s">
        <v>91</v>
      </c>
      <c r="BV59" s="115" t="s">
        <v>79</v>
      </c>
      <c r="BW59" s="115" t="s">
        <v>107</v>
      </c>
      <c r="BX59" s="115" t="s">
        <v>98</v>
      </c>
      <c r="CL59" s="115" t="s">
        <v>24</v>
      </c>
    </row>
    <row r="60" spans="2:90" s="6" customFormat="1" ht="16.5" customHeight="1">
      <c r="B60" s="107"/>
      <c r="C60" s="108"/>
      <c r="D60" s="108"/>
      <c r="E60" s="409" t="s">
        <v>108</v>
      </c>
      <c r="F60" s="409"/>
      <c r="G60" s="409"/>
      <c r="H60" s="409"/>
      <c r="I60" s="409"/>
      <c r="J60" s="108"/>
      <c r="K60" s="409" t="s">
        <v>109</v>
      </c>
      <c r="L60" s="409"/>
      <c r="M60" s="409"/>
      <c r="N60" s="409"/>
      <c r="O60" s="409"/>
      <c r="P60" s="409"/>
      <c r="Q60" s="409"/>
      <c r="R60" s="409"/>
      <c r="S60" s="409"/>
      <c r="T60" s="409"/>
      <c r="U60" s="409"/>
      <c r="V60" s="409"/>
      <c r="W60" s="409"/>
      <c r="X60" s="409"/>
      <c r="Y60" s="409"/>
      <c r="Z60" s="409"/>
      <c r="AA60" s="409"/>
      <c r="AB60" s="409"/>
      <c r="AC60" s="409"/>
      <c r="AD60" s="409"/>
      <c r="AE60" s="409"/>
      <c r="AF60" s="409"/>
      <c r="AG60" s="408">
        <f>ROUND(SUM(AG61:AG62),2)</f>
        <v>0</v>
      </c>
      <c r="AH60" s="407"/>
      <c r="AI60" s="407"/>
      <c r="AJ60" s="407"/>
      <c r="AK60" s="407"/>
      <c r="AL60" s="407"/>
      <c r="AM60" s="407"/>
      <c r="AN60" s="406">
        <f t="shared" si="0"/>
        <v>0</v>
      </c>
      <c r="AO60" s="407"/>
      <c r="AP60" s="407"/>
      <c r="AQ60" s="109" t="s">
        <v>88</v>
      </c>
      <c r="AR60" s="110"/>
      <c r="AS60" s="111">
        <f>ROUND(SUM(AS61:AS62),2)</f>
        <v>0</v>
      </c>
      <c r="AT60" s="112">
        <f t="shared" si="1"/>
        <v>0</v>
      </c>
      <c r="AU60" s="113">
        <f>ROUND(SUM(AU61:AU62),5)</f>
        <v>0</v>
      </c>
      <c r="AV60" s="112">
        <f>ROUND(AZ60*L26,2)</f>
        <v>0</v>
      </c>
      <c r="AW60" s="112">
        <f>ROUND(BA60*L27,2)</f>
        <v>0</v>
      </c>
      <c r="AX60" s="112">
        <f>ROUND(BB60*L26,2)</f>
        <v>0</v>
      </c>
      <c r="AY60" s="112">
        <f>ROUND(BC60*L27,2)</f>
        <v>0</v>
      </c>
      <c r="AZ60" s="112">
        <f>ROUND(SUM(AZ61:AZ62),2)</f>
        <v>0</v>
      </c>
      <c r="BA60" s="112">
        <f>ROUND(SUM(BA61:BA62),2)</f>
        <v>0</v>
      </c>
      <c r="BB60" s="112">
        <f>ROUND(SUM(BB61:BB62),2)</f>
        <v>0</v>
      </c>
      <c r="BC60" s="112">
        <f>ROUND(SUM(BC61:BC62),2)</f>
        <v>0</v>
      </c>
      <c r="BD60" s="114">
        <f>ROUND(SUM(BD61:BD62),2)</f>
        <v>0</v>
      </c>
      <c r="BS60" s="115" t="s">
        <v>76</v>
      </c>
      <c r="BT60" s="115" t="s">
        <v>85</v>
      </c>
      <c r="BU60" s="115" t="s">
        <v>78</v>
      </c>
      <c r="BV60" s="115" t="s">
        <v>79</v>
      </c>
      <c r="BW60" s="115" t="s">
        <v>110</v>
      </c>
      <c r="BX60" s="115" t="s">
        <v>84</v>
      </c>
      <c r="CL60" s="115" t="s">
        <v>24</v>
      </c>
    </row>
    <row r="61" spans="1:90" s="6" customFormat="1" ht="16.5" customHeight="1">
      <c r="A61" s="116" t="s">
        <v>90</v>
      </c>
      <c r="B61" s="107"/>
      <c r="C61" s="108"/>
      <c r="D61" s="108"/>
      <c r="E61" s="108"/>
      <c r="F61" s="409" t="s">
        <v>111</v>
      </c>
      <c r="G61" s="409"/>
      <c r="H61" s="409"/>
      <c r="I61" s="409"/>
      <c r="J61" s="409"/>
      <c r="K61" s="108"/>
      <c r="L61" s="409" t="s">
        <v>112</v>
      </c>
      <c r="M61" s="409"/>
      <c r="N61" s="409"/>
      <c r="O61" s="409"/>
      <c r="P61" s="409"/>
      <c r="Q61" s="409"/>
      <c r="R61" s="409"/>
      <c r="S61" s="409"/>
      <c r="T61" s="409"/>
      <c r="U61" s="409"/>
      <c r="V61" s="409"/>
      <c r="W61" s="409"/>
      <c r="X61" s="409"/>
      <c r="Y61" s="409"/>
      <c r="Z61" s="409"/>
      <c r="AA61" s="409"/>
      <c r="AB61" s="409"/>
      <c r="AC61" s="409"/>
      <c r="AD61" s="409"/>
      <c r="AE61" s="409"/>
      <c r="AF61" s="409"/>
      <c r="AG61" s="406">
        <f>'1. - Uznatelné náklady'!J31</f>
        <v>0</v>
      </c>
      <c r="AH61" s="407"/>
      <c r="AI61" s="407"/>
      <c r="AJ61" s="407"/>
      <c r="AK61" s="407"/>
      <c r="AL61" s="407"/>
      <c r="AM61" s="407"/>
      <c r="AN61" s="406">
        <f t="shared" si="0"/>
        <v>0</v>
      </c>
      <c r="AO61" s="407"/>
      <c r="AP61" s="407"/>
      <c r="AQ61" s="109" t="s">
        <v>88</v>
      </c>
      <c r="AR61" s="110"/>
      <c r="AS61" s="111">
        <v>0</v>
      </c>
      <c r="AT61" s="112">
        <f t="shared" si="1"/>
        <v>0</v>
      </c>
      <c r="AU61" s="113">
        <f>'1. - Uznatelné náklady'!P93</f>
        <v>0</v>
      </c>
      <c r="AV61" s="112">
        <f>'1. - Uznatelné náklady'!J34</f>
        <v>0</v>
      </c>
      <c r="AW61" s="112">
        <f>'1. - Uznatelné náklady'!J35</f>
        <v>0</v>
      </c>
      <c r="AX61" s="112">
        <f>'1. - Uznatelné náklady'!J36</f>
        <v>0</v>
      </c>
      <c r="AY61" s="112">
        <f>'1. - Uznatelné náklady'!J37</f>
        <v>0</v>
      </c>
      <c r="AZ61" s="112">
        <f>'1. - Uznatelné náklady'!F34</f>
        <v>0</v>
      </c>
      <c r="BA61" s="112">
        <f>'1. - Uznatelné náklady'!F35</f>
        <v>0</v>
      </c>
      <c r="BB61" s="112">
        <f>'1. - Uznatelné náklady'!F36</f>
        <v>0</v>
      </c>
      <c r="BC61" s="112">
        <f>'1. - Uznatelné náklady'!F37</f>
        <v>0</v>
      </c>
      <c r="BD61" s="114">
        <f>'1. - Uznatelné náklady'!F38</f>
        <v>0</v>
      </c>
      <c r="BT61" s="115" t="s">
        <v>91</v>
      </c>
      <c r="BV61" s="115" t="s">
        <v>79</v>
      </c>
      <c r="BW61" s="115" t="s">
        <v>113</v>
      </c>
      <c r="BX61" s="115" t="s">
        <v>110</v>
      </c>
      <c r="CL61" s="115" t="s">
        <v>24</v>
      </c>
    </row>
    <row r="62" spans="1:90" s="6" customFormat="1" ht="16.5" customHeight="1">
      <c r="A62" s="116" t="s">
        <v>90</v>
      </c>
      <c r="B62" s="107"/>
      <c r="C62" s="108"/>
      <c r="D62" s="108"/>
      <c r="E62" s="108"/>
      <c r="F62" s="409" t="s">
        <v>114</v>
      </c>
      <c r="G62" s="409"/>
      <c r="H62" s="409"/>
      <c r="I62" s="409"/>
      <c r="J62" s="409"/>
      <c r="K62" s="108"/>
      <c r="L62" s="409" t="s">
        <v>115</v>
      </c>
      <c r="M62" s="409"/>
      <c r="N62" s="409"/>
      <c r="O62" s="409"/>
      <c r="P62" s="409"/>
      <c r="Q62" s="409"/>
      <c r="R62" s="409"/>
      <c r="S62" s="409"/>
      <c r="T62" s="409"/>
      <c r="U62" s="409"/>
      <c r="V62" s="409"/>
      <c r="W62" s="409"/>
      <c r="X62" s="409"/>
      <c r="Y62" s="409"/>
      <c r="Z62" s="409"/>
      <c r="AA62" s="409"/>
      <c r="AB62" s="409"/>
      <c r="AC62" s="409"/>
      <c r="AD62" s="409"/>
      <c r="AE62" s="409"/>
      <c r="AF62" s="409"/>
      <c r="AG62" s="406">
        <f>'2. - Neuznatelné náklady'!J31</f>
        <v>0</v>
      </c>
      <c r="AH62" s="407"/>
      <c r="AI62" s="407"/>
      <c r="AJ62" s="407"/>
      <c r="AK62" s="407"/>
      <c r="AL62" s="407"/>
      <c r="AM62" s="407"/>
      <c r="AN62" s="406">
        <f t="shared" si="0"/>
        <v>0</v>
      </c>
      <c r="AO62" s="407"/>
      <c r="AP62" s="407"/>
      <c r="AQ62" s="109" t="s">
        <v>88</v>
      </c>
      <c r="AR62" s="110"/>
      <c r="AS62" s="111">
        <v>0</v>
      </c>
      <c r="AT62" s="112">
        <f t="shared" si="1"/>
        <v>0</v>
      </c>
      <c r="AU62" s="113">
        <f>'2. - Neuznatelné náklady'!P93</f>
        <v>0</v>
      </c>
      <c r="AV62" s="112">
        <f>'2. - Neuznatelné náklady'!J34</f>
        <v>0</v>
      </c>
      <c r="AW62" s="112">
        <f>'2. - Neuznatelné náklady'!J35</f>
        <v>0</v>
      </c>
      <c r="AX62" s="112">
        <f>'2. - Neuznatelné náklady'!J36</f>
        <v>0</v>
      </c>
      <c r="AY62" s="112">
        <f>'2. - Neuznatelné náklady'!J37</f>
        <v>0</v>
      </c>
      <c r="AZ62" s="112">
        <f>'2. - Neuznatelné náklady'!F34</f>
        <v>0</v>
      </c>
      <c r="BA62" s="112">
        <f>'2. - Neuznatelné náklady'!F35</f>
        <v>0</v>
      </c>
      <c r="BB62" s="112">
        <f>'2. - Neuznatelné náklady'!F36</f>
        <v>0</v>
      </c>
      <c r="BC62" s="112">
        <f>'2. - Neuznatelné náklady'!F37</f>
        <v>0</v>
      </c>
      <c r="BD62" s="114">
        <f>'2. - Neuznatelné náklady'!F38</f>
        <v>0</v>
      </c>
      <c r="BT62" s="115" t="s">
        <v>91</v>
      </c>
      <c r="BV62" s="115" t="s">
        <v>79</v>
      </c>
      <c r="BW62" s="115" t="s">
        <v>116</v>
      </c>
      <c r="BX62" s="115" t="s">
        <v>110</v>
      </c>
      <c r="CL62" s="115" t="s">
        <v>24</v>
      </c>
    </row>
    <row r="63" spans="1:90" s="6" customFormat="1" ht="16.5" customHeight="1">
      <c r="A63" s="116" t="s">
        <v>90</v>
      </c>
      <c r="B63" s="107"/>
      <c r="C63" s="108"/>
      <c r="D63" s="108"/>
      <c r="E63" s="409" t="s">
        <v>117</v>
      </c>
      <c r="F63" s="409"/>
      <c r="G63" s="409"/>
      <c r="H63" s="409"/>
      <c r="I63" s="409"/>
      <c r="J63" s="108"/>
      <c r="K63" s="409" t="s">
        <v>118</v>
      </c>
      <c r="L63" s="409"/>
      <c r="M63" s="409"/>
      <c r="N63" s="409"/>
      <c r="O63" s="409"/>
      <c r="P63" s="409"/>
      <c r="Q63" s="409"/>
      <c r="R63" s="409"/>
      <c r="S63" s="409"/>
      <c r="T63" s="409"/>
      <c r="U63" s="409"/>
      <c r="V63" s="409"/>
      <c r="W63" s="409"/>
      <c r="X63" s="409"/>
      <c r="Y63" s="409"/>
      <c r="Z63" s="409"/>
      <c r="AA63" s="409"/>
      <c r="AB63" s="409"/>
      <c r="AC63" s="409"/>
      <c r="AD63" s="409"/>
      <c r="AE63" s="409"/>
      <c r="AF63" s="409"/>
      <c r="AG63" s="406">
        <f>'D.1.6 - Sadové úpravy'!J29</f>
        <v>0</v>
      </c>
      <c r="AH63" s="407"/>
      <c r="AI63" s="407"/>
      <c r="AJ63" s="407"/>
      <c r="AK63" s="407"/>
      <c r="AL63" s="407"/>
      <c r="AM63" s="407"/>
      <c r="AN63" s="406">
        <f t="shared" si="0"/>
        <v>0</v>
      </c>
      <c r="AO63" s="407"/>
      <c r="AP63" s="407"/>
      <c r="AQ63" s="109" t="s">
        <v>88</v>
      </c>
      <c r="AR63" s="110"/>
      <c r="AS63" s="111">
        <v>0</v>
      </c>
      <c r="AT63" s="112">
        <f t="shared" si="1"/>
        <v>0</v>
      </c>
      <c r="AU63" s="113">
        <f>'D.1.6 - Sadové úpravy'!P86</f>
        <v>0</v>
      </c>
      <c r="AV63" s="112">
        <f>'D.1.6 - Sadové úpravy'!J32</f>
        <v>0</v>
      </c>
      <c r="AW63" s="112">
        <f>'D.1.6 - Sadové úpravy'!J33</f>
        <v>0</v>
      </c>
      <c r="AX63" s="112">
        <f>'D.1.6 - Sadové úpravy'!J34</f>
        <v>0</v>
      </c>
      <c r="AY63" s="112">
        <f>'D.1.6 - Sadové úpravy'!J35</f>
        <v>0</v>
      </c>
      <c r="AZ63" s="112">
        <f>'D.1.6 - Sadové úpravy'!F32</f>
        <v>0</v>
      </c>
      <c r="BA63" s="112">
        <f>'D.1.6 - Sadové úpravy'!F33</f>
        <v>0</v>
      </c>
      <c r="BB63" s="112">
        <f>'D.1.6 - Sadové úpravy'!F34</f>
        <v>0</v>
      </c>
      <c r="BC63" s="112">
        <f>'D.1.6 - Sadové úpravy'!F35</f>
        <v>0</v>
      </c>
      <c r="BD63" s="114">
        <f>'D.1.6 - Sadové úpravy'!F36</f>
        <v>0</v>
      </c>
      <c r="BT63" s="115" t="s">
        <v>85</v>
      </c>
      <c r="BV63" s="115" t="s">
        <v>79</v>
      </c>
      <c r="BW63" s="115" t="s">
        <v>119</v>
      </c>
      <c r="BX63" s="115" t="s">
        <v>84</v>
      </c>
      <c r="CL63" s="115" t="s">
        <v>24</v>
      </c>
    </row>
    <row r="64" spans="2:91" s="5" customFormat="1" ht="31.5" customHeight="1">
      <c r="B64" s="97"/>
      <c r="C64" s="98"/>
      <c r="D64" s="405" t="s">
        <v>120</v>
      </c>
      <c r="E64" s="405"/>
      <c r="F64" s="405"/>
      <c r="G64" s="405"/>
      <c r="H64" s="405"/>
      <c r="I64" s="99"/>
      <c r="J64" s="405" t="s">
        <v>121</v>
      </c>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4">
        <f>ROUND(AG65,2)</f>
        <v>0</v>
      </c>
      <c r="AH64" s="403"/>
      <c r="AI64" s="403"/>
      <c r="AJ64" s="403"/>
      <c r="AK64" s="403"/>
      <c r="AL64" s="403"/>
      <c r="AM64" s="403"/>
      <c r="AN64" s="402">
        <f t="shared" si="0"/>
        <v>0</v>
      </c>
      <c r="AO64" s="403"/>
      <c r="AP64" s="403"/>
      <c r="AQ64" s="100" t="s">
        <v>83</v>
      </c>
      <c r="AR64" s="101"/>
      <c r="AS64" s="102">
        <f>ROUND(AS65,2)</f>
        <v>0</v>
      </c>
      <c r="AT64" s="103">
        <f t="shared" si="1"/>
        <v>0</v>
      </c>
      <c r="AU64" s="104">
        <f>ROUND(AU65,5)</f>
        <v>0</v>
      </c>
      <c r="AV64" s="103">
        <f>ROUND(AZ64*L26,2)</f>
        <v>0</v>
      </c>
      <c r="AW64" s="103">
        <f>ROUND(BA64*L27,2)</f>
        <v>0</v>
      </c>
      <c r="AX64" s="103">
        <f>ROUND(BB64*L26,2)</f>
        <v>0</v>
      </c>
      <c r="AY64" s="103">
        <f>ROUND(BC64*L27,2)</f>
        <v>0</v>
      </c>
      <c r="AZ64" s="103">
        <f>ROUND(AZ65,2)</f>
        <v>0</v>
      </c>
      <c r="BA64" s="103">
        <f>ROUND(BA65,2)</f>
        <v>0</v>
      </c>
      <c r="BB64" s="103">
        <f>ROUND(BB65,2)</f>
        <v>0</v>
      </c>
      <c r="BC64" s="103">
        <f>ROUND(BC65,2)</f>
        <v>0</v>
      </c>
      <c r="BD64" s="105">
        <f>ROUND(BD65,2)</f>
        <v>0</v>
      </c>
      <c r="BS64" s="106" t="s">
        <v>76</v>
      </c>
      <c r="BT64" s="106" t="s">
        <v>25</v>
      </c>
      <c r="BU64" s="106" t="s">
        <v>78</v>
      </c>
      <c r="BV64" s="106" t="s">
        <v>79</v>
      </c>
      <c r="BW64" s="106" t="s">
        <v>122</v>
      </c>
      <c r="BX64" s="106" t="s">
        <v>7</v>
      </c>
      <c r="CL64" s="106" t="s">
        <v>22</v>
      </c>
      <c r="CM64" s="106" t="s">
        <v>85</v>
      </c>
    </row>
    <row r="65" spans="2:90" s="6" customFormat="1" ht="16.5" customHeight="1">
      <c r="B65" s="107"/>
      <c r="C65" s="108"/>
      <c r="D65" s="108"/>
      <c r="E65" s="409" t="s">
        <v>123</v>
      </c>
      <c r="F65" s="409"/>
      <c r="G65" s="409"/>
      <c r="H65" s="409"/>
      <c r="I65" s="409"/>
      <c r="J65" s="108"/>
      <c r="K65" s="409" t="s">
        <v>124</v>
      </c>
      <c r="L65" s="409"/>
      <c r="M65" s="409"/>
      <c r="N65" s="409"/>
      <c r="O65" s="409"/>
      <c r="P65" s="409"/>
      <c r="Q65" s="409"/>
      <c r="R65" s="409"/>
      <c r="S65" s="409"/>
      <c r="T65" s="409"/>
      <c r="U65" s="409"/>
      <c r="V65" s="409"/>
      <c r="W65" s="409"/>
      <c r="X65" s="409"/>
      <c r="Y65" s="409"/>
      <c r="Z65" s="409"/>
      <c r="AA65" s="409"/>
      <c r="AB65" s="409"/>
      <c r="AC65" s="409"/>
      <c r="AD65" s="409"/>
      <c r="AE65" s="409"/>
      <c r="AF65" s="409"/>
      <c r="AG65" s="408">
        <f>ROUND(SUM(AG66:AG67),2)</f>
        <v>0</v>
      </c>
      <c r="AH65" s="407"/>
      <c r="AI65" s="407"/>
      <c r="AJ65" s="407"/>
      <c r="AK65" s="407"/>
      <c r="AL65" s="407"/>
      <c r="AM65" s="407"/>
      <c r="AN65" s="406">
        <f t="shared" si="0"/>
        <v>0</v>
      </c>
      <c r="AO65" s="407"/>
      <c r="AP65" s="407"/>
      <c r="AQ65" s="109" t="s">
        <v>88</v>
      </c>
      <c r="AR65" s="110"/>
      <c r="AS65" s="111">
        <f>ROUND(SUM(AS66:AS67),2)</f>
        <v>0</v>
      </c>
      <c r="AT65" s="112">
        <f t="shared" si="1"/>
        <v>0</v>
      </c>
      <c r="AU65" s="113">
        <f>ROUND(SUM(AU66:AU67),5)</f>
        <v>0</v>
      </c>
      <c r="AV65" s="112">
        <f>ROUND(AZ65*L26,2)</f>
        <v>0</v>
      </c>
      <c r="AW65" s="112">
        <f>ROUND(BA65*L27,2)</f>
        <v>0</v>
      </c>
      <c r="AX65" s="112">
        <f>ROUND(BB65*L26,2)</f>
        <v>0</v>
      </c>
      <c r="AY65" s="112">
        <f>ROUND(BC65*L27,2)</f>
        <v>0</v>
      </c>
      <c r="AZ65" s="112">
        <f>ROUND(SUM(AZ66:AZ67),2)</f>
        <v>0</v>
      </c>
      <c r="BA65" s="112">
        <f>ROUND(SUM(BA66:BA67),2)</f>
        <v>0</v>
      </c>
      <c r="BB65" s="112">
        <f>ROUND(SUM(BB66:BB67),2)</f>
        <v>0</v>
      </c>
      <c r="BC65" s="112">
        <f>ROUND(SUM(BC66:BC67),2)</f>
        <v>0</v>
      </c>
      <c r="BD65" s="114">
        <f>ROUND(SUM(BD66:BD67),2)</f>
        <v>0</v>
      </c>
      <c r="BS65" s="115" t="s">
        <v>76</v>
      </c>
      <c r="BT65" s="115" t="s">
        <v>85</v>
      </c>
      <c r="BU65" s="115" t="s">
        <v>78</v>
      </c>
      <c r="BV65" s="115" t="s">
        <v>79</v>
      </c>
      <c r="BW65" s="115" t="s">
        <v>125</v>
      </c>
      <c r="BX65" s="115" t="s">
        <v>122</v>
      </c>
      <c r="CL65" s="115" t="s">
        <v>24</v>
      </c>
    </row>
    <row r="66" spans="1:90" s="6" customFormat="1" ht="16.5" customHeight="1">
      <c r="A66" s="116" t="s">
        <v>90</v>
      </c>
      <c r="B66" s="107"/>
      <c r="C66" s="108"/>
      <c r="D66" s="108"/>
      <c r="E66" s="108"/>
      <c r="F66" s="409" t="s">
        <v>126</v>
      </c>
      <c r="G66" s="409"/>
      <c r="H66" s="409"/>
      <c r="I66" s="409"/>
      <c r="J66" s="409"/>
      <c r="K66" s="108"/>
      <c r="L66" s="409" t="s">
        <v>124</v>
      </c>
      <c r="M66" s="409"/>
      <c r="N66" s="409"/>
      <c r="O66" s="409"/>
      <c r="P66" s="409"/>
      <c r="Q66" s="409"/>
      <c r="R66" s="409"/>
      <c r="S66" s="409"/>
      <c r="T66" s="409"/>
      <c r="U66" s="409"/>
      <c r="V66" s="409"/>
      <c r="W66" s="409"/>
      <c r="X66" s="409"/>
      <c r="Y66" s="409"/>
      <c r="Z66" s="409"/>
      <c r="AA66" s="409"/>
      <c r="AB66" s="409"/>
      <c r="AC66" s="409"/>
      <c r="AD66" s="409"/>
      <c r="AE66" s="409"/>
      <c r="AF66" s="409"/>
      <c r="AG66" s="406">
        <f>'D.2.1.1 - Technologie kašny'!J31</f>
        <v>0</v>
      </c>
      <c r="AH66" s="407"/>
      <c r="AI66" s="407"/>
      <c r="AJ66" s="407"/>
      <c r="AK66" s="407"/>
      <c r="AL66" s="407"/>
      <c r="AM66" s="407"/>
      <c r="AN66" s="406">
        <f t="shared" si="0"/>
        <v>0</v>
      </c>
      <c r="AO66" s="407"/>
      <c r="AP66" s="407"/>
      <c r="AQ66" s="109" t="s">
        <v>88</v>
      </c>
      <c r="AR66" s="110"/>
      <c r="AS66" s="111">
        <v>0</v>
      </c>
      <c r="AT66" s="112">
        <f t="shared" si="1"/>
        <v>0</v>
      </c>
      <c r="AU66" s="113">
        <f>'D.2.1.1 - Technologie kašny'!P92</f>
        <v>0</v>
      </c>
      <c r="AV66" s="112">
        <f>'D.2.1.1 - Technologie kašny'!J34</f>
        <v>0</v>
      </c>
      <c r="AW66" s="112">
        <f>'D.2.1.1 - Technologie kašny'!J35</f>
        <v>0</v>
      </c>
      <c r="AX66" s="112">
        <f>'D.2.1.1 - Technologie kašny'!J36</f>
        <v>0</v>
      </c>
      <c r="AY66" s="112">
        <f>'D.2.1.1 - Technologie kašny'!J37</f>
        <v>0</v>
      </c>
      <c r="AZ66" s="112">
        <f>'D.2.1.1 - Technologie kašny'!F34</f>
        <v>0</v>
      </c>
      <c r="BA66" s="112">
        <f>'D.2.1.1 - Technologie kašny'!F35</f>
        <v>0</v>
      </c>
      <c r="BB66" s="112">
        <f>'D.2.1.1 - Technologie kašny'!F36</f>
        <v>0</v>
      </c>
      <c r="BC66" s="112">
        <f>'D.2.1.1 - Technologie kašny'!F37</f>
        <v>0</v>
      </c>
      <c r="BD66" s="114">
        <f>'D.2.1.1 - Technologie kašny'!F38</f>
        <v>0</v>
      </c>
      <c r="BT66" s="115" t="s">
        <v>91</v>
      </c>
      <c r="BV66" s="115" t="s">
        <v>79</v>
      </c>
      <c r="BW66" s="115" t="s">
        <v>127</v>
      </c>
      <c r="BX66" s="115" t="s">
        <v>125</v>
      </c>
      <c r="CL66" s="115" t="s">
        <v>24</v>
      </c>
    </row>
    <row r="67" spans="1:90" s="6" customFormat="1" ht="16.5" customHeight="1">
      <c r="A67" s="116" t="s">
        <v>90</v>
      </c>
      <c r="B67" s="107"/>
      <c r="C67" s="108"/>
      <c r="D67" s="108"/>
      <c r="E67" s="108"/>
      <c r="F67" s="409" t="s">
        <v>128</v>
      </c>
      <c r="G67" s="409"/>
      <c r="H67" s="409"/>
      <c r="I67" s="409"/>
      <c r="J67" s="409"/>
      <c r="K67" s="108"/>
      <c r="L67" s="409" t="s">
        <v>129</v>
      </c>
      <c r="M67" s="409"/>
      <c r="N67" s="409"/>
      <c r="O67" s="409"/>
      <c r="P67" s="409"/>
      <c r="Q67" s="409"/>
      <c r="R67" s="409"/>
      <c r="S67" s="409"/>
      <c r="T67" s="409"/>
      <c r="U67" s="409"/>
      <c r="V67" s="409"/>
      <c r="W67" s="409"/>
      <c r="X67" s="409"/>
      <c r="Y67" s="409"/>
      <c r="Z67" s="409"/>
      <c r="AA67" s="409"/>
      <c r="AB67" s="409"/>
      <c r="AC67" s="409"/>
      <c r="AD67" s="409"/>
      <c r="AE67" s="409"/>
      <c r="AF67" s="409"/>
      <c r="AG67" s="406">
        <f>'D.2.1.2 - Elektroinstalac...'!J31</f>
        <v>0</v>
      </c>
      <c r="AH67" s="407"/>
      <c r="AI67" s="407"/>
      <c r="AJ67" s="407"/>
      <c r="AK67" s="407"/>
      <c r="AL67" s="407"/>
      <c r="AM67" s="407"/>
      <c r="AN67" s="406">
        <f t="shared" si="0"/>
        <v>0</v>
      </c>
      <c r="AO67" s="407"/>
      <c r="AP67" s="407"/>
      <c r="AQ67" s="109" t="s">
        <v>88</v>
      </c>
      <c r="AR67" s="110"/>
      <c r="AS67" s="111">
        <v>0</v>
      </c>
      <c r="AT67" s="112">
        <f t="shared" si="1"/>
        <v>0</v>
      </c>
      <c r="AU67" s="113">
        <f>'D.2.1.2 - Elektroinstalac...'!P90</f>
        <v>0</v>
      </c>
      <c r="AV67" s="112">
        <f>'D.2.1.2 - Elektroinstalac...'!J34</f>
        <v>0</v>
      </c>
      <c r="AW67" s="112">
        <f>'D.2.1.2 - Elektroinstalac...'!J35</f>
        <v>0</v>
      </c>
      <c r="AX67" s="112">
        <f>'D.2.1.2 - Elektroinstalac...'!J36</f>
        <v>0</v>
      </c>
      <c r="AY67" s="112">
        <f>'D.2.1.2 - Elektroinstalac...'!J37</f>
        <v>0</v>
      </c>
      <c r="AZ67" s="112">
        <f>'D.2.1.2 - Elektroinstalac...'!F34</f>
        <v>0</v>
      </c>
      <c r="BA67" s="112">
        <f>'D.2.1.2 - Elektroinstalac...'!F35</f>
        <v>0</v>
      </c>
      <c r="BB67" s="112">
        <f>'D.2.1.2 - Elektroinstalac...'!F36</f>
        <v>0</v>
      </c>
      <c r="BC67" s="112">
        <f>'D.2.1.2 - Elektroinstalac...'!F37</f>
        <v>0</v>
      </c>
      <c r="BD67" s="114">
        <f>'D.2.1.2 - Elektroinstalac...'!F38</f>
        <v>0</v>
      </c>
      <c r="BT67" s="115" t="s">
        <v>91</v>
      </c>
      <c r="BV67" s="115" t="s">
        <v>79</v>
      </c>
      <c r="BW67" s="115" t="s">
        <v>130</v>
      </c>
      <c r="BX67" s="115" t="s">
        <v>125</v>
      </c>
      <c r="CL67" s="115" t="s">
        <v>24</v>
      </c>
    </row>
    <row r="68" spans="1:91" s="5" customFormat="1" ht="16.5" customHeight="1">
      <c r="A68" s="116" t="s">
        <v>90</v>
      </c>
      <c r="B68" s="97"/>
      <c r="C68" s="98"/>
      <c r="D68" s="405" t="s">
        <v>131</v>
      </c>
      <c r="E68" s="405"/>
      <c r="F68" s="405"/>
      <c r="G68" s="405"/>
      <c r="H68" s="405"/>
      <c r="I68" s="99"/>
      <c r="J68" s="405" t="s">
        <v>132</v>
      </c>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2">
        <f>'VON - Vedlejší a ostatní ...'!J27</f>
        <v>0</v>
      </c>
      <c r="AH68" s="403"/>
      <c r="AI68" s="403"/>
      <c r="AJ68" s="403"/>
      <c r="AK68" s="403"/>
      <c r="AL68" s="403"/>
      <c r="AM68" s="403"/>
      <c r="AN68" s="402">
        <f t="shared" si="0"/>
        <v>0</v>
      </c>
      <c r="AO68" s="403"/>
      <c r="AP68" s="403"/>
      <c r="AQ68" s="100" t="s">
        <v>131</v>
      </c>
      <c r="AR68" s="101"/>
      <c r="AS68" s="117">
        <v>0</v>
      </c>
      <c r="AT68" s="118">
        <f t="shared" si="1"/>
        <v>0</v>
      </c>
      <c r="AU68" s="119">
        <f>'VON - Vedlejší a ostatní ...'!P79</f>
        <v>0</v>
      </c>
      <c r="AV68" s="118">
        <f>'VON - Vedlejší a ostatní ...'!J30</f>
        <v>0</v>
      </c>
      <c r="AW68" s="118">
        <f>'VON - Vedlejší a ostatní ...'!J31</f>
        <v>0</v>
      </c>
      <c r="AX68" s="118">
        <f>'VON - Vedlejší a ostatní ...'!J32</f>
        <v>0</v>
      </c>
      <c r="AY68" s="118">
        <f>'VON - Vedlejší a ostatní ...'!J33</f>
        <v>0</v>
      </c>
      <c r="AZ68" s="118">
        <f>'VON - Vedlejší a ostatní ...'!F30</f>
        <v>0</v>
      </c>
      <c r="BA68" s="118">
        <f>'VON - Vedlejší a ostatní ...'!F31</f>
        <v>0</v>
      </c>
      <c r="BB68" s="118">
        <f>'VON - Vedlejší a ostatní ...'!F32</f>
        <v>0</v>
      </c>
      <c r="BC68" s="118">
        <f>'VON - Vedlejší a ostatní ...'!F33</f>
        <v>0</v>
      </c>
      <c r="BD68" s="120">
        <f>'VON - Vedlejší a ostatní ...'!F34</f>
        <v>0</v>
      </c>
      <c r="BT68" s="106" t="s">
        <v>25</v>
      </c>
      <c r="BV68" s="106" t="s">
        <v>79</v>
      </c>
      <c r="BW68" s="106" t="s">
        <v>133</v>
      </c>
      <c r="BX68" s="106" t="s">
        <v>7</v>
      </c>
      <c r="CL68" s="106" t="s">
        <v>24</v>
      </c>
      <c r="CM68" s="106" t="s">
        <v>85</v>
      </c>
    </row>
    <row r="69" spans="2:44" s="1" customFormat="1" ht="30" customHeight="1">
      <c r="B69" s="42"/>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2"/>
    </row>
    <row r="70" spans="2:44" s="1" customFormat="1" ht="6.95" customHeight="1">
      <c r="B70" s="57"/>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62"/>
    </row>
  </sheetData>
  <sheetProtection password="CC35" sheet="1" objects="1" scenarios="1" formatCells="0" formatColumns="0" formatRows="0" sort="0" autoFilter="0"/>
  <mergeCells count="105">
    <mergeCell ref="AR2:BE2"/>
    <mergeCell ref="AN67:AP67"/>
    <mergeCell ref="AG67:AM67"/>
    <mergeCell ref="F67:J67"/>
    <mergeCell ref="L67:AF67"/>
    <mergeCell ref="AN68:AP68"/>
    <mergeCell ref="AG68:AM68"/>
    <mergeCell ref="D68:H68"/>
    <mergeCell ref="J68:AF68"/>
    <mergeCell ref="AG51:AM51"/>
    <mergeCell ref="AN51:AP51"/>
    <mergeCell ref="AN64:AP64"/>
    <mergeCell ref="AG64:AM64"/>
    <mergeCell ref="D64:H64"/>
    <mergeCell ref="J64:AF64"/>
    <mergeCell ref="AN65:AP65"/>
    <mergeCell ref="AG65:AM65"/>
    <mergeCell ref="E65:I65"/>
    <mergeCell ref="K65:AF65"/>
    <mergeCell ref="AN66:AP66"/>
    <mergeCell ref="AG66:AM66"/>
    <mergeCell ref="F66:J66"/>
    <mergeCell ref="L66:AF66"/>
    <mergeCell ref="AN61:AP61"/>
    <mergeCell ref="AG61:AM61"/>
    <mergeCell ref="F61:J61"/>
    <mergeCell ref="L61:AF61"/>
    <mergeCell ref="AN62:AP62"/>
    <mergeCell ref="AG62:AM62"/>
    <mergeCell ref="F62:J62"/>
    <mergeCell ref="L62:AF62"/>
    <mergeCell ref="AN63:AP63"/>
    <mergeCell ref="AG63:AM63"/>
    <mergeCell ref="E63:I63"/>
    <mergeCell ref="K63:AF63"/>
    <mergeCell ref="AN58:AP58"/>
    <mergeCell ref="AG58:AM58"/>
    <mergeCell ref="F58:J58"/>
    <mergeCell ref="L58:AF58"/>
    <mergeCell ref="AN59:AP59"/>
    <mergeCell ref="AG59:AM59"/>
    <mergeCell ref="F59:J59"/>
    <mergeCell ref="L59:AF59"/>
    <mergeCell ref="AN60:AP60"/>
    <mergeCell ref="AG60:AM60"/>
    <mergeCell ref="E60:I60"/>
    <mergeCell ref="K60:AF60"/>
    <mergeCell ref="AN55:AP55"/>
    <mergeCell ref="AG55:AM55"/>
    <mergeCell ref="F55:J55"/>
    <mergeCell ref="L55:AF55"/>
    <mergeCell ref="AN56:AP56"/>
    <mergeCell ref="AG56:AM56"/>
    <mergeCell ref="E56:I56"/>
    <mergeCell ref="K56:AF56"/>
    <mergeCell ref="AN57:AP57"/>
    <mergeCell ref="AG57:AM57"/>
    <mergeCell ref="F57:J57"/>
    <mergeCell ref="L57:AF57"/>
    <mergeCell ref="AN52:AP52"/>
    <mergeCell ref="AG52:AM52"/>
    <mergeCell ref="D52:H52"/>
    <mergeCell ref="J52:AF52"/>
    <mergeCell ref="AN53:AP53"/>
    <mergeCell ref="AG53:AM53"/>
    <mergeCell ref="E53:I53"/>
    <mergeCell ref="K53:AF53"/>
    <mergeCell ref="AN54:AP54"/>
    <mergeCell ref="AG54:AM54"/>
    <mergeCell ref="F54:J54"/>
    <mergeCell ref="L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4" location="'D.1.1 - Architektonicko -...'!C2" display="/"/>
    <hyperlink ref="A55" location="'D.1.1.1 - Expozice'!C2" display="/"/>
    <hyperlink ref="A57" location="'D.1.4.a - Zařízení zdravo...'!C2" display="/"/>
    <hyperlink ref="A58" location="'D.1.4.b - Zařízení silnop...'!C2" display="/"/>
    <hyperlink ref="A59" location="'D.1.4.c - Slaboproudá ele...'!C2" display="/"/>
    <hyperlink ref="A61" location="'1. - Uznatelné náklady'!C2" display="/"/>
    <hyperlink ref="A62" location="'2. - Neuznatelné náklady'!C2" display="/"/>
    <hyperlink ref="A63" location="'D.1.6 - Sadové úpravy'!C2" display="/"/>
    <hyperlink ref="A66" location="'D.2.1.1 - Technologie kašny'!C2" display="/"/>
    <hyperlink ref="A67" location="'D.2.1.2 - Elektroinstalac...'!C2" display="/"/>
    <hyperlink ref="A68"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21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127</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2782</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2783</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2784</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140</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tr">
        <f>IF('Rekapitulace stavby'!AN10="","",'Rekapitulace stavby'!AN10)</f>
        <v/>
      </c>
      <c r="K18" s="46"/>
    </row>
    <row r="19" spans="2:11" s="1" customFormat="1" ht="18" customHeight="1">
      <c r="B19" s="42"/>
      <c r="C19" s="43"/>
      <c r="D19" s="43"/>
      <c r="E19" s="36" t="str">
        <f>IF('Rekapitulace stavby'!E11="","",'Rekapitulace stavby'!E11)</f>
        <v>Muzeum a galerie severního Plzeňska v M. Týnici</v>
      </c>
      <c r="F19" s="43"/>
      <c r="G19" s="43"/>
      <c r="H19" s="43"/>
      <c r="I19" s="130" t="s">
        <v>35</v>
      </c>
      <c r="J19" s="36" t="str">
        <f>IF('Rekapitulace stavby'!AN11="","",'Rekapitulace stavby'!AN11)</f>
        <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tr">
        <f>IF('Rekapitulace stavby'!AN16="","",'Rekapitulace stavby'!AN16)</f>
        <v/>
      </c>
      <c r="K24" s="46"/>
    </row>
    <row r="25" spans="2:11" s="1" customFormat="1" ht="18" customHeight="1">
      <c r="B25" s="42"/>
      <c r="C25" s="43"/>
      <c r="D25" s="43"/>
      <c r="E25" s="36" t="str">
        <f>IF('Rekapitulace stavby'!E17="","",'Rekapitulace stavby'!E17)</f>
        <v>ATELIER SOUKUP OPL ŠVEHLA s.r.o.</v>
      </c>
      <c r="F25" s="43"/>
      <c r="G25" s="43"/>
      <c r="H25" s="43"/>
      <c r="I25" s="130" t="s">
        <v>35</v>
      </c>
      <c r="J25" s="36" t="str">
        <f>IF('Rekapitulace stavby'!AN17="","",'Rekapitulace stavby'!AN17)</f>
        <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16.5" customHeight="1">
      <c r="B28" s="132"/>
      <c r="C28" s="133"/>
      <c r="D28" s="133"/>
      <c r="E28" s="377" t="s">
        <v>24</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ROUND(J92,2)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ROUND(SUM(BE92:BE216),2)</f>
        <v>0</v>
      </c>
      <c r="G34" s="43"/>
      <c r="H34" s="43"/>
      <c r="I34" s="142">
        <v>0.21</v>
      </c>
      <c r="J34" s="141">
        <f>ROUND(ROUND((SUM(BE92:BE216)),2)*I34,2)</f>
        <v>0</v>
      </c>
      <c r="K34" s="46"/>
    </row>
    <row r="35" spans="2:11" s="1" customFormat="1" ht="14.45" customHeight="1">
      <c r="B35" s="42"/>
      <c r="C35" s="43"/>
      <c r="D35" s="43"/>
      <c r="E35" s="50" t="s">
        <v>49</v>
      </c>
      <c r="F35" s="141">
        <f>ROUND(SUM(BF92:BF216),2)</f>
        <v>0</v>
      </c>
      <c r="G35" s="43"/>
      <c r="H35" s="43"/>
      <c r="I35" s="142">
        <v>0.15</v>
      </c>
      <c r="J35" s="141">
        <f>ROUND(ROUND((SUM(BF92:BF216)),2)*I35,2)</f>
        <v>0</v>
      </c>
      <c r="K35" s="46"/>
    </row>
    <row r="36" spans="2:11" s="1" customFormat="1" ht="14.45" customHeight="1" hidden="1">
      <c r="B36" s="42"/>
      <c r="C36" s="43"/>
      <c r="D36" s="43"/>
      <c r="E36" s="50" t="s">
        <v>50</v>
      </c>
      <c r="F36" s="141">
        <f>ROUND(SUM(BG92:BG216),2)</f>
        <v>0</v>
      </c>
      <c r="G36" s="43"/>
      <c r="H36" s="43"/>
      <c r="I36" s="142">
        <v>0.21</v>
      </c>
      <c r="J36" s="141">
        <v>0</v>
      </c>
      <c r="K36" s="46"/>
    </row>
    <row r="37" spans="2:11" s="1" customFormat="1" ht="14.45" customHeight="1" hidden="1">
      <c r="B37" s="42"/>
      <c r="C37" s="43"/>
      <c r="D37" s="43"/>
      <c r="E37" s="50" t="s">
        <v>51</v>
      </c>
      <c r="F37" s="141">
        <f>ROUND(SUM(BH92:BH216),2)</f>
        <v>0</v>
      </c>
      <c r="G37" s="43"/>
      <c r="H37" s="43"/>
      <c r="I37" s="142">
        <v>0.15</v>
      </c>
      <c r="J37" s="141">
        <v>0</v>
      </c>
      <c r="K37" s="46"/>
    </row>
    <row r="38" spans="2:11" s="1" customFormat="1" ht="14.45" customHeight="1" hidden="1">
      <c r="B38" s="42"/>
      <c r="C38" s="43"/>
      <c r="D38" s="43"/>
      <c r="E38" s="50" t="s">
        <v>52</v>
      </c>
      <c r="F38" s="141">
        <f>ROUND(SUM(BI92:BI216),2)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2782</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2783</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D.2.1.1 - Technologie kašny</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 xml:space="preserve"> </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J92</f>
        <v>0</v>
      </c>
      <c r="K64" s="46"/>
      <c r="AU64" s="25" t="s">
        <v>175</v>
      </c>
    </row>
    <row r="65" spans="2:11" s="8" customFormat="1" ht="24.95" customHeight="1">
      <c r="B65" s="160"/>
      <c r="C65" s="161"/>
      <c r="D65" s="162" t="s">
        <v>2785</v>
      </c>
      <c r="E65" s="163"/>
      <c r="F65" s="163"/>
      <c r="G65" s="163"/>
      <c r="H65" s="163"/>
      <c r="I65" s="164"/>
      <c r="J65" s="165">
        <f>J93</f>
        <v>0</v>
      </c>
      <c r="K65" s="166"/>
    </row>
    <row r="66" spans="2:11" s="8" customFormat="1" ht="24.95" customHeight="1">
      <c r="B66" s="160"/>
      <c r="C66" s="161"/>
      <c r="D66" s="162" t="s">
        <v>2786</v>
      </c>
      <c r="E66" s="163"/>
      <c r="F66" s="163"/>
      <c r="G66" s="163"/>
      <c r="H66" s="163"/>
      <c r="I66" s="164"/>
      <c r="J66" s="165">
        <f>J120</f>
        <v>0</v>
      </c>
      <c r="K66" s="166"/>
    </row>
    <row r="67" spans="2:11" s="8" customFormat="1" ht="24.95" customHeight="1">
      <c r="B67" s="160"/>
      <c r="C67" s="161"/>
      <c r="D67" s="162" t="s">
        <v>2787</v>
      </c>
      <c r="E67" s="163"/>
      <c r="F67" s="163"/>
      <c r="G67" s="163"/>
      <c r="H67" s="163"/>
      <c r="I67" s="164"/>
      <c r="J67" s="165">
        <f>J143</f>
        <v>0</v>
      </c>
      <c r="K67" s="166"/>
    </row>
    <row r="68" spans="2:11" s="8" customFormat="1" ht="24.95" customHeight="1">
      <c r="B68" s="160"/>
      <c r="C68" s="161"/>
      <c r="D68" s="162" t="s">
        <v>2788</v>
      </c>
      <c r="E68" s="163"/>
      <c r="F68" s="163"/>
      <c r="G68" s="163"/>
      <c r="H68" s="163"/>
      <c r="I68" s="164"/>
      <c r="J68" s="165">
        <f>J200</f>
        <v>0</v>
      </c>
      <c r="K68" s="166"/>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0"/>
      <c r="J70" s="58"/>
      <c r="K70" s="59"/>
    </row>
    <row r="74" spans="2:12" s="1" customFormat="1" ht="6.95" customHeight="1">
      <c r="B74" s="60"/>
      <c r="C74" s="61"/>
      <c r="D74" s="61"/>
      <c r="E74" s="61"/>
      <c r="F74" s="61"/>
      <c r="G74" s="61"/>
      <c r="H74" s="61"/>
      <c r="I74" s="153"/>
      <c r="J74" s="61"/>
      <c r="K74" s="61"/>
      <c r="L74" s="62"/>
    </row>
    <row r="75" spans="2:12" s="1" customFormat="1" ht="36.95" customHeight="1">
      <c r="B75" s="42"/>
      <c r="C75" s="63" t="s">
        <v>209</v>
      </c>
      <c r="D75" s="64"/>
      <c r="E75" s="64"/>
      <c r="F75" s="64"/>
      <c r="G75" s="64"/>
      <c r="H75" s="64"/>
      <c r="I75" s="174"/>
      <c r="J75" s="64"/>
      <c r="K75" s="64"/>
      <c r="L75" s="62"/>
    </row>
    <row r="76" spans="2:12" s="1" customFormat="1" ht="6.95" customHeight="1">
      <c r="B76" s="42"/>
      <c r="C76" s="64"/>
      <c r="D76" s="64"/>
      <c r="E76" s="64"/>
      <c r="F76" s="64"/>
      <c r="G76" s="64"/>
      <c r="H76" s="64"/>
      <c r="I76" s="174"/>
      <c r="J76" s="64"/>
      <c r="K76" s="64"/>
      <c r="L76" s="62"/>
    </row>
    <row r="77" spans="2:12" s="1" customFormat="1" ht="14.45" customHeight="1">
      <c r="B77" s="42"/>
      <c r="C77" s="66" t="s">
        <v>18</v>
      </c>
      <c r="D77" s="64"/>
      <c r="E77" s="64"/>
      <c r="F77" s="64"/>
      <c r="G77" s="64"/>
      <c r="H77" s="64"/>
      <c r="I77" s="174"/>
      <c r="J77" s="64"/>
      <c r="K77" s="64"/>
      <c r="L77" s="62"/>
    </row>
    <row r="78" spans="2:12" s="1" customFormat="1" ht="16.5" customHeight="1">
      <c r="B78" s="42"/>
      <c r="C78" s="64"/>
      <c r="D78" s="64"/>
      <c r="E78" s="418" t="str">
        <f>E7</f>
        <v>Mariánská Týnice - Dostavba východního ambitu</v>
      </c>
      <c r="F78" s="419"/>
      <c r="G78" s="419"/>
      <c r="H78" s="419"/>
      <c r="I78" s="174"/>
      <c r="J78" s="64"/>
      <c r="K78" s="64"/>
      <c r="L78" s="62"/>
    </row>
    <row r="79" spans="2:12" ht="13.5">
      <c r="B79" s="29"/>
      <c r="C79" s="66" t="s">
        <v>155</v>
      </c>
      <c r="D79" s="175"/>
      <c r="E79" s="175"/>
      <c r="F79" s="175"/>
      <c r="G79" s="175"/>
      <c r="H79" s="175"/>
      <c r="J79" s="175"/>
      <c r="K79" s="175"/>
      <c r="L79" s="176"/>
    </row>
    <row r="80" spans="2:12" ht="16.5" customHeight="1">
      <c r="B80" s="29"/>
      <c r="C80" s="175"/>
      <c r="D80" s="175"/>
      <c r="E80" s="418" t="s">
        <v>2782</v>
      </c>
      <c r="F80" s="423"/>
      <c r="G80" s="423"/>
      <c r="H80" s="423"/>
      <c r="J80" s="175"/>
      <c r="K80" s="175"/>
      <c r="L80" s="176"/>
    </row>
    <row r="81" spans="2:12" ht="13.5">
      <c r="B81" s="29"/>
      <c r="C81" s="66" t="s">
        <v>161</v>
      </c>
      <c r="D81" s="175"/>
      <c r="E81" s="175"/>
      <c r="F81" s="175"/>
      <c r="G81" s="175"/>
      <c r="H81" s="175"/>
      <c r="J81" s="175"/>
      <c r="K81" s="175"/>
      <c r="L81" s="176"/>
    </row>
    <row r="82" spans="2:12" s="1" customFormat="1" ht="16.5" customHeight="1">
      <c r="B82" s="42"/>
      <c r="C82" s="64"/>
      <c r="D82" s="64"/>
      <c r="E82" s="422" t="s">
        <v>2783</v>
      </c>
      <c r="F82" s="420"/>
      <c r="G82" s="420"/>
      <c r="H82" s="420"/>
      <c r="I82" s="174"/>
      <c r="J82" s="64"/>
      <c r="K82" s="64"/>
      <c r="L82" s="62"/>
    </row>
    <row r="83" spans="2:12" s="1" customFormat="1" ht="14.45" customHeight="1">
      <c r="B83" s="42"/>
      <c r="C83" s="66" t="s">
        <v>2168</v>
      </c>
      <c r="D83" s="64"/>
      <c r="E83" s="64"/>
      <c r="F83" s="64"/>
      <c r="G83" s="64"/>
      <c r="H83" s="64"/>
      <c r="I83" s="174"/>
      <c r="J83" s="64"/>
      <c r="K83" s="64"/>
      <c r="L83" s="62"/>
    </row>
    <row r="84" spans="2:12" s="1" customFormat="1" ht="17.25" customHeight="1">
      <c r="B84" s="42"/>
      <c r="C84" s="64"/>
      <c r="D84" s="64"/>
      <c r="E84" s="388" t="str">
        <f>E13</f>
        <v>D.2.1.1 - Technologie kašny</v>
      </c>
      <c r="F84" s="420"/>
      <c r="G84" s="420"/>
      <c r="H84" s="420"/>
      <c r="I84" s="174"/>
      <c r="J84" s="64"/>
      <c r="K84" s="64"/>
      <c r="L84" s="62"/>
    </row>
    <row r="85" spans="2:12" s="1" customFormat="1" ht="6.95" customHeight="1">
      <c r="B85" s="42"/>
      <c r="C85" s="64"/>
      <c r="D85" s="64"/>
      <c r="E85" s="64"/>
      <c r="F85" s="64"/>
      <c r="G85" s="64"/>
      <c r="H85" s="64"/>
      <c r="I85" s="174"/>
      <c r="J85" s="64"/>
      <c r="K85" s="64"/>
      <c r="L85" s="62"/>
    </row>
    <row r="86" spans="2:12" s="1" customFormat="1" ht="18" customHeight="1">
      <c r="B86" s="42"/>
      <c r="C86" s="66" t="s">
        <v>26</v>
      </c>
      <c r="D86" s="64"/>
      <c r="E86" s="64"/>
      <c r="F86" s="177" t="str">
        <f>F16</f>
        <v xml:space="preserve"> </v>
      </c>
      <c r="G86" s="64"/>
      <c r="H86" s="64"/>
      <c r="I86" s="178" t="s">
        <v>28</v>
      </c>
      <c r="J86" s="74" t="str">
        <f>IF(J16="","",J16)</f>
        <v>19. 6. 2017</v>
      </c>
      <c r="K86" s="64"/>
      <c r="L86" s="62"/>
    </row>
    <row r="87" spans="2:12" s="1" customFormat="1" ht="6.95" customHeight="1">
      <c r="B87" s="42"/>
      <c r="C87" s="64"/>
      <c r="D87" s="64"/>
      <c r="E87" s="64"/>
      <c r="F87" s="64"/>
      <c r="G87" s="64"/>
      <c r="H87" s="64"/>
      <c r="I87" s="174"/>
      <c r="J87" s="64"/>
      <c r="K87" s="64"/>
      <c r="L87" s="62"/>
    </row>
    <row r="88" spans="2:12" s="1" customFormat="1" ht="13.5">
      <c r="B88" s="42"/>
      <c r="C88" s="66" t="s">
        <v>32</v>
      </c>
      <c r="D88" s="64"/>
      <c r="E88" s="64"/>
      <c r="F88" s="177" t="str">
        <f>E19</f>
        <v>Muzeum a galerie severního Plzeňska v M. Týnici</v>
      </c>
      <c r="G88" s="64"/>
      <c r="H88" s="64"/>
      <c r="I88" s="178" t="s">
        <v>38</v>
      </c>
      <c r="J88" s="177" t="str">
        <f>E25</f>
        <v>ATELIER SOUKUP OPL ŠVEHLA s.r.o.</v>
      </c>
      <c r="K88" s="64"/>
      <c r="L88" s="62"/>
    </row>
    <row r="89" spans="2:12" s="1" customFormat="1" ht="14.45" customHeight="1">
      <c r="B89" s="42"/>
      <c r="C89" s="66" t="s">
        <v>36</v>
      </c>
      <c r="D89" s="64"/>
      <c r="E89" s="64"/>
      <c r="F89" s="177" t="str">
        <f>IF(E22="","",E22)</f>
        <v/>
      </c>
      <c r="G89" s="64"/>
      <c r="H89" s="64"/>
      <c r="I89" s="174"/>
      <c r="J89" s="64"/>
      <c r="K89" s="64"/>
      <c r="L89" s="62"/>
    </row>
    <row r="90" spans="2:12" s="1" customFormat="1" ht="10.35" customHeight="1">
      <c r="B90" s="42"/>
      <c r="C90" s="64"/>
      <c r="D90" s="64"/>
      <c r="E90" s="64"/>
      <c r="F90" s="64"/>
      <c r="G90" s="64"/>
      <c r="H90" s="64"/>
      <c r="I90" s="174"/>
      <c r="J90" s="64"/>
      <c r="K90" s="64"/>
      <c r="L90" s="62"/>
    </row>
    <row r="91" spans="2:20" s="10" customFormat="1" ht="29.25" customHeight="1">
      <c r="B91" s="179"/>
      <c r="C91" s="180" t="s">
        <v>210</v>
      </c>
      <c r="D91" s="181" t="s">
        <v>62</v>
      </c>
      <c r="E91" s="181" t="s">
        <v>58</v>
      </c>
      <c r="F91" s="181" t="s">
        <v>211</v>
      </c>
      <c r="G91" s="181" t="s">
        <v>212</v>
      </c>
      <c r="H91" s="181" t="s">
        <v>213</v>
      </c>
      <c r="I91" s="182" t="s">
        <v>214</v>
      </c>
      <c r="J91" s="181" t="s">
        <v>173</v>
      </c>
      <c r="K91" s="183" t="s">
        <v>215</v>
      </c>
      <c r="L91" s="184"/>
      <c r="M91" s="82" t="s">
        <v>216</v>
      </c>
      <c r="N91" s="83" t="s">
        <v>47</v>
      </c>
      <c r="O91" s="83" t="s">
        <v>217</v>
      </c>
      <c r="P91" s="83" t="s">
        <v>218</v>
      </c>
      <c r="Q91" s="83" t="s">
        <v>219</v>
      </c>
      <c r="R91" s="83" t="s">
        <v>220</v>
      </c>
      <c r="S91" s="83" t="s">
        <v>221</v>
      </c>
      <c r="T91" s="84" t="s">
        <v>222</v>
      </c>
    </row>
    <row r="92" spans="2:63" s="1" customFormat="1" ht="29.25" customHeight="1">
      <c r="B92" s="42"/>
      <c r="C92" s="88" t="s">
        <v>174</v>
      </c>
      <c r="D92" s="64"/>
      <c r="E92" s="64"/>
      <c r="F92" s="64"/>
      <c r="G92" s="64"/>
      <c r="H92" s="64"/>
      <c r="I92" s="174"/>
      <c r="J92" s="185">
        <f>BK92</f>
        <v>0</v>
      </c>
      <c r="K92" s="64"/>
      <c r="L92" s="62"/>
      <c r="M92" s="85"/>
      <c r="N92" s="86"/>
      <c r="O92" s="86"/>
      <c r="P92" s="186">
        <f>P93+P120+P143+P200</f>
        <v>0</v>
      </c>
      <c r="Q92" s="86"/>
      <c r="R92" s="186">
        <f>R93+R120+R143+R200</f>
        <v>0</v>
      </c>
      <c r="S92" s="86"/>
      <c r="T92" s="187">
        <f>T93+T120+T143+T200</f>
        <v>0</v>
      </c>
      <c r="AT92" s="25" t="s">
        <v>76</v>
      </c>
      <c r="AU92" s="25" t="s">
        <v>175</v>
      </c>
      <c r="BK92" s="188">
        <f>BK93+BK120+BK143+BK200</f>
        <v>0</v>
      </c>
    </row>
    <row r="93" spans="2:63" s="11" customFormat="1" ht="37.35" customHeight="1">
      <c r="B93" s="189"/>
      <c r="C93" s="190"/>
      <c r="D93" s="203" t="s">
        <v>76</v>
      </c>
      <c r="E93" s="290" t="s">
        <v>81</v>
      </c>
      <c r="F93" s="290" t="s">
        <v>2789</v>
      </c>
      <c r="G93" s="190"/>
      <c r="H93" s="190"/>
      <c r="I93" s="193"/>
      <c r="J93" s="291">
        <f>BK93</f>
        <v>0</v>
      </c>
      <c r="K93" s="190"/>
      <c r="L93" s="195"/>
      <c r="M93" s="196"/>
      <c r="N93" s="197"/>
      <c r="O93" s="197"/>
      <c r="P93" s="198">
        <f>SUM(P94:P119)</f>
        <v>0</v>
      </c>
      <c r="Q93" s="197"/>
      <c r="R93" s="198">
        <f>SUM(R94:R119)</f>
        <v>0</v>
      </c>
      <c r="S93" s="197"/>
      <c r="T93" s="199">
        <f>SUM(T94:T119)</f>
        <v>0</v>
      </c>
      <c r="AR93" s="200" t="s">
        <v>25</v>
      </c>
      <c r="AT93" s="201" t="s">
        <v>76</v>
      </c>
      <c r="AU93" s="201" t="s">
        <v>77</v>
      </c>
      <c r="AY93" s="200" t="s">
        <v>225</v>
      </c>
      <c r="BK93" s="202">
        <f>SUM(BK94:BK119)</f>
        <v>0</v>
      </c>
    </row>
    <row r="94" spans="2:65" s="1" customFormat="1" ht="16.5" customHeight="1">
      <c r="B94" s="42"/>
      <c r="C94" s="274" t="s">
        <v>25</v>
      </c>
      <c r="D94" s="274" t="s">
        <v>697</v>
      </c>
      <c r="E94" s="275" t="s">
        <v>2790</v>
      </c>
      <c r="F94" s="276" t="s">
        <v>2791</v>
      </c>
      <c r="G94" s="277" t="s">
        <v>2369</v>
      </c>
      <c r="H94" s="278">
        <v>1</v>
      </c>
      <c r="I94" s="279"/>
      <c r="J94" s="280">
        <f>ROUND(I94*H94,2)</f>
        <v>0</v>
      </c>
      <c r="K94" s="276" t="s">
        <v>24</v>
      </c>
      <c r="L94" s="281"/>
      <c r="M94" s="282" t="s">
        <v>24</v>
      </c>
      <c r="N94" s="283" t="s">
        <v>48</v>
      </c>
      <c r="O94" s="43"/>
      <c r="P94" s="215">
        <f>O94*H94</f>
        <v>0</v>
      </c>
      <c r="Q94" s="215">
        <v>0</v>
      </c>
      <c r="R94" s="215">
        <f>Q94*H94</f>
        <v>0</v>
      </c>
      <c r="S94" s="215">
        <v>0</v>
      </c>
      <c r="T94" s="216">
        <f>S94*H94</f>
        <v>0</v>
      </c>
      <c r="AR94" s="25" t="s">
        <v>277</v>
      </c>
      <c r="AT94" s="25" t="s">
        <v>697</v>
      </c>
      <c r="AU94" s="25" t="s">
        <v>25</v>
      </c>
      <c r="AY94" s="25" t="s">
        <v>225</v>
      </c>
      <c r="BE94" s="217">
        <f>IF(N94="základní",J94,0)</f>
        <v>0</v>
      </c>
      <c r="BF94" s="217">
        <f>IF(N94="snížená",J94,0)</f>
        <v>0</v>
      </c>
      <c r="BG94" s="217">
        <f>IF(N94="zákl. přenesená",J94,0)</f>
        <v>0</v>
      </c>
      <c r="BH94" s="217">
        <f>IF(N94="sníž. přenesená",J94,0)</f>
        <v>0</v>
      </c>
      <c r="BI94" s="217">
        <f>IF(N94="nulová",J94,0)</f>
        <v>0</v>
      </c>
      <c r="BJ94" s="25" t="s">
        <v>25</v>
      </c>
      <c r="BK94" s="217">
        <f>ROUND(I94*H94,2)</f>
        <v>0</v>
      </c>
      <c r="BL94" s="25" t="s">
        <v>231</v>
      </c>
      <c r="BM94" s="25" t="s">
        <v>85</v>
      </c>
    </row>
    <row r="95" spans="2:47" s="1" customFormat="1" ht="13.5">
      <c r="B95" s="42"/>
      <c r="C95" s="64"/>
      <c r="D95" s="223" t="s">
        <v>233</v>
      </c>
      <c r="E95" s="64"/>
      <c r="F95" s="269" t="s">
        <v>2791</v>
      </c>
      <c r="G95" s="64"/>
      <c r="H95" s="64"/>
      <c r="I95" s="174"/>
      <c r="J95" s="64"/>
      <c r="K95" s="64"/>
      <c r="L95" s="62"/>
      <c r="M95" s="220"/>
      <c r="N95" s="43"/>
      <c r="O95" s="43"/>
      <c r="P95" s="43"/>
      <c r="Q95" s="43"/>
      <c r="R95" s="43"/>
      <c r="S95" s="43"/>
      <c r="T95" s="79"/>
      <c r="AT95" s="25" t="s">
        <v>233</v>
      </c>
      <c r="AU95" s="25" t="s">
        <v>25</v>
      </c>
    </row>
    <row r="96" spans="2:65" s="1" customFormat="1" ht="16.5" customHeight="1">
      <c r="B96" s="42"/>
      <c r="C96" s="274" t="s">
        <v>85</v>
      </c>
      <c r="D96" s="274" t="s">
        <v>697</v>
      </c>
      <c r="E96" s="275" t="s">
        <v>2792</v>
      </c>
      <c r="F96" s="276" t="s">
        <v>2793</v>
      </c>
      <c r="G96" s="277" t="s">
        <v>2369</v>
      </c>
      <c r="H96" s="278">
        <v>1</v>
      </c>
      <c r="I96" s="279"/>
      <c r="J96" s="280">
        <f>ROUND(I96*H96,2)</f>
        <v>0</v>
      </c>
      <c r="K96" s="276" t="s">
        <v>24</v>
      </c>
      <c r="L96" s="281"/>
      <c r="M96" s="282" t="s">
        <v>24</v>
      </c>
      <c r="N96" s="283" t="s">
        <v>48</v>
      </c>
      <c r="O96" s="43"/>
      <c r="P96" s="215">
        <f>O96*H96</f>
        <v>0</v>
      </c>
      <c r="Q96" s="215">
        <v>0</v>
      </c>
      <c r="R96" s="215">
        <f>Q96*H96</f>
        <v>0</v>
      </c>
      <c r="S96" s="215">
        <v>0</v>
      </c>
      <c r="T96" s="216">
        <f>S96*H96</f>
        <v>0</v>
      </c>
      <c r="AR96" s="25" t="s">
        <v>277</v>
      </c>
      <c r="AT96" s="25" t="s">
        <v>697</v>
      </c>
      <c r="AU96" s="25" t="s">
        <v>25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231</v>
      </c>
      <c r="BM96" s="25" t="s">
        <v>231</v>
      </c>
    </row>
    <row r="97" spans="2:47" s="1" customFormat="1" ht="13.5">
      <c r="B97" s="42"/>
      <c r="C97" s="64"/>
      <c r="D97" s="223" t="s">
        <v>233</v>
      </c>
      <c r="E97" s="64"/>
      <c r="F97" s="269" t="s">
        <v>2793</v>
      </c>
      <c r="G97" s="64"/>
      <c r="H97" s="64"/>
      <c r="I97" s="174"/>
      <c r="J97" s="64"/>
      <c r="K97" s="64"/>
      <c r="L97" s="62"/>
      <c r="M97" s="220"/>
      <c r="N97" s="43"/>
      <c r="O97" s="43"/>
      <c r="P97" s="43"/>
      <c r="Q97" s="43"/>
      <c r="R97" s="43"/>
      <c r="S97" s="43"/>
      <c r="T97" s="79"/>
      <c r="AT97" s="25" t="s">
        <v>233</v>
      </c>
      <c r="AU97" s="25" t="s">
        <v>25</v>
      </c>
    </row>
    <row r="98" spans="2:65" s="1" customFormat="1" ht="38.25" customHeight="1">
      <c r="B98" s="42"/>
      <c r="C98" s="274" t="s">
        <v>91</v>
      </c>
      <c r="D98" s="274" t="s">
        <v>697</v>
      </c>
      <c r="E98" s="275" t="s">
        <v>2794</v>
      </c>
      <c r="F98" s="276" t="s">
        <v>2795</v>
      </c>
      <c r="G98" s="277" t="s">
        <v>2369</v>
      </c>
      <c r="H98" s="278">
        <v>1</v>
      </c>
      <c r="I98" s="279"/>
      <c r="J98" s="280">
        <f>ROUND(I98*H98,2)</f>
        <v>0</v>
      </c>
      <c r="K98" s="276" t="s">
        <v>24</v>
      </c>
      <c r="L98" s="281"/>
      <c r="M98" s="282" t="s">
        <v>24</v>
      </c>
      <c r="N98" s="283" t="s">
        <v>48</v>
      </c>
      <c r="O98" s="43"/>
      <c r="P98" s="215">
        <f>O98*H98</f>
        <v>0</v>
      </c>
      <c r="Q98" s="215">
        <v>0</v>
      </c>
      <c r="R98" s="215">
        <f>Q98*H98</f>
        <v>0</v>
      </c>
      <c r="S98" s="215">
        <v>0</v>
      </c>
      <c r="T98" s="216">
        <f>S98*H98</f>
        <v>0</v>
      </c>
      <c r="AR98" s="25" t="s">
        <v>277</v>
      </c>
      <c r="AT98" s="25" t="s">
        <v>697</v>
      </c>
      <c r="AU98" s="25" t="s">
        <v>25</v>
      </c>
      <c r="AY98" s="25" t="s">
        <v>225</v>
      </c>
      <c r="BE98" s="217">
        <f>IF(N98="základní",J98,0)</f>
        <v>0</v>
      </c>
      <c r="BF98" s="217">
        <f>IF(N98="snížená",J98,0)</f>
        <v>0</v>
      </c>
      <c r="BG98" s="217">
        <f>IF(N98="zákl. přenesená",J98,0)</f>
        <v>0</v>
      </c>
      <c r="BH98" s="217">
        <f>IF(N98="sníž. přenesená",J98,0)</f>
        <v>0</v>
      </c>
      <c r="BI98" s="217">
        <f>IF(N98="nulová",J98,0)</f>
        <v>0</v>
      </c>
      <c r="BJ98" s="25" t="s">
        <v>25</v>
      </c>
      <c r="BK98" s="217">
        <f>ROUND(I98*H98,2)</f>
        <v>0</v>
      </c>
      <c r="BL98" s="25" t="s">
        <v>231</v>
      </c>
      <c r="BM98" s="25" t="s">
        <v>265</v>
      </c>
    </row>
    <row r="99" spans="2:47" s="1" customFormat="1" ht="27">
      <c r="B99" s="42"/>
      <c r="C99" s="64"/>
      <c r="D99" s="223" t="s">
        <v>233</v>
      </c>
      <c r="E99" s="64"/>
      <c r="F99" s="269" t="s">
        <v>2795</v>
      </c>
      <c r="G99" s="64"/>
      <c r="H99" s="64"/>
      <c r="I99" s="174"/>
      <c r="J99" s="64"/>
      <c r="K99" s="64"/>
      <c r="L99" s="62"/>
      <c r="M99" s="220"/>
      <c r="N99" s="43"/>
      <c r="O99" s="43"/>
      <c r="P99" s="43"/>
      <c r="Q99" s="43"/>
      <c r="R99" s="43"/>
      <c r="S99" s="43"/>
      <c r="T99" s="79"/>
      <c r="AT99" s="25" t="s">
        <v>233</v>
      </c>
      <c r="AU99" s="25" t="s">
        <v>25</v>
      </c>
    </row>
    <row r="100" spans="2:65" s="1" customFormat="1" ht="16.5" customHeight="1">
      <c r="B100" s="42"/>
      <c r="C100" s="274" t="s">
        <v>231</v>
      </c>
      <c r="D100" s="274" t="s">
        <v>697</v>
      </c>
      <c r="E100" s="275" t="s">
        <v>2796</v>
      </c>
      <c r="F100" s="276" t="s">
        <v>2797</v>
      </c>
      <c r="G100" s="277" t="s">
        <v>2369</v>
      </c>
      <c r="H100" s="278">
        <v>1</v>
      </c>
      <c r="I100" s="279"/>
      <c r="J100" s="280">
        <f>ROUND(I100*H100,2)</f>
        <v>0</v>
      </c>
      <c r="K100" s="276" t="s">
        <v>24</v>
      </c>
      <c r="L100" s="281"/>
      <c r="M100" s="282" t="s">
        <v>24</v>
      </c>
      <c r="N100" s="283" t="s">
        <v>48</v>
      </c>
      <c r="O100" s="43"/>
      <c r="P100" s="215">
        <f>O100*H100</f>
        <v>0</v>
      </c>
      <c r="Q100" s="215">
        <v>0</v>
      </c>
      <c r="R100" s="215">
        <f>Q100*H100</f>
        <v>0</v>
      </c>
      <c r="S100" s="215">
        <v>0</v>
      </c>
      <c r="T100" s="216">
        <f>S100*H100</f>
        <v>0</v>
      </c>
      <c r="AR100" s="25" t="s">
        <v>277</v>
      </c>
      <c r="AT100" s="25" t="s">
        <v>697</v>
      </c>
      <c r="AU100" s="25" t="s">
        <v>25</v>
      </c>
      <c r="AY100" s="25" t="s">
        <v>225</v>
      </c>
      <c r="BE100" s="217">
        <f>IF(N100="základní",J100,0)</f>
        <v>0</v>
      </c>
      <c r="BF100" s="217">
        <f>IF(N100="snížená",J100,0)</f>
        <v>0</v>
      </c>
      <c r="BG100" s="217">
        <f>IF(N100="zákl. přenesená",J100,0)</f>
        <v>0</v>
      </c>
      <c r="BH100" s="217">
        <f>IF(N100="sníž. přenesená",J100,0)</f>
        <v>0</v>
      </c>
      <c r="BI100" s="217">
        <f>IF(N100="nulová",J100,0)</f>
        <v>0</v>
      </c>
      <c r="BJ100" s="25" t="s">
        <v>25</v>
      </c>
      <c r="BK100" s="217">
        <f>ROUND(I100*H100,2)</f>
        <v>0</v>
      </c>
      <c r="BL100" s="25" t="s">
        <v>231</v>
      </c>
      <c r="BM100" s="25" t="s">
        <v>277</v>
      </c>
    </row>
    <row r="101" spans="2:47" s="1" customFormat="1" ht="13.5">
      <c r="B101" s="42"/>
      <c r="C101" s="64"/>
      <c r="D101" s="223" t="s">
        <v>233</v>
      </c>
      <c r="E101" s="64"/>
      <c r="F101" s="269" t="s">
        <v>2797</v>
      </c>
      <c r="G101" s="64"/>
      <c r="H101" s="64"/>
      <c r="I101" s="174"/>
      <c r="J101" s="64"/>
      <c r="K101" s="64"/>
      <c r="L101" s="62"/>
      <c r="M101" s="220"/>
      <c r="N101" s="43"/>
      <c r="O101" s="43"/>
      <c r="P101" s="43"/>
      <c r="Q101" s="43"/>
      <c r="R101" s="43"/>
      <c r="S101" s="43"/>
      <c r="T101" s="79"/>
      <c r="AT101" s="25" t="s">
        <v>233</v>
      </c>
      <c r="AU101" s="25" t="s">
        <v>25</v>
      </c>
    </row>
    <row r="102" spans="2:65" s="1" customFormat="1" ht="16.5" customHeight="1">
      <c r="B102" s="42"/>
      <c r="C102" s="274" t="s">
        <v>260</v>
      </c>
      <c r="D102" s="274" t="s">
        <v>697</v>
      </c>
      <c r="E102" s="275" t="s">
        <v>2798</v>
      </c>
      <c r="F102" s="276" t="s">
        <v>2799</v>
      </c>
      <c r="G102" s="277" t="s">
        <v>2369</v>
      </c>
      <c r="H102" s="278">
        <v>3</v>
      </c>
      <c r="I102" s="279"/>
      <c r="J102" s="280">
        <f>ROUND(I102*H102,2)</f>
        <v>0</v>
      </c>
      <c r="K102" s="276" t="s">
        <v>24</v>
      </c>
      <c r="L102" s="281"/>
      <c r="M102" s="282" t="s">
        <v>24</v>
      </c>
      <c r="N102" s="283" t="s">
        <v>48</v>
      </c>
      <c r="O102" s="43"/>
      <c r="P102" s="215">
        <f>O102*H102</f>
        <v>0</v>
      </c>
      <c r="Q102" s="215">
        <v>0</v>
      </c>
      <c r="R102" s="215">
        <f>Q102*H102</f>
        <v>0</v>
      </c>
      <c r="S102" s="215">
        <v>0</v>
      </c>
      <c r="T102" s="216">
        <f>S102*H102</f>
        <v>0</v>
      </c>
      <c r="AR102" s="25" t="s">
        <v>277</v>
      </c>
      <c r="AT102" s="25" t="s">
        <v>697</v>
      </c>
      <c r="AU102" s="25" t="s">
        <v>25</v>
      </c>
      <c r="AY102" s="25" t="s">
        <v>225</v>
      </c>
      <c r="BE102" s="217">
        <f>IF(N102="základní",J102,0)</f>
        <v>0</v>
      </c>
      <c r="BF102" s="217">
        <f>IF(N102="snížená",J102,0)</f>
        <v>0</v>
      </c>
      <c r="BG102" s="217">
        <f>IF(N102="zákl. přenesená",J102,0)</f>
        <v>0</v>
      </c>
      <c r="BH102" s="217">
        <f>IF(N102="sníž. přenesená",J102,0)</f>
        <v>0</v>
      </c>
      <c r="BI102" s="217">
        <f>IF(N102="nulová",J102,0)</f>
        <v>0</v>
      </c>
      <c r="BJ102" s="25" t="s">
        <v>25</v>
      </c>
      <c r="BK102" s="217">
        <f>ROUND(I102*H102,2)</f>
        <v>0</v>
      </c>
      <c r="BL102" s="25" t="s">
        <v>231</v>
      </c>
      <c r="BM102" s="25" t="s">
        <v>30</v>
      </c>
    </row>
    <row r="103" spans="2:47" s="1" customFormat="1" ht="13.5">
      <c r="B103" s="42"/>
      <c r="C103" s="64"/>
      <c r="D103" s="223" t="s">
        <v>233</v>
      </c>
      <c r="E103" s="64"/>
      <c r="F103" s="269" t="s">
        <v>2799</v>
      </c>
      <c r="G103" s="64"/>
      <c r="H103" s="64"/>
      <c r="I103" s="174"/>
      <c r="J103" s="64"/>
      <c r="K103" s="64"/>
      <c r="L103" s="62"/>
      <c r="M103" s="220"/>
      <c r="N103" s="43"/>
      <c r="O103" s="43"/>
      <c r="P103" s="43"/>
      <c r="Q103" s="43"/>
      <c r="R103" s="43"/>
      <c r="S103" s="43"/>
      <c r="T103" s="79"/>
      <c r="AT103" s="25" t="s">
        <v>233</v>
      </c>
      <c r="AU103" s="25" t="s">
        <v>25</v>
      </c>
    </row>
    <row r="104" spans="2:65" s="1" customFormat="1" ht="25.5" customHeight="1">
      <c r="B104" s="42"/>
      <c r="C104" s="274" t="s">
        <v>265</v>
      </c>
      <c r="D104" s="274" t="s">
        <v>697</v>
      </c>
      <c r="E104" s="275" t="s">
        <v>2800</v>
      </c>
      <c r="F104" s="276" t="s">
        <v>2801</v>
      </c>
      <c r="G104" s="277" t="s">
        <v>2369</v>
      </c>
      <c r="H104" s="278">
        <v>1</v>
      </c>
      <c r="I104" s="279"/>
      <c r="J104" s="280">
        <f>ROUND(I104*H104,2)</f>
        <v>0</v>
      </c>
      <c r="K104" s="276" t="s">
        <v>24</v>
      </c>
      <c r="L104" s="281"/>
      <c r="M104" s="282" t="s">
        <v>24</v>
      </c>
      <c r="N104" s="283" t="s">
        <v>48</v>
      </c>
      <c r="O104" s="43"/>
      <c r="P104" s="215">
        <f>O104*H104</f>
        <v>0</v>
      </c>
      <c r="Q104" s="215">
        <v>0</v>
      </c>
      <c r="R104" s="215">
        <f>Q104*H104</f>
        <v>0</v>
      </c>
      <c r="S104" s="215">
        <v>0</v>
      </c>
      <c r="T104" s="216">
        <f>S104*H104</f>
        <v>0</v>
      </c>
      <c r="AR104" s="25" t="s">
        <v>277</v>
      </c>
      <c r="AT104" s="25" t="s">
        <v>697</v>
      </c>
      <c r="AU104" s="25" t="s">
        <v>25</v>
      </c>
      <c r="AY104" s="25" t="s">
        <v>225</v>
      </c>
      <c r="BE104" s="217">
        <f>IF(N104="základní",J104,0)</f>
        <v>0</v>
      </c>
      <c r="BF104" s="217">
        <f>IF(N104="snížená",J104,0)</f>
        <v>0</v>
      </c>
      <c r="BG104" s="217">
        <f>IF(N104="zákl. přenesená",J104,0)</f>
        <v>0</v>
      </c>
      <c r="BH104" s="217">
        <f>IF(N104="sníž. přenesená",J104,0)</f>
        <v>0</v>
      </c>
      <c r="BI104" s="217">
        <f>IF(N104="nulová",J104,0)</f>
        <v>0</v>
      </c>
      <c r="BJ104" s="25" t="s">
        <v>25</v>
      </c>
      <c r="BK104" s="217">
        <f>ROUND(I104*H104,2)</f>
        <v>0</v>
      </c>
      <c r="BL104" s="25" t="s">
        <v>231</v>
      </c>
      <c r="BM104" s="25" t="s">
        <v>332</v>
      </c>
    </row>
    <row r="105" spans="2:47" s="1" customFormat="1" ht="54">
      <c r="B105" s="42"/>
      <c r="C105" s="64"/>
      <c r="D105" s="223" t="s">
        <v>233</v>
      </c>
      <c r="E105" s="64"/>
      <c r="F105" s="269" t="s">
        <v>2802</v>
      </c>
      <c r="G105" s="64"/>
      <c r="H105" s="64"/>
      <c r="I105" s="174"/>
      <c r="J105" s="64"/>
      <c r="K105" s="64"/>
      <c r="L105" s="62"/>
      <c r="M105" s="220"/>
      <c r="N105" s="43"/>
      <c r="O105" s="43"/>
      <c r="P105" s="43"/>
      <c r="Q105" s="43"/>
      <c r="R105" s="43"/>
      <c r="S105" s="43"/>
      <c r="T105" s="79"/>
      <c r="AT105" s="25" t="s">
        <v>233</v>
      </c>
      <c r="AU105" s="25" t="s">
        <v>25</v>
      </c>
    </row>
    <row r="106" spans="2:65" s="1" customFormat="1" ht="25.5" customHeight="1">
      <c r="B106" s="42"/>
      <c r="C106" s="274" t="s">
        <v>272</v>
      </c>
      <c r="D106" s="274" t="s">
        <v>697</v>
      </c>
      <c r="E106" s="275" t="s">
        <v>2803</v>
      </c>
      <c r="F106" s="276" t="s">
        <v>2804</v>
      </c>
      <c r="G106" s="277" t="s">
        <v>2369</v>
      </c>
      <c r="H106" s="278">
        <v>1</v>
      </c>
      <c r="I106" s="279"/>
      <c r="J106" s="280">
        <f>ROUND(I106*H106,2)</f>
        <v>0</v>
      </c>
      <c r="K106" s="276" t="s">
        <v>24</v>
      </c>
      <c r="L106" s="281"/>
      <c r="M106" s="282" t="s">
        <v>24</v>
      </c>
      <c r="N106" s="283" t="s">
        <v>48</v>
      </c>
      <c r="O106" s="43"/>
      <c r="P106" s="215">
        <f>O106*H106</f>
        <v>0</v>
      </c>
      <c r="Q106" s="215">
        <v>0</v>
      </c>
      <c r="R106" s="215">
        <f>Q106*H106</f>
        <v>0</v>
      </c>
      <c r="S106" s="215">
        <v>0</v>
      </c>
      <c r="T106" s="216">
        <f>S106*H106</f>
        <v>0</v>
      </c>
      <c r="AR106" s="25" t="s">
        <v>277</v>
      </c>
      <c r="AT106" s="25" t="s">
        <v>697</v>
      </c>
      <c r="AU106" s="25" t="s">
        <v>25</v>
      </c>
      <c r="AY106" s="25" t="s">
        <v>225</v>
      </c>
      <c r="BE106" s="217">
        <f>IF(N106="základní",J106,0)</f>
        <v>0</v>
      </c>
      <c r="BF106" s="217">
        <f>IF(N106="snížená",J106,0)</f>
        <v>0</v>
      </c>
      <c r="BG106" s="217">
        <f>IF(N106="zákl. přenesená",J106,0)</f>
        <v>0</v>
      </c>
      <c r="BH106" s="217">
        <f>IF(N106="sníž. přenesená",J106,0)</f>
        <v>0</v>
      </c>
      <c r="BI106" s="217">
        <f>IF(N106="nulová",J106,0)</f>
        <v>0</v>
      </c>
      <c r="BJ106" s="25" t="s">
        <v>25</v>
      </c>
      <c r="BK106" s="217">
        <f>ROUND(I106*H106,2)</f>
        <v>0</v>
      </c>
      <c r="BL106" s="25" t="s">
        <v>231</v>
      </c>
      <c r="BM106" s="25" t="s">
        <v>369</v>
      </c>
    </row>
    <row r="107" spans="2:47" s="1" customFormat="1" ht="27">
      <c r="B107" s="42"/>
      <c r="C107" s="64"/>
      <c r="D107" s="223" t="s">
        <v>233</v>
      </c>
      <c r="E107" s="64"/>
      <c r="F107" s="269" t="s">
        <v>2804</v>
      </c>
      <c r="G107" s="64"/>
      <c r="H107" s="64"/>
      <c r="I107" s="174"/>
      <c r="J107" s="64"/>
      <c r="K107" s="64"/>
      <c r="L107" s="62"/>
      <c r="M107" s="220"/>
      <c r="N107" s="43"/>
      <c r="O107" s="43"/>
      <c r="P107" s="43"/>
      <c r="Q107" s="43"/>
      <c r="R107" s="43"/>
      <c r="S107" s="43"/>
      <c r="T107" s="79"/>
      <c r="AT107" s="25" t="s">
        <v>233</v>
      </c>
      <c r="AU107" s="25" t="s">
        <v>25</v>
      </c>
    </row>
    <row r="108" spans="2:65" s="1" customFormat="1" ht="51" customHeight="1">
      <c r="B108" s="42"/>
      <c r="C108" s="274" t="s">
        <v>277</v>
      </c>
      <c r="D108" s="274" t="s">
        <v>697</v>
      </c>
      <c r="E108" s="275" t="s">
        <v>2805</v>
      </c>
      <c r="F108" s="276" t="s">
        <v>2806</v>
      </c>
      <c r="G108" s="277" t="s">
        <v>2369</v>
      </c>
      <c r="H108" s="278">
        <v>1</v>
      </c>
      <c r="I108" s="279"/>
      <c r="J108" s="280">
        <f>ROUND(I108*H108,2)</f>
        <v>0</v>
      </c>
      <c r="K108" s="276" t="s">
        <v>24</v>
      </c>
      <c r="L108" s="281"/>
      <c r="M108" s="282" t="s">
        <v>24</v>
      </c>
      <c r="N108" s="283" t="s">
        <v>48</v>
      </c>
      <c r="O108" s="43"/>
      <c r="P108" s="215">
        <f>O108*H108</f>
        <v>0</v>
      </c>
      <c r="Q108" s="215">
        <v>0</v>
      </c>
      <c r="R108" s="215">
        <f>Q108*H108</f>
        <v>0</v>
      </c>
      <c r="S108" s="215">
        <v>0</v>
      </c>
      <c r="T108" s="216">
        <f>S108*H108</f>
        <v>0</v>
      </c>
      <c r="AR108" s="25" t="s">
        <v>277</v>
      </c>
      <c r="AT108" s="25" t="s">
        <v>697</v>
      </c>
      <c r="AU108" s="25" t="s">
        <v>25</v>
      </c>
      <c r="AY108" s="25" t="s">
        <v>225</v>
      </c>
      <c r="BE108" s="217">
        <f>IF(N108="základní",J108,0)</f>
        <v>0</v>
      </c>
      <c r="BF108" s="217">
        <f>IF(N108="snížená",J108,0)</f>
        <v>0</v>
      </c>
      <c r="BG108" s="217">
        <f>IF(N108="zákl. přenesená",J108,0)</f>
        <v>0</v>
      </c>
      <c r="BH108" s="217">
        <f>IF(N108="sníž. přenesená",J108,0)</f>
        <v>0</v>
      </c>
      <c r="BI108" s="217">
        <f>IF(N108="nulová",J108,0)</f>
        <v>0</v>
      </c>
      <c r="BJ108" s="25" t="s">
        <v>25</v>
      </c>
      <c r="BK108" s="217">
        <f>ROUND(I108*H108,2)</f>
        <v>0</v>
      </c>
      <c r="BL108" s="25" t="s">
        <v>231</v>
      </c>
      <c r="BM108" s="25" t="s">
        <v>378</v>
      </c>
    </row>
    <row r="109" spans="2:47" s="1" customFormat="1" ht="40.5">
      <c r="B109" s="42"/>
      <c r="C109" s="64"/>
      <c r="D109" s="223" t="s">
        <v>233</v>
      </c>
      <c r="E109" s="64"/>
      <c r="F109" s="269" t="s">
        <v>2807</v>
      </c>
      <c r="G109" s="64"/>
      <c r="H109" s="64"/>
      <c r="I109" s="174"/>
      <c r="J109" s="64"/>
      <c r="K109" s="64"/>
      <c r="L109" s="62"/>
      <c r="M109" s="220"/>
      <c r="N109" s="43"/>
      <c r="O109" s="43"/>
      <c r="P109" s="43"/>
      <c r="Q109" s="43"/>
      <c r="R109" s="43"/>
      <c r="S109" s="43"/>
      <c r="T109" s="79"/>
      <c r="AT109" s="25" t="s">
        <v>233</v>
      </c>
      <c r="AU109" s="25" t="s">
        <v>25</v>
      </c>
    </row>
    <row r="110" spans="2:65" s="1" customFormat="1" ht="51" customHeight="1">
      <c r="B110" s="42"/>
      <c r="C110" s="274" t="s">
        <v>284</v>
      </c>
      <c r="D110" s="274" t="s">
        <v>697</v>
      </c>
      <c r="E110" s="275" t="s">
        <v>2808</v>
      </c>
      <c r="F110" s="276" t="s">
        <v>2809</v>
      </c>
      <c r="G110" s="277" t="s">
        <v>2369</v>
      </c>
      <c r="H110" s="278">
        <v>1</v>
      </c>
      <c r="I110" s="279"/>
      <c r="J110" s="280">
        <f>ROUND(I110*H110,2)</f>
        <v>0</v>
      </c>
      <c r="K110" s="276" t="s">
        <v>24</v>
      </c>
      <c r="L110" s="281"/>
      <c r="M110" s="282" t="s">
        <v>24</v>
      </c>
      <c r="N110" s="283" t="s">
        <v>48</v>
      </c>
      <c r="O110" s="43"/>
      <c r="P110" s="215">
        <f>O110*H110</f>
        <v>0</v>
      </c>
      <c r="Q110" s="215">
        <v>0</v>
      </c>
      <c r="R110" s="215">
        <f>Q110*H110</f>
        <v>0</v>
      </c>
      <c r="S110" s="215">
        <v>0</v>
      </c>
      <c r="T110" s="216">
        <f>S110*H110</f>
        <v>0</v>
      </c>
      <c r="AR110" s="25" t="s">
        <v>277</v>
      </c>
      <c r="AT110" s="25" t="s">
        <v>697</v>
      </c>
      <c r="AU110" s="25" t="s">
        <v>25</v>
      </c>
      <c r="AY110" s="25" t="s">
        <v>225</v>
      </c>
      <c r="BE110" s="217">
        <f>IF(N110="základní",J110,0)</f>
        <v>0</v>
      </c>
      <c r="BF110" s="217">
        <f>IF(N110="snížená",J110,0)</f>
        <v>0</v>
      </c>
      <c r="BG110" s="217">
        <f>IF(N110="zákl. přenesená",J110,0)</f>
        <v>0</v>
      </c>
      <c r="BH110" s="217">
        <f>IF(N110="sníž. přenesená",J110,0)</f>
        <v>0</v>
      </c>
      <c r="BI110" s="217">
        <f>IF(N110="nulová",J110,0)</f>
        <v>0</v>
      </c>
      <c r="BJ110" s="25" t="s">
        <v>25</v>
      </c>
      <c r="BK110" s="217">
        <f>ROUND(I110*H110,2)</f>
        <v>0</v>
      </c>
      <c r="BL110" s="25" t="s">
        <v>231</v>
      </c>
      <c r="BM110" s="25" t="s">
        <v>391</v>
      </c>
    </row>
    <row r="111" spans="2:47" s="1" customFormat="1" ht="40.5">
      <c r="B111" s="42"/>
      <c r="C111" s="64"/>
      <c r="D111" s="223" t="s">
        <v>233</v>
      </c>
      <c r="E111" s="64"/>
      <c r="F111" s="269" t="s">
        <v>2809</v>
      </c>
      <c r="G111" s="64"/>
      <c r="H111" s="64"/>
      <c r="I111" s="174"/>
      <c r="J111" s="64"/>
      <c r="K111" s="64"/>
      <c r="L111" s="62"/>
      <c r="M111" s="220"/>
      <c r="N111" s="43"/>
      <c r="O111" s="43"/>
      <c r="P111" s="43"/>
      <c r="Q111" s="43"/>
      <c r="R111" s="43"/>
      <c r="S111" s="43"/>
      <c r="T111" s="79"/>
      <c r="AT111" s="25" t="s">
        <v>233</v>
      </c>
      <c r="AU111" s="25" t="s">
        <v>25</v>
      </c>
    </row>
    <row r="112" spans="2:65" s="1" customFormat="1" ht="25.5" customHeight="1">
      <c r="B112" s="42"/>
      <c r="C112" s="274" t="s">
        <v>30</v>
      </c>
      <c r="D112" s="274" t="s">
        <v>697</v>
      </c>
      <c r="E112" s="275" t="s">
        <v>2810</v>
      </c>
      <c r="F112" s="276" t="s">
        <v>2811</v>
      </c>
      <c r="G112" s="277" t="s">
        <v>2369</v>
      </c>
      <c r="H112" s="278">
        <v>1</v>
      </c>
      <c r="I112" s="279"/>
      <c r="J112" s="280">
        <f>ROUND(I112*H112,2)</f>
        <v>0</v>
      </c>
      <c r="K112" s="276" t="s">
        <v>24</v>
      </c>
      <c r="L112" s="281"/>
      <c r="M112" s="282" t="s">
        <v>24</v>
      </c>
      <c r="N112" s="283" t="s">
        <v>48</v>
      </c>
      <c r="O112" s="43"/>
      <c r="P112" s="215">
        <f>O112*H112</f>
        <v>0</v>
      </c>
      <c r="Q112" s="215">
        <v>0</v>
      </c>
      <c r="R112" s="215">
        <f>Q112*H112</f>
        <v>0</v>
      </c>
      <c r="S112" s="215">
        <v>0</v>
      </c>
      <c r="T112" s="216">
        <f>S112*H112</f>
        <v>0</v>
      </c>
      <c r="AR112" s="25" t="s">
        <v>277</v>
      </c>
      <c r="AT112" s="25" t="s">
        <v>697</v>
      </c>
      <c r="AU112" s="25" t="s">
        <v>25</v>
      </c>
      <c r="AY112" s="25" t="s">
        <v>225</v>
      </c>
      <c r="BE112" s="217">
        <f>IF(N112="základní",J112,0)</f>
        <v>0</v>
      </c>
      <c r="BF112" s="217">
        <f>IF(N112="snížená",J112,0)</f>
        <v>0</v>
      </c>
      <c r="BG112" s="217">
        <f>IF(N112="zákl. přenesená",J112,0)</f>
        <v>0</v>
      </c>
      <c r="BH112" s="217">
        <f>IF(N112="sníž. přenesená",J112,0)</f>
        <v>0</v>
      </c>
      <c r="BI112" s="217">
        <f>IF(N112="nulová",J112,0)</f>
        <v>0</v>
      </c>
      <c r="BJ112" s="25" t="s">
        <v>25</v>
      </c>
      <c r="BK112" s="217">
        <f>ROUND(I112*H112,2)</f>
        <v>0</v>
      </c>
      <c r="BL112" s="25" t="s">
        <v>231</v>
      </c>
      <c r="BM112" s="25" t="s">
        <v>401</v>
      </c>
    </row>
    <row r="113" spans="2:47" s="1" customFormat="1" ht="13.5">
      <c r="B113" s="42"/>
      <c r="C113" s="64"/>
      <c r="D113" s="223" t="s">
        <v>233</v>
      </c>
      <c r="E113" s="64"/>
      <c r="F113" s="269" t="s">
        <v>2811</v>
      </c>
      <c r="G113" s="64"/>
      <c r="H113" s="64"/>
      <c r="I113" s="174"/>
      <c r="J113" s="64"/>
      <c r="K113" s="64"/>
      <c r="L113" s="62"/>
      <c r="M113" s="220"/>
      <c r="N113" s="43"/>
      <c r="O113" s="43"/>
      <c r="P113" s="43"/>
      <c r="Q113" s="43"/>
      <c r="R113" s="43"/>
      <c r="S113" s="43"/>
      <c r="T113" s="79"/>
      <c r="AT113" s="25" t="s">
        <v>233</v>
      </c>
      <c r="AU113" s="25" t="s">
        <v>25</v>
      </c>
    </row>
    <row r="114" spans="2:65" s="1" customFormat="1" ht="16.5" customHeight="1">
      <c r="B114" s="42"/>
      <c r="C114" s="274" t="s">
        <v>327</v>
      </c>
      <c r="D114" s="274" t="s">
        <v>697</v>
      </c>
      <c r="E114" s="275" t="s">
        <v>2812</v>
      </c>
      <c r="F114" s="276" t="s">
        <v>2813</v>
      </c>
      <c r="G114" s="277" t="s">
        <v>2369</v>
      </c>
      <c r="H114" s="278">
        <v>1</v>
      </c>
      <c r="I114" s="279"/>
      <c r="J114" s="280">
        <f>ROUND(I114*H114,2)</f>
        <v>0</v>
      </c>
      <c r="K114" s="276" t="s">
        <v>24</v>
      </c>
      <c r="L114" s="281"/>
      <c r="M114" s="282" t="s">
        <v>24</v>
      </c>
      <c r="N114" s="283" t="s">
        <v>48</v>
      </c>
      <c r="O114" s="43"/>
      <c r="P114" s="215">
        <f>O114*H114</f>
        <v>0</v>
      </c>
      <c r="Q114" s="215">
        <v>0</v>
      </c>
      <c r="R114" s="215">
        <f>Q114*H114</f>
        <v>0</v>
      </c>
      <c r="S114" s="215">
        <v>0</v>
      </c>
      <c r="T114" s="216">
        <f>S114*H114</f>
        <v>0</v>
      </c>
      <c r="AR114" s="25" t="s">
        <v>277</v>
      </c>
      <c r="AT114" s="25" t="s">
        <v>697</v>
      </c>
      <c r="AU114" s="25" t="s">
        <v>25</v>
      </c>
      <c r="AY114" s="25" t="s">
        <v>225</v>
      </c>
      <c r="BE114" s="217">
        <f>IF(N114="základní",J114,0)</f>
        <v>0</v>
      </c>
      <c r="BF114" s="217">
        <f>IF(N114="snížená",J114,0)</f>
        <v>0</v>
      </c>
      <c r="BG114" s="217">
        <f>IF(N114="zákl. přenesená",J114,0)</f>
        <v>0</v>
      </c>
      <c r="BH114" s="217">
        <f>IF(N114="sníž. přenesená",J114,0)</f>
        <v>0</v>
      </c>
      <c r="BI114" s="217">
        <f>IF(N114="nulová",J114,0)</f>
        <v>0</v>
      </c>
      <c r="BJ114" s="25" t="s">
        <v>25</v>
      </c>
      <c r="BK114" s="217">
        <f>ROUND(I114*H114,2)</f>
        <v>0</v>
      </c>
      <c r="BL114" s="25" t="s">
        <v>231</v>
      </c>
      <c r="BM114" s="25" t="s">
        <v>414</v>
      </c>
    </row>
    <row r="115" spans="2:47" s="1" customFormat="1" ht="13.5">
      <c r="B115" s="42"/>
      <c r="C115" s="64"/>
      <c r="D115" s="223" t="s">
        <v>233</v>
      </c>
      <c r="E115" s="64"/>
      <c r="F115" s="269" t="s">
        <v>2813</v>
      </c>
      <c r="G115" s="64"/>
      <c r="H115" s="64"/>
      <c r="I115" s="174"/>
      <c r="J115" s="64"/>
      <c r="K115" s="64"/>
      <c r="L115" s="62"/>
      <c r="M115" s="220"/>
      <c r="N115" s="43"/>
      <c r="O115" s="43"/>
      <c r="P115" s="43"/>
      <c r="Q115" s="43"/>
      <c r="R115" s="43"/>
      <c r="S115" s="43"/>
      <c r="T115" s="79"/>
      <c r="AT115" s="25" t="s">
        <v>233</v>
      </c>
      <c r="AU115" s="25" t="s">
        <v>25</v>
      </c>
    </row>
    <row r="116" spans="2:65" s="1" customFormat="1" ht="25.5" customHeight="1">
      <c r="B116" s="42"/>
      <c r="C116" s="274" t="s">
        <v>332</v>
      </c>
      <c r="D116" s="274" t="s">
        <v>697</v>
      </c>
      <c r="E116" s="275" t="s">
        <v>2814</v>
      </c>
      <c r="F116" s="276" t="s">
        <v>2815</v>
      </c>
      <c r="G116" s="277" t="s">
        <v>2369</v>
      </c>
      <c r="H116" s="278">
        <v>1</v>
      </c>
      <c r="I116" s="279"/>
      <c r="J116" s="280">
        <f>ROUND(I116*H116,2)</f>
        <v>0</v>
      </c>
      <c r="K116" s="276" t="s">
        <v>24</v>
      </c>
      <c r="L116" s="281"/>
      <c r="M116" s="282" t="s">
        <v>24</v>
      </c>
      <c r="N116" s="283" t="s">
        <v>48</v>
      </c>
      <c r="O116" s="43"/>
      <c r="P116" s="215">
        <f>O116*H116</f>
        <v>0</v>
      </c>
      <c r="Q116" s="215">
        <v>0</v>
      </c>
      <c r="R116" s="215">
        <f>Q116*H116</f>
        <v>0</v>
      </c>
      <c r="S116" s="215">
        <v>0</v>
      </c>
      <c r="T116" s="216">
        <f>S116*H116</f>
        <v>0</v>
      </c>
      <c r="AR116" s="25" t="s">
        <v>277</v>
      </c>
      <c r="AT116" s="25" t="s">
        <v>697</v>
      </c>
      <c r="AU116" s="25" t="s">
        <v>25</v>
      </c>
      <c r="AY116" s="25" t="s">
        <v>225</v>
      </c>
      <c r="BE116" s="217">
        <f>IF(N116="základní",J116,0)</f>
        <v>0</v>
      </c>
      <c r="BF116" s="217">
        <f>IF(N116="snížená",J116,0)</f>
        <v>0</v>
      </c>
      <c r="BG116" s="217">
        <f>IF(N116="zákl. přenesená",J116,0)</f>
        <v>0</v>
      </c>
      <c r="BH116" s="217">
        <f>IF(N116="sníž. přenesená",J116,0)</f>
        <v>0</v>
      </c>
      <c r="BI116" s="217">
        <f>IF(N116="nulová",J116,0)</f>
        <v>0</v>
      </c>
      <c r="BJ116" s="25" t="s">
        <v>25</v>
      </c>
      <c r="BK116" s="217">
        <f>ROUND(I116*H116,2)</f>
        <v>0</v>
      </c>
      <c r="BL116" s="25" t="s">
        <v>231</v>
      </c>
      <c r="BM116" s="25" t="s">
        <v>426</v>
      </c>
    </row>
    <row r="117" spans="2:47" s="1" customFormat="1" ht="13.5">
      <c r="B117" s="42"/>
      <c r="C117" s="64"/>
      <c r="D117" s="223" t="s">
        <v>233</v>
      </c>
      <c r="E117" s="64"/>
      <c r="F117" s="269" t="s">
        <v>2815</v>
      </c>
      <c r="G117" s="64"/>
      <c r="H117" s="64"/>
      <c r="I117" s="174"/>
      <c r="J117" s="64"/>
      <c r="K117" s="64"/>
      <c r="L117" s="62"/>
      <c r="M117" s="220"/>
      <c r="N117" s="43"/>
      <c r="O117" s="43"/>
      <c r="P117" s="43"/>
      <c r="Q117" s="43"/>
      <c r="R117" s="43"/>
      <c r="S117" s="43"/>
      <c r="T117" s="79"/>
      <c r="AT117" s="25" t="s">
        <v>233</v>
      </c>
      <c r="AU117" s="25" t="s">
        <v>25</v>
      </c>
    </row>
    <row r="118" spans="2:65" s="1" customFormat="1" ht="16.5" customHeight="1">
      <c r="B118" s="42"/>
      <c r="C118" s="274" t="s">
        <v>358</v>
      </c>
      <c r="D118" s="274" t="s">
        <v>697</v>
      </c>
      <c r="E118" s="275" t="s">
        <v>2816</v>
      </c>
      <c r="F118" s="276" t="s">
        <v>2817</v>
      </c>
      <c r="G118" s="277" t="s">
        <v>2369</v>
      </c>
      <c r="H118" s="278">
        <v>1</v>
      </c>
      <c r="I118" s="279"/>
      <c r="J118" s="280">
        <f>ROUND(I118*H118,2)</f>
        <v>0</v>
      </c>
      <c r="K118" s="276" t="s">
        <v>24</v>
      </c>
      <c r="L118" s="281"/>
      <c r="M118" s="282" t="s">
        <v>24</v>
      </c>
      <c r="N118" s="283" t="s">
        <v>48</v>
      </c>
      <c r="O118" s="43"/>
      <c r="P118" s="215">
        <f>O118*H118</f>
        <v>0</v>
      </c>
      <c r="Q118" s="215">
        <v>0</v>
      </c>
      <c r="R118" s="215">
        <f>Q118*H118</f>
        <v>0</v>
      </c>
      <c r="S118" s="215">
        <v>0</v>
      </c>
      <c r="T118" s="216">
        <f>S118*H118</f>
        <v>0</v>
      </c>
      <c r="AR118" s="25" t="s">
        <v>277</v>
      </c>
      <c r="AT118" s="25" t="s">
        <v>697</v>
      </c>
      <c r="AU118" s="25" t="s">
        <v>25</v>
      </c>
      <c r="AY118" s="25" t="s">
        <v>225</v>
      </c>
      <c r="BE118" s="217">
        <f>IF(N118="základní",J118,0)</f>
        <v>0</v>
      </c>
      <c r="BF118" s="217">
        <f>IF(N118="snížená",J118,0)</f>
        <v>0</v>
      </c>
      <c r="BG118" s="217">
        <f>IF(N118="zákl. přenesená",J118,0)</f>
        <v>0</v>
      </c>
      <c r="BH118" s="217">
        <f>IF(N118="sníž. přenesená",J118,0)</f>
        <v>0</v>
      </c>
      <c r="BI118" s="217">
        <f>IF(N118="nulová",J118,0)</f>
        <v>0</v>
      </c>
      <c r="BJ118" s="25" t="s">
        <v>25</v>
      </c>
      <c r="BK118" s="217">
        <f>ROUND(I118*H118,2)</f>
        <v>0</v>
      </c>
      <c r="BL118" s="25" t="s">
        <v>231</v>
      </c>
      <c r="BM118" s="25" t="s">
        <v>439</v>
      </c>
    </row>
    <row r="119" spans="2:47" s="1" customFormat="1" ht="54">
      <c r="B119" s="42"/>
      <c r="C119" s="64"/>
      <c r="D119" s="218" t="s">
        <v>233</v>
      </c>
      <c r="E119" s="64"/>
      <c r="F119" s="219" t="s">
        <v>2818</v>
      </c>
      <c r="G119" s="64"/>
      <c r="H119" s="64"/>
      <c r="I119" s="174"/>
      <c r="J119" s="64"/>
      <c r="K119" s="64"/>
      <c r="L119" s="62"/>
      <c r="M119" s="220"/>
      <c r="N119" s="43"/>
      <c r="O119" s="43"/>
      <c r="P119" s="43"/>
      <c r="Q119" s="43"/>
      <c r="R119" s="43"/>
      <c r="S119" s="43"/>
      <c r="T119" s="79"/>
      <c r="AT119" s="25" t="s">
        <v>233</v>
      </c>
      <c r="AU119" s="25" t="s">
        <v>25</v>
      </c>
    </row>
    <row r="120" spans="2:63" s="11" customFormat="1" ht="37.35" customHeight="1">
      <c r="B120" s="189"/>
      <c r="C120" s="190"/>
      <c r="D120" s="203" t="s">
        <v>76</v>
      </c>
      <c r="E120" s="290" t="s">
        <v>120</v>
      </c>
      <c r="F120" s="290" t="s">
        <v>2819</v>
      </c>
      <c r="G120" s="190"/>
      <c r="H120" s="190"/>
      <c r="I120" s="193"/>
      <c r="J120" s="291">
        <f>BK120</f>
        <v>0</v>
      </c>
      <c r="K120" s="190"/>
      <c r="L120" s="195"/>
      <c r="M120" s="196"/>
      <c r="N120" s="197"/>
      <c r="O120" s="197"/>
      <c r="P120" s="198">
        <f>SUM(P121:P142)</f>
        <v>0</v>
      </c>
      <c r="Q120" s="197"/>
      <c r="R120" s="198">
        <f>SUM(R121:R142)</f>
        <v>0</v>
      </c>
      <c r="S120" s="197"/>
      <c r="T120" s="199">
        <f>SUM(T121:T142)</f>
        <v>0</v>
      </c>
      <c r="AR120" s="200" t="s">
        <v>25</v>
      </c>
      <c r="AT120" s="201" t="s">
        <v>76</v>
      </c>
      <c r="AU120" s="201" t="s">
        <v>77</v>
      </c>
      <c r="AY120" s="200" t="s">
        <v>225</v>
      </c>
      <c r="BK120" s="202">
        <f>SUM(BK121:BK142)</f>
        <v>0</v>
      </c>
    </row>
    <row r="121" spans="2:65" s="1" customFormat="1" ht="16.5" customHeight="1">
      <c r="B121" s="42"/>
      <c r="C121" s="274" t="s">
        <v>369</v>
      </c>
      <c r="D121" s="274" t="s">
        <v>697</v>
      </c>
      <c r="E121" s="275" t="s">
        <v>2820</v>
      </c>
      <c r="F121" s="276" t="s">
        <v>2821</v>
      </c>
      <c r="G121" s="277" t="s">
        <v>2369</v>
      </c>
      <c r="H121" s="278">
        <v>1</v>
      </c>
      <c r="I121" s="279"/>
      <c r="J121" s="280">
        <f>ROUND(I121*H121,2)</f>
        <v>0</v>
      </c>
      <c r="K121" s="276" t="s">
        <v>24</v>
      </c>
      <c r="L121" s="281"/>
      <c r="M121" s="282" t="s">
        <v>24</v>
      </c>
      <c r="N121" s="283" t="s">
        <v>48</v>
      </c>
      <c r="O121" s="43"/>
      <c r="P121" s="215">
        <f>O121*H121</f>
        <v>0</v>
      </c>
      <c r="Q121" s="215">
        <v>0</v>
      </c>
      <c r="R121" s="215">
        <f>Q121*H121</f>
        <v>0</v>
      </c>
      <c r="S121" s="215">
        <v>0</v>
      </c>
      <c r="T121" s="216">
        <f>S121*H121</f>
        <v>0</v>
      </c>
      <c r="AR121" s="25" t="s">
        <v>277</v>
      </c>
      <c r="AT121" s="25" t="s">
        <v>697</v>
      </c>
      <c r="AU121" s="25" t="s">
        <v>25</v>
      </c>
      <c r="AY121" s="25" t="s">
        <v>225</v>
      </c>
      <c r="BE121" s="217">
        <f>IF(N121="základní",J121,0)</f>
        <v>0</v>
      </c>
      <c r="BF121" s="217">
        <f>IF(N121="snížená",J121,0)</f>
        <v>0</v>
      </c>
      <c r="BG121" s="217">
        <f>IF(N121="zákl. přenesená",J121,0)</f>
        <v>0</v>
      </c>
      <c r="BH121" s="217">
        <f>IF(N121="sníž. přenesená",J121,0)</f>
        <v>0</v>
      </c>
      <c r="BI121" s="217">
        <f>IF(N121="nulová",J121,0)</f>
        <v>0</v>
      </c>
      <c r="BJ121" s="25" t="s">
        <v>25</v>
      </c>
      <c r="BK121" s="217">
        <f>ROUND(I121*H121,2)</f>
        <v>0</v>
      </c>
      <c r="BL121" s="25" t="s">
        <v>231</v>
      </c>
      <c r="BM121" s="25" t="s">
        <v>463</v>
      </c>
    </row>
    <row r="122" spans="2:47" s="1" customFormat="1" ht="13.5">
      <c r="B122" s="42"/>
      <c r="C122" s="64"/>
      <c r="D122" s="223" t="s">
        <v>233</v>
      </c>
      <c r="E122" s="64"/>
      <c r="F122" s="269" t="s">
        <v>2821</v>
      </c>
      <c r="G122" s="64"/>
      <c r="H122" s="64"/>
      <c r="I122" s="174"/>
      <c r="J122" s="64"/>
      <c r="K122" s="64"/>
      <c r="L122" s="62"/>
      <c r="M122" s="220"/>
      <c r="N122" s="43"/>
      <c r="O122" s="43"/>
      <c r="P122" s="43"/>
      <c r="Q122" s="43"/>
      <c r="R122" s="43"/>
      <c r="S122" s="43"/>
      <c r="T122" s="79"/>
      <c r="AT122" s="25" t="s">
        <v>233</v>
      </c>
      <c r="AU122" s="25" t="s">
        <v>25</v>
      </c>
    </row>
    <row r="123" spans="2:65" s="1" customFormat="1" ht="16.5" customHeight="1">
      <c r="B123" s="42"/>
      <c r="C123" s="274" t="s">
        <v>10</v>
      </c>
      <c r="D123" s="274" t="s">
        <v>697</v>
      </c>
      <c r="E123" s="275" t="s">
        <v>2822</v>
      </c>
      <c r="F123" s="276" t="s">
        <v>2823</v>
      </c>
      <c r="G123" s="277" t="s">
        <v>2369</v>
      </c>
      <c r="H123" s="278">
        <v>1</v>
      </c>
      <c r="I123" s="279"/>
      <c r="J123" s="280">
        <f>ROUND(I123*H123,2)</f>
        <v>0</v>
      </c>
      <c r="K123" s="276" t="s">
        <v>24</v>
      </c>
      <c r="L123" s="281"/>
      <c r="M123" s="282" t="s">
        <v>24</v>
      </c>
      <c r="N123" s="283" t="s">
        <v>48</v>
      </c>
      <c r="O123" s="43"/>
      <c r="P123" s="215">
        <f>O123*H123</f>
        <v>0</v>
      </c>
      <c r="Q123" s="215">
        <v>0</v>
      </c>
      <c r="R123" s="215">
        <f>Q123*H123</f>
        <v>0</v>
      </c>
      <c r="S123" s="215">
        <v>0</v>
      </c>
      <c r="T123" s="216">
        <f>S123*H123</f>
        <v>0</v>
      </c>
      <c r="AR123" s="25" t="s">
        <v>277</v>
      </c>
      <c r="AT123" s="25" t="s">
        <v>697</v>
      </c>
      <c r="AU123" s="25" t="s">
        <v>25</v>
      </c>
      <c r="AY123" s="25" t="s">
        <v>225</v>
      </c>
      <c r="BE123" s="217">
        <f>IF(N123="základní",J123,0)</f>
        <v>0</v>
      </c>
      <c r="BF123" s="217">
        <f>IF(N123="snížená",J123,0)</f>
        <v>0</v>
      </c>
      <c r="BG123" s="217">
        <f>IF(N123="zákl. přenesená",J123,0)</f>
        <v>0</v>
      </c>
      <c r="BH123" s="217">
        <f>IF(N123="sníž. přenesená",J123,0)</f>
        <v>0</v>
      </c>
      <c r="BI123" s="217">
        <f>IF(N123="nulová",J123,0)</f>
        <v>0</v>
      </c>
      <c r="BJ123" s="25" t="s">
        <v>25</v>
      </c>
      <c r="BK123" s="217">
        <f>ROUND(I123*H123,2)</f>
        <v>0</v>
      </c>
      <c r="BL123" s="25" t="s">
        <v>231</v>
      </c>
      <c r="BM123" s="25" t="s">
        <v>488</v>
      </c>
    </row>
    <row r="124" spans="2:47" s="1" customFormat="1" ht="13.5">
      <c r="B124" s="42"/>
      <c r="C124" s="64"/>
      <c r="D124" s="223" t="s">
        <v>233</v>
      </c>
      <c r="E124" s="64"/>
      <c r="F124" s="269" t="s">
        <v>2823</v>
      </c>
      <c r="G124" s="64"/>
      <c r="H124" s="64"/>
      <c r="I124" s="174"/>
      <c r="J124" s="64"/>
      <c r="K124" s="64"/>
      <c r="L124" s="62"/>
      <c r="M124" s="220"/>
      <c r="N124" s="43"/>
      <c r="O124" s="43"/>
      <c r="P124" s="43"/>
      <c r="Q124" s="43"/>
      <c r="R124" s="43"/>
      <c r="S124" s="43"/>
      <c r="T124" s="79"/>
      <c r="AT124" s="25" t="s">
        <v>233</v>
      </c>
      <c r="AU124" s="25" t="s">
        <v>25</v>
      </c>
    </row>
    <row r="125" spans="2:65" s="1" customFormat="1" ht="16.5" customHeight="1">
      <c r="B125" s="42"/>
      <c r="C125" s="274" t="s">
        <v>378</v>
      </c>
      <c r="D125" s="274" t="s">
        <v>697</v>
      </c>
      <c r="E125" s="275" t="s">
        <v>2824</v>
      </c>
      <c r="F125" s="276" t="s">
        <v>2825</v>
      </c>
      <c r="G125" s="277" t="s">
        <v>2369</v>
      </c>
      <c r="H125" s="278">
        <v>1</v>
      </c>
      <c r="I125" s="279"/>
      <c r="J125" s="280">
        <f>ROUND(I125*H125,2)</f>
        <v>0</v>
      </c>
      <c r="K125" s="276" t="s">
        <v>24</v>
      </c>
      <c r="L125" s="281"/>
      <c r="M125" s="282" t="s">
        <v>24</v>
      </c>
      <c r="N125" s="283" t="s">
        <v>48</v>
      </c>
      <c r="O125" s="43"/>
      <c r="P125" s="215">
        <f>O125*H125</f>
        <v>0</v>
      </c>
      <c r="Q125" s="215">
        <v>0</v>
      </c>
      <c r="R125" s="215">
        <f>Q125*H125</f>
        <v>0</v>
      </c>
      <c r="S125" s="215">
        <v>0</v>
      </c>
      <c r="T125" s="216">
        <f>S125*H125</f>
        <v>0</v>
      </c>
      <c r="AR125" s="25" t="s">
        <v>277</v>
      </c>
      <c r="AT125" s="25" t="s">
        <v>697</v>
      </c>
      <c r="AU125" s="25" t="s">
        <v>25</v>
      </c>
      <c r="AY125" s="25" t="s">
        <v>225</v>
      </c>
      <c r="BE125" s="217">
        <f>IF(N125="základní",J125,0)</f>
        <v>0</v>
      </c>
      <c r="BF125" s="217">
        <f>IF(N125="snížená",J125,0)</f>
        <v>0</v>
      </c>
      <c r="BG125" s="217">
        <f>IF(N125="zákl. přenesená",J125,0)</f>
        <v>0</v>
      </c>
      <c r="BH125" s="217">
        <f>IF(N125="sníž. přenesená",J125,0)</f>
        <v>0</v>
      </c>
      <c r="BI125" s="217">
        <f>IF(N125="nulová",J125,0)</f>
        <v>0</v>
      </c>
      <c r="BJ125" s="25" t="s">
        <v>25</v>
      </c>
      <c r="BK125" s="217">
        <f>ROUND(I125*H125,2)</f>
        <v>0</v>
      </c>
      <c r="BL125" s="25" t="s">
        <v>231</v>
      </c>
      <c r="BM125" s="25" t="s">
        <v>499</v>
      </c>
    </row>
    <row r="126" spans="2:47" s="1" customFormat="1" ht="13.5">
      <c r="B126" s="42"/>
      <c r="C126" s="64"/>
      <c r="D126" s="223" t="s">
        <v>233</v>
      </c>
      <c r="E126" s="64"/>
      <c r="F126" s="269" t="s">
        <v>2825</v>
      </c>
      <c r="G126" s="64"/>
      <c r="H126" s="64"/>
      <c r="I126" s="174"/>
      <c r="J126" s="64"/>
      <c r="K126" s="64"/>
      <c r="L126" s="62"/>
      <c r="M126" s="220"/>
      <c r="N126" s="43"/>
      <c r="O126" s="43"/>
      <c r="P126" s="43"/>
      <c r="Q126" s="43"/>
      <c r="R126" s="43"/>
      <c r="S126" s="43"/>
      <c r="T126" s="79"/>
      <c r="AT126" s="25" t="s">
        <v>233</v>
      </c>
      <c r="AU126" s="25" t="s">
        <v>25</v>
      </c>
    </row>
    <row r="127" spans="2:65" s="1" customFormat="1" ht="16.5" customHeight="1">
      <c r="B127" s="42"/>
      <c r="C127" s="274" t="s">
        <v>386</v>
      </c>
      <c r="D127" s="274" t="s">
        <v>697</v>
      </c>
      <c r="E127" s="275" t="s">
        <v>2826</v>
      </c>
      <c r="F127" s="276" t="s">
        <v>2827</v>
      </c>
      <c r="G127" s="277" t="s">
        <v>2369</v>
      </c>
      <c r="H127" s="278">
        <v>1</v>
      </c>
      <c r="I127" s="279"/>
      <c r="J127" s="280">
        <f>ROUND(I127*H127,2)</f>
        <v>0</v>
      </c>
      <c r="K127" s="276" t="s">
        <v>24</v>
      </c>
      <c r="L127" s="281"/>
      <c r="M127" s="282" t="s">
        <v>24</v>
      </c>
      <c r="N127" s="283" t="s">
        <v>48</v>
      </c>
      <c r="O127" s="43"/>
      <c r="P127" s="215">
        <f>O127*H127</f>
        <v>0</v>
      </c>
      <c r="Q127" s="215">
        <v>0</v>
      </c>
      <c r="R127" s="215">
        <f>Q127*H127</f>
        <v>0</v>
      </c>
      <c r="S127" s="215">
        <v>0</v>
      </c>
      <c r="T127" s="216">
        <f>S127*H127</f>
        <v>0</v>
      </c>
      <c r="AR127" s="25" t="s">
        <v>277</v>
      </c>
      <c r="AT127" s="25" t="s">
        <v>697</v>
      </c>
      <c r="AU127" s="25" t="s">
        <v>25</v>
      </c>
      <c r="AY127" s="25" t="s">
        <v>225</v>
      </c>
      <c r="BE127" s="217">
        <f>IF(N127="základní",J127,0)</f>
        <v>0</v>
      </c>
      <c r="BF127" s="217">
        <f>IF(N127="snížená",J127,0)</f>
        <v>0</v>
      </c>
      <c r="BG127" s="217">
        <f>IF(N127="zákl. přenesená",J127,0)</f>
        <v>0</v>
      </c>
      <c r="BH127" s="217">
        <f>IF(N127="sníž. přenesená",J127,0)</f>
        <v>0</v>
      </c>
      <c r="BI127" s="217">
        <f>IF(N127="nulová",J127,0)</f>
        <v>0</v>
      </c>
      <c r="BJ127" s="25" t="s">
        <v>25</v>
      </c>
      <c r="BK127" s="217">
        <f>ROUND(I127*H127,2)</f>
        <v>0</v>
      </c>
      <c r="BL127" s="25" t="s">
        <v>231</v>
      </c>
      <c r="BM127" s="25" t="s">
        <v>516</v>
      </c>
    </row>
    <row r="128" spans="2:47" s="1" customFormat="1" ht="13.5">
      <c r="B128" s="42"/>
      <c r="C128" s="64"/>
      <c r="D128" s="223" t="s">
        <v>233</v>
      </c>
      <c r="E128" s="64"/>
      <c r="F128" s="269" t="s">
        <v>2827</v>
      </c>
      <c r="G128" s="64"/>
      <c r="H128" s="64"/>
      <c r="I128" s="174"/>
      <c r="J128" s="64"/>
      <c r="K128" s="64"/>
      <c r="L128" s="62"/>
      <c r="M128" s="220"/>
      <c r="N128" s="43"/>
      <c r="O128" s="43"/>
      <c r="P128" s="43"/>
      <c r="Q128" s="43"/>
      <c r="R128" s="43"/>
      <c r="S128" s="43"/>
      <c r="T128" s="79"/>
      <c r="AT128" s="25" t="s">
        <v>233</v>
      </c>
      <c r="AU128" s="25" t="s">
        <v>25</v>
      </c>
    </row>
    <row r="129" spans="2:65" s="1" customFormat="1" ht="16.5" customHeight="1">
      <c r="B129" s="42"/>
      <c r="C129" s="274" t="s">
        <v>391</v>
      </c>
      <c r="D129" s="274" t="s">
        <v>697</v>
      </c>
      <c r="E129" s="275" t="s">
        <v>2828</v>
      </c>
      <c r="F129" s="276" t="s">
        <v>2829</v>
      </c>
      <c r="G129" s="277" t="s">
        <v>2369</v>
      </c>
      <c r="H129" s="278">
        <v>1</v>
      </c>
      <c r="I129" s="279"/>
      <c r="J129" s="280">
        <f>ROUND(I129*H129,2)</f>
        <v>0</v>
      </c>
      <c r="K129" s="276" t="s">
        <v>24</v>
      </c>
      <c r="L129" s="281"/>
      <c r="M129" s="282" t="s">
        <v>24</v>
      </c>
      <c r="N129" s="283" t="s">
        <v>48</v>
      </c>
      <c r="O129" s="43"/>
      <c r="P129" s="215">
        <f>O129*H129</f>
        <v>0</v>
      </c>
      <c r="Q129" s="215">
        <v>0</v>
      </c>
      <c r="R129" s="215">
        <f>Q129*H129</f>
        <v>0</v>
      </c>
      <c r="S129" s="215">
        <v>0</v>
      </c>
      <c r="T129" s="216">
        <f>S129*H129</f>
        <v>0</v>
      </c>
      <c r="AR129" s="25" t="s">
        <v>277</v>
      </c>
      <c r="AT129" s="25" t="s">
        <v>697</v>
      </c>
      <c r="AU129" s="25" t="s">
        <v>25</v>
      </c>
      <c r="AY129" s="25" t="s">
        <v>225</v>
      </c>
      <c r="BE129" s="217">
        <f>IF(N129="základní",J129,0)</f>
        <v>0</v>
      </c>
      <c r="BF129" s="217">
        <f>IF(N129="snížená",J129,0)</f>
        <v>0</v>
      </c>
      <c r="BG129" s="217">
        <f>IF(N129="zákl. přenesená",J129,0)</f>
        <v>0</v>
      </c>
      <c r="BH129" s="217">
        <f>IF(N129="sníž. přenesená",J129,0)</f>
        <v>0</v>
      </c>
      <c r="BI129" s="217">
        <f>IF(N129="nulová",J129,0)</f>
        <v>0</v>
      </c>
      <c r="BJ129" s="25" t="s">
        <v>25</v>
      </c>
      <c r="BK129" s="217">
        <f>ROUND(I129*H129,2)</f>
        <v>0</v>
      </c>
      <c r="BL129" s="25" t="s">
        <v>231</v>
      </c>
      <c r="BM129" s="25" t="s">
        <v>528</v>
      </c>
    </row>
    <row r="130" spans="2:47" s="1" customFormat="1" ht="13.5">
      <c r="B130" s="42"/>
      <c r="C130" s="64"/>
      <c r="D130" s="223" t="s">
        <v>233</v>
      </c>
      <c r="E130" s="64"/>
      <c r="F130" s="269" t="s">
        <v>2829</v>
      </c>
      <c r="G130" s="64"/>
      <c r="H130" s="64"/>
      <c r="I130" s="174"/>
      <c r="J130" s="64"/>
      <c r="K130" s="64"/>
      <c r="L130" s="62"/>
      <c r="M130" s="220"/>
      <c r="N130" s="43"/>
      <c r="O130" s="43"/>
      <c r="P130" s="43"/>
      <c r="Q130" s="43"/>
      <c r="R130" s="43"/>
      <c r="S130" s="43"/>
      <c r="T130" s="79"/>
      <c r="AT130" s="25" t="s">
        <v>233</v>
      </c>
      <c r="AU130" s="25" t="s">
        <v>25</v>
      </c>
    </row>
    <row r="131" spans="2:65" s="1" customFormat="1" ht="16.5" customHeight="1">
      <c r="B131" s="42"/>
      <c r="C131" s="274" t="s">
        <v>396</v>
      </c>
      <c r="D131" s="274" t="s">
        <v>697</v>
      </c>
      <c r="E131" s="275" t="s">
        <v>2830</v>
      </c>
      <c r="F131" s="276" t="s">
        <v>2831</v>
      </c>
      <c r="G131" s="277" t="s">
        <v>2369</v>
      </c>
      <c r="H131" s="278">
        <v>2</v>
      </c>
      <c r="I131" s="279"/>
      <c r="J131" s="280">
        <f>ROUND(I131*H131,2)</f>
        <v>0</v>
      </c>
      <c r="K131" s="276" t="s">
        <v>24</v>
      </c>
      <c r="L131" s="281"/>
      <c r="M131" s="282" t="s">
        <v>24</v>
      </c>
      <c r="N131" s="283" t="s">
        <v>48</v>
      </c>
      <c r="O131" s="43"/>
      <c r="P131" s="215">
        <f>O131*H131</f>
        <v>0</v>
      </c>
      <c r="Q131" s="215">
        <v>0</v>
      </c>
      <c r="R131" s="215">
        <f>Q131*H131</f>
        <v>0</v>
      </c>
      <c r="S131" s="215">
        <v>0</v>
      </c>
      <c r="T131" s="216">
        <f>S131*H131</f>
        <v>0</v>
      </c>
      <c r="AR131" s="25" t="s">
        <v>277</v>
      </c>
      <c r="AT131" s="25" t="s">
        <v>697</v>
      </c>
      <c r="AU131" s="25" t="s">
        <v>25</v>
      </c>
      <c r="AY131" s="25" t="s">
        <v>225</v>
      </c>
      <c r="BE131" s="217">
        <f>IF(N131="základní",J131,0)</f>
        <v>0</v>
      </c>
      <c r="BF131" s="217">
        <f>IF(N131="snížená",J131,0)</f>
        <v>0</v>
      </c>
      <c r="BG131" s="217">
        <f>IF(N131="zákl. přenesená",J131,0)</f>
        <v>0</v>
      </c>
      <c r="BH131" s="217">
        <f>IF(N131="sníž. přenesená",J131,0)</f>
        <v>0</v>
      </c>
      <c r="BI131" s="217">
        <f>IF(N131="nulová",J131,0)</f>
        <v>0</v>
      </c>
      <c r="BJ131" s="25" t="s">
        <v>25</v>
      </c>
      <c r="BK131" s="217">
        <f>ROUND(I131*H131,2)</f>
        <v>0</v>
      </c>
      <c r="BL131" s="25" t="s">
        <v>231</v>
      </c>
      <c r="BM131" s="25" t="s">
        <v>571</v>
      </c>
    </row>
    <row r="132" spans="2:47" s="1" customFormat="1" ht="13.5">
      <c r="B132" s="42"/>
      <c r="C132" s="64"/>
      <c r="D132" s="223" t="s">
        <v>233</v>
      </c>
      <c r="E132" s="64"/>
      <c r="F132" s="269" t="s">
        <v>2831</v>
      </c>
      <c r="G132" s="64"/>
      <c r="H132" s="64"/>
      <c r="I132" s="174"/>
      <c r="J132" s="64"/>
      <c r="K132" s="64"/>
      <c r="L132" s="62"/>
      <c r="M132" s="220"/>
      <c r="N132" s="43"/>
      <c r="O132" s="43"/>
      <c r="P132" s="43"/>
      <c r="Q132" s="43"/>
      <c r="R132" s="43"/>
      <c r="S132" s="43"/>
      <c r="T132" s="79"/>
      <c r="AT132" s="25" t="s">
        <v>233</v>
      </c>
      <c r="AU132" s="25" t="s">
        <v>25</v>
      </c>
    </row>
    <row r="133" spans="2:65" s="1" customFormat="1" ht="16.5" customHeight="1">
      <c r="B133" s="42"/>
      <c r="C133" s="274" t="s">
        <v>401</v>
      </c>
      <c r="D133" s="274" t="s">
        <v>697</v>
      </c>
      <c r="E133" s="275" t="s">
        <v>2832</v>
      </c>
      <c r="F133" s="276" t="s">
        <v>2833</v>
      </c>
      <c r="G133" s="277" t="s">
        <v>2369</v>
      </c>
      <c r="H133" s="278">
        <v>2</v>
      </c>
      <c r="I133" s="279"/>
      <c r="J133" s="280">
        <f>ROUND(I133*H133,2)</f>
        <v>0</v>
      </c>
      <c r="K133" s="276" t="s">
        <v>24</v>
      </c>
      <c r="L133" s="281"/>
      <c r="M133" s="282" t="s">
        <v>24</v>
      </c>
      <c r="N133" s="283" t="s">
        <v>48</v>
      </c>
      <c r="O133" s="43"/>
      <c r="P133" s="215">
        <f>O133*H133</f>
        <v>0</v>
      </c>
      <c r="Q133" s="215">
        <v>0</v>
      </c>
      <c r="R133" s="215">
        <f>Q133*H133</f>
        <v>0</v>
      </c>
      <c r="S133" s="215">
        <v>0</v>
      </c>
      <c r="T133" s="216">
        <f>S133*H133</f>
        <v>0</v>
      </c>
      <c r="AR133" s="25" t="s">
        <v>277</v>
      </c>
      <c r="AT133" s="25" t="s">
        <v>697</v>
      </c>
      <c r="AU133" s="25" t="s">
        <v>25</v>
      </c>
      <c r="AY133" s="25" t="s">
        <v>225</v>
      </c>
      <c r="BE133" s="217">
        <f>IF(N133="základní",J133,0)</f>
        <v>0</v>
      </c>
      <c r="BF133" s="217">
        <f>IF(N133="snížená",J133,0)</f>
        <v>0</v>
      </c>
      <c r="BG133" s="217">
        <f>IF(N133="zákl. přenesená",J133,0)</f>
        <v>0</v>
      </c>
      <c r="BH133" s="217">
        <f>IF(N133="sníž. přenesená",J133,0)</f>
        <v>0</v>
      </c>
      <c r="BI133" s="217">
        <f>IF(N133="nulová",J133,0)</f>
        <v>0</v>
      </c>
      <c r="BJ133" s="25" t="s">
        <v>25</v>
      </c>
      <c r="BK133" s="217">
        <f>ROUND(I133*H133,2)</f>
        <v>0</v>
      </c>
      <c r="BL133" s="25" t="s">
        <v>231</v>
      </c>
      <c r="BM133" s="25" t="s">
        <v>584</v>
      </c>
    </row>
    <row r="134" spans="2:47" s="1" customFormat="1" ht="13.5">
      <c r="B134" s="42"/>
      <c r="C134" s="64"/>
      <c r="D134" s="223" t="s">
        <v>233</v>
      </c>
      <c r="E134" s="64"/>
      <c r="F134" s="269" t="s">
        <v>2833</v>
      </c>
      <c r="G134" s="64"/>
      <c r="H134" s="64"/>
      <c r="I134" s="174"/>
      <c r="J134" s="64"/>
      <c r="K134" s="64"/>
      <c r="L134" s="62"/>
      <c r="M134" s="220"/>
      <c r="N134" s="43"/>
      <c r="O134" s="43"/>
      <c r="P134" s="43"/>
      <c r="Q134" s="43"/>
      <c r="R134" s="43"/>
      <c r="S134" s="43"/>
      <c r="T134" s="79"/>
      <c r="AT134" s="25" t="s">
        <v>233</v>
      </c>
      <c r="AU134" s="25" t="s">
        <v>25</v>
      </c>
    </row>
    <row r="135" spans="2:65" s="1" customFormat="1" ht="16.5" customHeight="1">
      <c r="B135" s="42"/>
      <c r="C135" s="274" t="s">
        <v>9</v>
      </c>
      <c r="D135" s="274" t="s">
        <v>697</v>
      </c>
      <c r="E135" s="275" t="s">
        <v>2834</v>
      </c>
      <c r="F135" s="276" t="s">
        <v>2835</v>
      </c>
      <c r="G135" s="277" t="s">
        <v>2369</v>
      </c>
      <c r="H135" s="278">
        <v>1</v>
      </c>
      <c r="I135" s="279"/>
      <c r="J135" s="280">
        <f>ROUND(I135*H135,2)</f>
        <v>0</v>
      </c>
      <c r="K135" s="276" t="s">
        <v>24</v>
      </c>
      <c r="L135" s="281"/>
      <c r="M135" s="282" t="s">
        <v>24</v>
      </c>
      <c r="N135" s="283" t="s">
        <v>48</v>
      </c>
      <c r="O135" s="43"/>
      <c r="P135" s="215">
        <f>O135*H135</f>
        <v>0</v>
      </c>
      <c r="Q135" s="215">
        <v>0</v>
      </c>
      <c r="R135" s="215">
        <f>Q135*H135</f>
        <v>0</v>
      </c>
      <c r="S135" s="215">
        <v>0</v>
      </c>
      <c r="T135" s="216">
        <f>S135*H135</f>
        <v>0</v>
      </c>
      <c r="AR135" s="25" t="s">
        <v>277</v>
      </c>
      <c r="AT135" s="25" t="s">
        <v>697</v>
      </c>
      <c r="AU135" s="25" t="s">
        <v>25</v>
      </c>
      <c r="AY135" s="25" t="s">
        <v>225</v>
      </c>
      <c r="BE135" s="217">
        <f>IF(N135="základní",J135,0)</f>
        <v>0</v>
      </c>
      <c r="BF135" s="217">
        <f>IF(N135="snížená",J135,0)</f>
        <v>0</v>
      </c>
      <c r="BG135" s="217">
        <f>IF(N135="zákl. přenesená",J135,0)</f>
        <v>0</v>
      </c>
      <c r="BH135" s="217">
        <f>IF(N135="sníž. přenesená",J135,0)</f>
        <v>0</v>
      </c>
      <c r="BI135" s="217">
        <f>IF(N135="nulová",J135,0)</f>
        <v>0</v>
      </c>
      <c r="BJ135" s="25" t="s">
        <v>25</v>
      </c>
      <c r="BK135" s="217">
        <f>ROUND(I135*H135,2)</f>
        <v>0</v>
      </c>
      <c r="BL135" s="25" t="s">
        <v>231</v>
      </c>
      <c r="BM135" s="25" t="s">
        <v>608</v>
      </c>
    </row>
    <row r="136" spans="2:47" s="1" customFormat="1" ht="13.5">
      <c r="B136" s="42"/>
      <c r="C136" s="64"/>
      <c r="D136" s="223" t="s">
        <v>233</v>
      </c>
      <c r="E136" s="64"/>
      <c r="F136" s="269" t="s">
        <v>2835</v>
      </c>
      <c r="G136" s="64"/>
      <c r="H136" s="64"/>
      <c r="I136" s="174"/>
      <c r="J136" s="64"/>
      <c r="K136" s="64"/>
      <c r="L136" s="62"/>
      <c r="M136" s="220"/>
      <c r="N136" s="43"/>
      <c r="O136" s="43"/>
      <c r="P136" s="43"/>
      <c r="Q136" s="43"/>
      <c r="R136" s="43"/>
      <c r="S136" s="43"/>
      <c r="T136" s="79"/>
      <c r="AT136" s="25" t="s">
        <v>233</v>
      </c>
      <c r="AU136" s="25" t="s">
        <v>25</v>
      </c>
    </row>
    <row r="137" spans="2:65" s="1" customFormat="1" ht="16.5" customHeight="1">
      <c r="B137" s="42"/>
      <c r="C137" s="274" t="s">
        <v>414</v>
      </c>
      <c r="D137" s="274" t="s">
        <v>697</v>
      </c>
      <c r="E137" s="275" t="s">
        <v>2836</v>
      </c>
      <c r="F137" s="276" t="s">
        <v>2837</v>
      </c>
      <c r="G137" s="277" t="s">
        <v>2369</v>
      </c>
      <c r="H137" s="278">
        <v>1</v>
      </c>
      <c r="I137" s="279"/>
      <c r="J137" s="280">
        <f>ROUND(I137*H137,2)</f>
        <v>0</v>
      </c>
      <c r="K137" s="276" t="s">
        <v>24</v>
      </c>
      <c r="L137" s="281"/>
      <c r="M137" s="282" t="s">
        <v>24</v>
      </c>
      <c r="N137" s="283" t="s">
        <v>48</v>
      </c>
      <c r="O137" s="43"/>
      <c r="P137" s="215">
        <f>O137*H137</f>
        <v>0</v>
      </c>
      <c r="Q137" s="215">
        <v>0</v>
      </c>
      <c r="R137" s="215">
        <f>Q137*H137</f>
        <v>0</v>
      </c>
      <c r="S137" s="215">
        <v>0</v>
      </c>
      <c r="T137" s="216">
        <f>S137*H137</f>
        <v>0</v>
      </c>
      <c r="AR137" s="25" t="s">
        <v>277</v>
      </c>
      <c r="AT137" s="25" t="s">
        <v>697</v>
      </c>
      <c r="AU137" s="25" t="s">
        <v>25</v>
      </c>
      <c r="AY137" s="25" t="s">
        <v>225</v>
      </c>
      <c r="BE137" s="217">
        <f>IF(N137="základní",J137,0)</f>
        <v>0</v>
      </c>
      <c r="BF137" s="217">
        <f>IF(N137="snížená",J137,0)</f>
        <v>0</v>
      </c>
      <c r="BG137" s="217">
        <f>IF(N137="zákl. přenesená",J137,0)</f>
        <v>0</v>
      </c>
      <c r="BH137" s="217">
        <f>IF(N137="sníž. přenesená",J137,0)</f>
        <v>0</v>
      </c>
      <c r="BI137" s="217">
        <f>IF(N137="nulová",J137,0)</f>
        <v>0</v>
      </c>
      <c r="BJ137" s="25" t="s">
        <v>25</v>
      </c>
      <c r="BK137" s="217">
        <f>ROUND(I137*H137,2)</f>
        <v>0</v>
      </c>
      <c r="BL137" s="25" t="s">
        <v>231</v>
      </c>
      <c r="BM137" s="25" t="s">
        <v>638</v>
      </c>
    </row>
    <row r="138" spans="2:47" s="1" customFormat="1" ht="13.5">
      <c r="B138" s="42"/>
      <c r="C138" s="64"/>
      <c r="D138" s="223" t="s">
        <v>233</v>
      </c>
      <c r="E138" s="64"/>
      <c r="F138" s="269" t="s">
        <v>2837</v>
      </c>
      <c r="G138" s="64"/>
      <c r="H138" s="64"/>
      <c r="I138" s="174"/>
      <c r="J138" s="64"/>
      <c r="K138" s="64"/>
      <c r="L138" s="62"/>
      <c r="M138" s="220"/>
      <c r="N138" s="43"/>
      <c r="O138" s="43"/>
      <c r="P138" s="43"/>
      <c r="Q138" s="43"/>
      <c r="R138" s="43"/>
      <c r="S138" s="43"/>
      <c r="T138" s="79"/>
      <c r="AT138" s="25" t="s">
        <v>233</v>
      </c>
      <c r="AU138" s="25" t="s">
        <v>25</v>
      </c>
    </row>
    <row r="139" spans="2:65" s="1" customFormat="1" ht="16.5" customHeight="1">
      <c r="B139" s="42"/>
      <c r="C139" s="274" t="s">
        <v>420</v>
      </c>
      <c r="D139" s="274" t="s">
        <v>697</v>
      </c>
      <c r="E139" s="275" t="s">
        <v>2838</v>
      </c>
      <c r="F139" s="276" t="s">
        <v>2839</v>
      </c>
      <c r="G139" s="277" t="s">
        <v>2369</v>
      </c>
      <c r="H139" s="278">
        <v>1</v>
      </c>
      <c r="I139" s="279"/>
      <c r="J139" s="280">
        <f>ROUND(I139*H139,2)</f>
        <v>0</v>
      </c>
      <c r="K139" s="276" t="s">
        <v>24</v>
      </c>
      <c r="L139" s="281"/>
      <c r="M139" s="282" t="s">
        <v>24</v>
      </c>
      <c r="N139" s="283" t="s">
        <v>48</v>
      </c>
      <c r="O139" s="43"/>
      <c r="P139" s="215">
        <f>O139*H139</f>
        <v>0</v>
      </c>
      <c r="Q139" s="215">
        <v>0</v>
      </c>
      <c r="R139" s="215">
        <f>Q139*H139</f>
        <v>0</v>
      </c>
      <c r="S139" s="215">
        <v>0</v>
      </c>
      <c r="T139" s="216">
        <f>S139*H139</f>
        <v>0</v>
      </c>
      <c r="AR139" s="25" t="s">
        <v>277</v>
      </c>
      <c r="AT139" s="25" t="s">
        <v>697</v>
      </c>
      <c r="AU139" s="25" t="s">
        <v>25</v>
      </c>
      <c r="AY139" s="25" t="s">
        <v>225</v>
      </c>
      <c r="BE139" s="217">
        <f>IF(N139="základní",J139,0)</f>
        <v>0</v>
      </c>
      <c r="BF139" s="217">
        <f>IF(N139="snížená",J139,0)</f>
        <v>0</v>
      </c>
      <c r="BG139" s="217">
        <f>IF(N139="zákl. přenesená",J139,0)</f>
        <v>0</v>
      </c>
      <c r="BH139" s="217">
        <f>IF(N139="sníž. přenesená",J139,0)</f>
        <v>0</v>
      </c>
      <c r="BI139" s="217">
        <f>IF(N139="nulová",J139,0)</f>
        <v>0</v>
      </c>
      <c r="BJ139" s="25" t="s">
        <v>25</v>
      </c>
      <c r="BK139" s="217">
        <f>ROUND(I139*H139,2)</f>
        <v>0</v>
      </c>
      <c r="BL139" s="25" t="s">
        <v>231</v>
      </c>
      <c r="BM139" s="25" t="s">
        <v>668</v>
      </c>
    </row>
    <row r="140" spans="2:47" s="1" customFormat="1" ht="13.5">
      <c r="B140" s="42"/>
      <c r="C140" s="64"/>
      <c r="D140" s="223" t="s">
        <v>233</v>
      </c>
      <c r="E140" s="64"/>
      <c r="F140" s="269" t="s">
        <v>2839</v>
      </c>
      <c r="G140" s="64"/>
      <c r="H140" s="64"/>
      <c r="I140" s="174"/>
      <c r="J140" s="64"/>
      <c r="K140" s="64"/>
      <c r="L140" s="62"/>
      <c r="M140" s="220"/>
      <c r="N140" s="43"/>
      <c r="O140" s="43"/>
      <c r="P140" s="43"/>
      <c r="Q140" s="43"/>
      <c r="R140" s="43"/>
      <c r="S140" s="43"/>
      <c r="T140" s="79"/>
      <c r="AT140" s="25" t="s">
        <v>233</v>
      </c>
      <c r="AU140" s="25" t="s">
        <v>25</v>
      </c>
    </row>
    <row r="141" spans="2:65" s="1" customFormat="1" ht="16.5" customHeight="1">
      <c r="B141" s="42"/>
      <c r="C141" s="274" t="s">
        <v>426</v>
      </c>
      <c r="D141" s="274" t="s">
        <v>697</v>
      </c>
      <c r="E141" s="275" t="s">
        <v>2840</v>
      </c>
      <c r="F141" s="276" t="s">
        <v>2841</v>
      </c>
      <c r="G141" s="277" t="s">
        <v>2369</v>
      </c>
      <c r="H141" s="278">
        <v>1</v>
      </c>
      <c r="I141" s="279"/>
      <c r="J141" s="280">
        <f>ROUND(I141*H141,2)</f>
        <v>0</v>
      </c>
      <c r="K141" s="276" t="s">
        <v>24</v>
      </c>
      <c r="L141" s="281"/>
      <c r="M141" s="282" t="s">
        <v>24</v>
      </c>
      <c r="N141" s="283" t="s">
        <v>48</v>
      </c>
      <c r="O141" s="43"/>
      <c r="P141" s="215">
        <f>O141*H141</f>
        <v>0</v>
      </c>
      <c r="Q141" s="215">
        <v>0</v>
      </c>
      <c r="R141" s="215">
        <f>Q141*H141</f>
        <v>0</v>
      </c>
      <c r="S141" s="215">
        <v>0</v>
      </c>
      <c r="T141" s="216">
        <f>S141*H141</f>
        <v>0</v>
      </c>
      <c r="AR141" s="25" t="s">
        <v>277</v>
      </c>
      <c r="AT141" s="25" t="s">
        <v>697</v>
      </c>
      <c r="AU141" s="25" t="s">
        <v>25</v>
      </c>
      <c r="AY141" s="25" t="s">
        <v>225</v>
      </c>
      <c r="BE141" s="217">
        <f>IF(N141="základní",J141,0)</f>
        <v>0</v>
      </c>
      <c r="BF141" s="217">
        <f>IF(N141="snížená",J141,0)</f>
        <v>0</v>
      </c>
      <c r="BG141" s="217">
        <f>IF(N141="zákl. přenesená",J141,0)</f>
        <v>0</v>
      </c>
      <c r="BH141" s="217">
        <f>IF(N141="sníž. přenesená",J141,0)</f>
        <v>0</v>
      </c>
      <c r="BI141" s="217">
        <f>IF(N141="nulová",J141,0)</f>
        <v>0</v>
      </c>
      <c r="BJ141" s="25" t="s">
        <v>25</v>
      </c>
      <c r="BK141" s="217">
        <f>ROUND(I141*H141,2)</f>
        <v>0</v>
      </c>
      <c r="BL141" s="25" t="s">
        <v>231</v>
      </c>
      <c r="BM141" s="25" t="s">
        <v>684</v>
      </c>
    </row>
    <row r="142" spans="2:47" s="1" customFormat="1" ht="13.5">
      <c r="B142" s="42"/>
      <c r="C142" s="64"/>
      <c r="D142" s="218" t="s">
        <v>233</v>
      </c>
      <c r="E142" s="64"/>
      <c r="F142" s="219" t="s">
        <v>2841</v>
      </c>
      <c r="G142" s="64"/>
      <c r="H142" s="64"/>
      <c r="I142" s="174"/>
      <c r="J142" s="64"/>
      <c r="K142" s="64"/>
      <c r="L142" s="62"/>
      <c r="M142" s="220"/>
      <c r="N142" s="43"/>
      <c r="O142" s="43"/>
      <c r="P142" s="43"/>
      <c r="Q142" s="43"/>
      <c r="R142" s="43"/>
      <c r="S142" s="43"/>
      <c r="T142" s="79"/>
      <c r="AT142" s="25" t="s">
        <v>233</v>
      </c>
      <c r="AU142" s="25" t="s">
        <v>25</v>
      </c>
    </row>
    <row r="143" spans="2:63" s="11" customFormat="1" ht="37.35" customHeight="1">
      <c r="B143" s="189"/>
      <c r="C143" s="190"/>
      <c r="D143" s="203" t="s">
        <v>76</v>
      </c>
      <c r="E143" s="290" t="s">
        <v>2403</v>
      </c>
      <c r="F143" s="290" t="s">
        <v>2842</v>
      </c>
      <c r="G143" s="190"/>
      <c r="H143" s="190"/>
      <c r="I143" s="193"/>
      <c r="J143" s="291">
        <f>BK143</f>
        <v>0</v>
      </c>
      <c r="K143" s="190"/>
      <c r="L143" s="195"/>
      <c r="M143" s="196"/>
      <c r="N143" s="197"/>
      <c r="O143" s="197"/>
      <c r="P143" s="198">
        <f>SUM(P144:P199)</f>
        <v>0</v>
      </c>
      <c r="Q143" s="197"/>
      <c r="R143" s="198">
        <f>SUM(R144:R199)</f>
        <v>0</v>
      </c>
      <c r="S143" s="197"/>
      <c r="T143" s="199">
        <f>SUM(T144:T199)</f>
        <v>0</v>
      </c>
      <c r="AR143" s="200" t="s">
        <v>25</v>
      </c>
      <c r="AT143" s="201" t="s">
        <v>76</v>
      </c>
      <c r="AU143" s="201" t="s">
        <v>77</v>
      </c>
      <c r="AY143" s="200" t="s">
        <v>225</v>
      </c>
      <c r="BK143" s="202">
        <f>SUM(BK144:BK199)</f>
        <v>0</v>
      </c>
    </row>
    <row r="144" spans="2:65" s="1" customFormat="1" ht="16.5" customHeight="1">
      <c r="B144" s="42"/>
      <c r="C144" s="274" t="s">
        <v>433</v>
      </c>
      <c r="D144" s="274" t="s">
        <v>697</v>
      </c>
      <c r="E144" s="275" t="s">
        <v>2843</v>
      </c>
      <c r="F144" s="276" t="s">
        <v>2844</v>
      </c>
      <c r="G144" s="277" t="s">
        <v>920</v>
      </c>
      <c r="H144" s="278">
        <v>5</v>
      </c>
      <c r="I144" s="279"/>
      <c r="J144" s="280">
        <f>ROUND(I144*H144,2)</f>
        <v>0</v>
      </c>
      <c r="K144" s="276" t="s">
        <v>24</v>
      </c>
      <c r="L144" s="281"/>
      <c r="M144" s="282" t="s">
        <v>24</v>
      </c>
      <c r="N144" s="283" t="s">
        <v>48</v>
      </c>
      <c r="O144" s="43"/>
      <c r="P144" s="215">
        <f>O144*H144</f>
        <v>0</v>
      </c>
      <c r="Q144" s="215">
        <v>0</v>
      </c>
      <c r="R144" s="215">
        <f>Q144*H144</f>
        <v>0</v>
      </c>
      <c r="S144" s="215">
        <v>0</v>
      </c>
      <c r="T144" s="216">
        <f>S144*H144</f>
        <v>0</v>
      </c>
      <c r="AR144" s="25" t="s">
        <v>277</v>
      </c>
      <c r="AT144" s="25" t="s">
        <v>697</v>
      </c>
      <c r="AU144" s="25" t="s">
        <v>25</v>
      </c>
      <c r="AY144" s="25" t="s">
        <v>225</v>
      </c>
      <c r="BE144" s="217">
        <f>IF(N144="základní",J144,0)</f>
        <v>0</v>
      </c>
      <c r="BF144" s="217">
        <f>IF(N144="snížená",J144,0)</f>
        <v>0</v>
      </c>
      <c r="BG144" s="217">
        <f>IF(N144="zákl. přenesená",J144,0)</f>
        <v>0</v>
      </c>
      <c r="BH144" s="217">
        <f>IF(N144="sníž. přenesená",J144,0)</f>
        <v>0</v>
      </c>
      <c r="BI144" s="217">
        <f>IF(N144="nulová",J144,0)</f>
        <v>0</v>
      </c>
      <c r="BJ144" s="25" t="s">
        <v>25</v>
      </c>
      <c r="BK144" s="217">
        <f>ROUND(I144*H144,2)</f>
        <v>0</v>
      </c>
      <c r="BL144" s="25" t="s">
        <v>231</v>
      </c>
      <c r="BM144" s="25" t="s">
        <v>696</v>
      </c>
    </row>
    <row r="145" spans="2:47" s="1" customFormat="1" ht="13.5">
      <c r="B145" s="42"/>
      <c r="C145" s="64"/>
      <c r="D145" s="223" t="s">
        <v>233</v>
      </c>
      <c r="E145" s="64"/>
      <c r="F145" s="269" t="s">
        <v>2844</v>
      </c>
      <c r="G145" s="64"/>
      <c r="H145" s="64"/>
      <c r="I145" s="174"/>
      <c r="J145" s="64"/>
      <c r="K145" s="64"/>
      <c r="L145" s="62"/>
      <c r="M145" s="220"/>
      <c r="N145" s="43"/>
      <c r="O145" s="43"/>
      <c r="P145" s="43"/>
      <c r="Q145" s="43"/>
      <c r="R145" s="43"/>
      <c r="S145" s="43"/>
      <c r="T145" s="79"/>
      <c r="AT145" s="25" t="s">
        <v>233</v>
      </c>
      <c r="AU145" s="25" t="s">
        <v>25</v>
      </c>
    </row>
    <row r="146" spans="2:65" s="1" customFormat="1" ht="16.5" customHeight="1">
      <c r="B146" s="42"/>
      <c r="C146" s="274" t="s">
        <v>439</v>
      </c>
      <c r="D146" s="274" t="s">
        <v>697</v>
      </c>
      <c r="E146" s="275" t="s">
        <v>2845</v>
      </c>
      <c r="F146" s="276" t="s">
        <v>2846</v>
      </c>
      <c r="G146" s="277" t="s">
        <v>920</v>
      </c>
      <c r="H146" s="278">
        <v>12</v>
      </c>
      <c r="I146" s="279"/>
      <c r="J146" s="280">
        <f>ROUND(I146*H146,2)</f>
        <v>0</v>
      </c>
      <c r="K146" s="276" t="s">
        <v>24</v>
      </c>
      <c r="L146" s="281"/>
      <c r="M146" s="282" t="s">
        <v>24</v>
      </c>
      <c r="N146" s="283" t="s">
        <v>48</v>
      </c>
      <c r="O146" s="43"/>
      <c r="P146" s="215">
        <f>O146*H146</f>
        <v>0</v>
      </c>
      <c r="Q146" s="215">
        <v>0</v>
      </c>
      <c r="R146" s="215">
        <f>Q146*H146</f>
        <v>0</v>
      </c>
      <c r="S146" s="215">
        <v>0</v>
      </c>
      <c r="T146" s="216">
        <f>S146*H146</f>
        <v>0</v>
      </c>
      <c r="AR146" s="25" t="s">
        <v>277</v>
      </c>
      <c r="AT146" s="25" t="s">
        <v>697</v>
      </c>
      <c r="AU146" s="25" t="s">
        <v>25</v>
      </c>
      <c r="AY146" s="25" t="s">
        <v>225</v>
      </c>
      <c r="BE146" s="217">
        <f>IF(N146="základní",J146,0)</f>
        <v>0</v>
      </c>
      <c r="BF146" s="217">
        <f>IF(N146="snížená",J146,0)</f>
        <v>0</v>
      </c>
      <c r="BG146" s="217">
        <f>IF(N146="zákl. přenesená",J146,0)</f>
        <v>0</v>
      </c>
      <c r="BH146" s="217">
        <f>IF(N146="sníž. přenesená",J146,0)</f>
        <v>0</v>
      </c>
      <c r="BI146" s="217">
        <f>IF(N146="nulová",J146,0)</f>
        <v>0</v>
      </c>
      <c r="BJ146" s="25" t="s">
        <v>25</v>
      </c>
      <c r="BK146" s="217">
        <f>ROUND(I146*H146,2)</f>
        <v>0</v>
      </c>
      <c r="BL146" s="25" t="s">
        <v>231</v>
      </c>
      <c r="BM146" s="25" t="s">
        <v>714</v>
      </c>
    </row>
    <row r="147" spans="2:47" s="1" customFormat="1" ht="13.5">
      <c r="B147" s="42"/>
      <c r="C147" s="64"/>
      <c r="D147" s="223" t="s">
        <v>233</v>
      </c>
      <c r="E147" s="64"/>
      <c r="F147" s="269" t="s">
        <v>2846</v>
      </c>
      <c r="G147" s="64"/>
      <c r="H147" s="64"/>
      <c r="I147" s="174"/>
      <c r="J147" s="64"/>
      <c r="K147" s="64"/>
      <c r="L147" s="62"/>
      <c r="M147" s="220"/>
      <c r="N147" s="43"/>
      <c r="O147" s="43"/>
      <c r="P147" s="43"/>
      <c r="Q147" s="43"/>
      <c r="R147" s="43"/>
      <c r="S147" s="43"/>
      <c r="T147" s="79"/>
      <c r="AT147" s="25" t="s">
        <v>233</v>
      </c>
      <c r="AU147" s="25" t="s">
        <v>25</v>
      </c>
    </row>
    <row r="148" spans="2:65" s="1" customFormat="1" ht="16.5" customHeight="1">
      <c r="B148" s="42"/>
      <c r="C148" s="274" t="s">
        <v>456</v>
      </c>
      <c r="D148" s="274" t="s">
        <v>697</v>
      </c>
      <c r="E148" s="275" t="s">
        <v>2847</v>
      </c>
      <c r="F148" s="276" t="s">
        <v>2848</v>
      </c>
      <c r="G148" s="277" t="s">
        <v>920</v>
      </c>
      <c r="H148" s="278">
        <v>16</v>
      </c>
      <c r="I148" s="279"/>
      <c r="J148" s="280">
        <f>ROUND(I148*H148,2)</f>
        <v>0</v>
      </c>
      <c r="K148" s="276" t="s">
        <v>24</v>
      </c>
      <c r="L148" s="281"/>
      <c r="M148" s="282" t="s">
        <v>24</v>
      </c>
      <c r="N148" s="283" t="s">
        <v>48</v>
      </c>
      <c r="O148" s="43"/>
      <c r="P148" s="215">
        <f>O148*H148</f>
        <v>0</v>
      </c>
      <c r="Q148" s="215">
        <v>0</v>
      </c>
      <c r="R148" s="215">
        <f>Q148*H148</f>
        <v>0</v>
      </c>
      <c r="S148" s="215">
        <v>0</v>
      </c>
      <c r="T148" s="216">
        <f>S148*H148</f>
        <v>0</v>
      </c>
      <c r="AR148" s="25" t="s">
        <v>277</v>
      </c>
      <c r="AT148" s="25" t="s">
        <v>697</v>
      </c>
      <c r="AU148" s="25" t="s">
        <v>25</v>
      </c>
      <c r="AY148" s="25" t="s">
        <v>225</v>
      </c>
      <c r="BE148" s="217">
        <f>IF(N148="základní",J148,0)</f>
        <v>0</v>
      </c>
      <c r="BF148" s="217">
        <f>IF(N148="snížená",J148,0)</f>
        <v>0</v>
      </c>
      <c r="BG148" s="217">
        <f>IF(N148="zákl. přenesená",J148,0)</f>
        <v>0</v>
      </c>
      <c r="BH148" s="217">
        <f>IF(N148="sníž. přenesená",J148,0)</f>
        <v>0</v>
      </c>
      <c r="BI148" s="217">
        <f>IF(N148="nulová",J148,0)</f>
        <v>0</v>
      </c>
      <c r="BJ148" s="25" t="s">
        <v>25</v>
      </c>
      <c r="BK148" s="217">
        <f>ROUND(I148*H148,2)</f>
        <v>0</v>
      </c>
      <c r="BL148" s="25" t="s">
        <v>231</v>
      </c>
      <c r="BM148" s="25" t="s">
        <v>750</v>
      </c>
    </row>
    <row r="149" spans="2:47" s="1" customFormat="1" ht="13.5">
      <c r="B149" s="42"/>
      <c r="C149" s="64"/>
      <c r="D149" s="223" t="s">
        <v>233</v>
      </c>
      <c r="E149" s="64"/>
      <c r="F149" s="269" t="s">
        <v>2848</v>
      </c>
      <c r="G149" s="64"/>
      <c r="H149" s="64"/>
      <c r="I149" s="174"/>
      <c r="J149" s="64"/>
      <c r="K149" s="64"/>
      <c r="L149" s="62"/>
      <c r="M149" s="220"/>
      <c r="N149" s="43"/>
      <c r="O149" s="43"/>
      <c r="P149" s="43"/>
      <c r="Q149" s="43"/>
      <c r="R149" s="43"/>
      <c r="S149" s="43"/>
      <c r="T149" s="79"/>
      <c r="AT149" s="25" t="s">
        <v>233</v>
      </c>
      <c r="AU149" s="25" t="s">
        <v>25</v>
      </c>
    </row>
    <row r="150" spans="2:65" s="1" customFormat="1" ht="16.5" customHeight="1">
      <c r="B150" s="42"/>
      <c r="C150" s="274" t="s">
        <v>463</v>
      </c>
      <c r="D150" s="274" t="s">
        <v>697</v>
      </c>
      <c r="E150" s="275" t="s">
        <v>2849</v>
      </c>
      <c r="F150" s="276" t="s">
        <v>2850</v>
      </c>
      <c r="G150" s="277" t="s">
        <v>920</v>
      </c>
      <c r="H150" s="278">
        <v>3</v>
      </c>
      <c r="I150" s="279"/>
      <c r="J150" s="280">
        <f>ROUND(I150*H150,2)</f>
        <v>0</v>
      </c>
      <c r="K150" s="276" t="s">
        <v>24</v>
      </c>
      <c r="L150" s="281"/>
      <c r="M150" s="282" t="s">
        <v>24</v>
      </c>
      <c r="N150" s="283" t="s">
        <v>48</v>
      </c>
      <c r="O150" s="43"/>
      <c r="P150" s="215">
        <f>O150*H150</f>
        <v>0</v>
      </c>
      <c r="Q150" s="215">
        <v>0</v>
      </c>
      <c r="R150" s="215">
        <f>Q150*H150</f>
        <v>0</v>
      </c>
      <c r="S150" s="215">
        <v>0</v>
      </c>
      <c r="T150" s="216">
        <f>S150*H150</f>
        <v>0</v>
      </c>
      <c r="AR150" s="25" t="s">
        <v>277</v>
      </c>
      <c r="AT150" s="25" t="s">
        <v>697</v>
      </c>
      <c r="AU150" s="25" t="s">
        <v>25</v>
      </c>
      <c r="AY150" s="25" t="s">
        <v>225</v>
      </c>
      <c r="BE150" s="217">
        <f>IF(N150="základní",J150,0)</f>
        <v>0</v>
      </c>
      <c r="BF150" s="217">
        <f>IF(N150="snížená",J150,0)</f>
        <v>0</v>
      </c>
      <c r="BG150" s="217">
        <f>IF(N150="zákl. přenesená",J150,0)</f>
        <v>0</v>
      </c>
      <c r="BH150" s="217">
        <f>IF(N150="sníž. přenesená",J150,0)</f>
        <v>0</v>
      </c>
      <c r="BI150" s="217">
        <f>IF(N150="nulová",J150,0)</f>
        <v>0</v>
      </c>
      <c r="BJ150" s="25" t="s">
        <v>25</v>
      </c>
      <c r="BK150" s="217">
        <f>ROUND(I150*H150,2)</f>
        <v>0</v>
      </c>
      <c r="BL150" s="25" t="s">
        <v>231</v>
      </c>
      <c r="BM150" s="25" t="s">
        <v>758</v>
      </c>
    </row>
    <row r="151" spans="2:47" s="1" customFormat="1" ht="13.5">
      <c r="B151" s="42"/>
      <c r="C151" s="64"/>
      <c r="D151" s="223" t="s">
        <v>233</v>
      </c>
      <c r="E151" s="64"/>
      <c r="F151" s="269" t="s">
        <v>2850</v>
      </c>
      <c r="G151" s="64"/>
      <c r="H151" s="64"/>
      <c r="I151" s="174"/>
      <c r="J151" s="64"/>
      <c r="K151" s="64"/>
      <c r="L151" s="62"/>
      <c r="M151" s="220"/>
      <c r="N151" s="43"/>
      <c r="O151" s="43"/>
      <c r="P151" s="43"/>
      <c r="Q151" s="43"/>
      <c r="R151" s="43"/>
      <c r="S151" s="43"/>
      <c r="T151" s="79"/>
      <c r="AT151" s="25" t="s">
        <v>233</v>
      </c>
      <c r="AU151" s="25" t="s">
        <v>25</v>
      </c>
    </row>
    <row r="152" spans="2:65" s="1" customFormat="1" ht="16.5" customHeight="1">
      <c r="B152" s="42"/>
      <c r="C152" s="274" t="s">
        <v>477</v>
      </c>
      <c r="D152" s="274" t="s">
        <v>697</v>
      </c>
      <c r="E152" s="275" t="s">
        <v>2851</v>
      </c>
      <c r="F152" s="276" t="s">
        <v>2852</v>
      </c>
      <c r="G152" s="277" t="s">
        <v>920</v>
      </c>
      <c r="H152" s="278">
        <v>14</v>
      </c>
      <c r="I152" s="279"/>
      <c r="J152" s="280">
        <f>ROUND(I152*H152,2)</f>
        <v>0</v>
      </c>
      <c r="K152" s="276" t="s">
        <v>24</v>
      </c>
      <c r="L152" s="281"/>
      <c r="M152" s="282" t="s">
        <v>24</v>
      </c>
      <c r="N152" s="283" t="s">
        <v>48</v>
      </c>
      <c r="O152" s="43"/>
      <c r="P152" s="215">
        <f>O152*H152</f>
        <v>0</v>
      </c>
      <c r="Q152" s="215">
        <v>0</v>
      </c>
      <c r="R152" s="215">
        <f>Q152*H152</f>
        <v>0</v>
      </c>
      <c r="S152" s="215">
        <v>0</v>
      </c>
      <c r="T152" s="216">
        <f>S152*H152</f>
        <v>0</v>
      </c>
      <c r="AR152" s="25" t="s">
        <v>277</v>
      </c>
      <c r="AT152" s="25" t="s">
        <v>697</v>
      </c>
      <c r="AU152" s="25" t="s">
        <v>25</v>
      </c>
      <c r="AY152" s="25" t="s">
        <v>225</v>
      </c>
      <c r="BE152" s="217">
        <f>IF(N152="základní",J152,0)</f>
        <v>0</v>
      </c>
      <c r="BF152" s="217">
        <f>IF(N152="snížená",J152,0)</f>
        <v>0</v>
      </c>
      <c r="BG152" s="217">
        <f>IF(N152="zákl. přenesená",J152,0)</f>
        <v>0</v>
      </c>
      <c r="BH152" s="217">
        <f>IF(N152="sníž. přenesená",J152,0)</f>
        <v>0</v>
      </c>
      <c r="BI152" s="217">
        <f>IF(N152="nulová",J152,0)</f>
        <v>0</v>
      </c>
      <c r="BJ152" s="25" t="s">
        <v>25</v>
      </c>
      <c r="BK152" s="217">
        <f>ROUND(I152*H152,2)</f>
        <v>0</v>
      </c>
      <c r="BL152" s="25" t="s">
        <v>231</v>
      </c>
      <c r="BM152" s="25" t="s">
        <v>766</v>
      </c>
    </row>
    <row r="153" spans="2:47" s="1" customFormat="1" ht="13.5">
      <c r="B153" s="42"/>
      <c r="C153" s="64"/>
      <c r="D153" s="223" t="s">
        <v>233</v>
      </c>
      <c r="E153" s="64"/>
      <c r="F153" s="269" t="s">
        <v>2852</v>
      </c>
      <c r="G153" s="64"/>
      <c r="H153" s="64"/>
      <c r="I153" s="174"/>
      <c r="J153" s="64"/>
      <c r="K153" s="64"/>
      <c r="L153" s="62"/>
      <c r="M153" s="220"/>
      <c r="N153" s="43"/>
      <c r="O153" s="43"/>
      <c r="P153" s="43"/>
      <c r="Q153" s="43"/>
      <c r="R153" s="43"/>
      <c r="S153" s="43"/>
      <c r="T153" s="79"/>
      <c r="AT153" s="25" t="s">
        <v>233</v>
      </c>
      <c r="AU153" s="25" t="s">
        <v>25</v>
      </c>
    </row>
    <row r="154" spans="2:65" s="1" customFormat="1" ht="16.5" customHeight="1">
      <c r="B154" s="42"/>
      <c r="C154" s="274" t="s">
        <v>488</v>
      </c>
      <c r="D154" s="274" t="s">
        <v>697</v>
      </c>
      <c r="E154" s="275" t="s">
        <v>2853</v>
      </c>
      <c r="F154" s="276" t="s">
        <v>2854</v>
      </c>
      <c r="G154" s="277" t="s">
        <v>920</v>
      </c>
      <c r="H154" s="278">
        <v>5</v>
      </c>
      <c r="I154" s="279"/>
      <c r="J154" s="280">
        <f>ROUND(I154*H154,2)</f>
        <v>0</v>
      </c>
      <c r="K154" s="276" t="s">
        <v>24</v>
      </c>
      <c r="L154" s="281"/>
      <c r="M154" s="282" t="s">
        <v>24</v>
      </c>
      <c r="N154" s="283" t="s">
        <v>48</v>
      </c>
      <c r="O154" s="43"/>
      <c r="P154" s="215">
        <f>O154*H154</f>
        <v>0</v>
      </c>
      <c r="Q154" s="215">
        <v>0</v>
      </c>
      <c r="R154" s="215">
        <f>Q154*H154</f>
        <v>0</v>
      </c>
      <c r="S154" s="215">
        <v>0</v>
      </c>
      <c r="T154" s="216">
        <f>S154*H154</f>
        <v>0</v>
      </c>
      <c r="AR154" s="25" t="s">
        <v>277</v>
      </c>
      <c r="AT154" s="25" t="s">
        <v>697</v>
      </c>
      <c r="AU154" s="25" t="s">
        <v>25</v>
      </c>
      <c r="AY154" s="25" t="s">
        <v>225</v>
      </c>
      <c r="BE154" s="217">
        <f>IF(N154="základní",J154,0)</f>
        <v>0</v>
      </c>
      <c r="BF154" s="217">
        <f>IF(N154="snížená",J154,0)</f>
        <v>0</v>
      </c>
      <c r="BG154" s="217">
        <f>IF(N154="zákl. přenesená",J154,0)</f>
        <v>0</v>
      </c>
      <c r="BH154" s="217">
        <f>IF(N154="sníž. přenesená",J154,0)</f>
        <v>0</v>
      </c>
      <c r="BI154" s="217">
        <f>IF(N154="nulová",J154,0)</f>
        <v>0</v>
      </c>
      <c r="BJ154" s="25" t="s">
        <v>25</v>
      </c>
      <c r="BK154" s="217">
        <f>ROUND(I154*H154,2)</f>
        <v>0</v>
      </c>
      <c r="BL154" s="25" t="s">
        <v>231</v>
      </c>
      <c r="BM154" s="25" t="s">
        <v>774</v>
      </c>
    </row>
    <row r="155" spans="2:47" s="1" customFormat="1" ht="13.5">
      <c r="B155" s="42"/>
      <c r="C155" s="64"/>
      <c r="D155" s="223" t="s">
        <v>233</v>
      </c>
      <c r="E155" s="64"/>
      <c r="F155" s="269" t="s">
        <v>2854</v>
      </c>
      <c r="G155" s="64"/>
      <c r="H155" s="64"/>
      <c r="I155" s="174"/>
      <c r="J155" s="64"/>
      <c r="K155" s="64"/>
      <c r="L155" s="62"/>
      <c r="M155" s="220"/>
      <c r="N155" s="43"/>
      <c r="O155" s="43"/>
      <c r="P155" s="43"/>
      <c r="Q155" s="43"/>
      <c r="R155" s="43"/>
      <c r="S155" s="43"/>
      <c r="T155" s="79"/>
      <c r="AT155" s="25" t="s">
        <v>233</v>
      </c>
      <c r="AU155" s="25" t="s">
        <v>25</v>
      </c>
    </row>
    <row r="156" spans="2:65" s="1" customFormat="1" ht="16.5" customHeight="1">
      <c r="B156" s="42"/>
      <c r="C156" s="274" t="s">
        <v>493</v>
      </c>
      <c r="D156" s="274" t="s">
        <v>697</v>
      </c>
      <c r="E156" s="275" t="s">
        <v>2855</v>
      </c>
      <c r="F156" s="276" t="s">
        <v>2856</v>
      </c>
      <c r="G156" s="277" t="s">
        <v>920</v>
      </c>
      <c r="H156" s="278">
        <v>5</v>
      </c>
      <c r="I156" s="279"/>
      <c r="J156" s="280">
        <f>ROUND(I156*H156,2)</f>
        <v>0</v>
      </c>
      <c r="K156" s="276" t="s">
        <v>24</v>
      </c>
      <c r="L156" s="281"/>
      <c r="M156" s="282" t="s">
        <v>24</v>
      </c>
      <c r="N156" s="283" t="s">
        <v>48</v>
      </c>
      <c r="O156" s="43"/>
      <c r="P156" s="215">
        <f>O156*H156</f>
        <v>0</v>
      </c>
      <c r="Q156" s="215">
        <v>0</v>
      </c>
      <c r="R156" s="215">
        <f>Q156*H156</f>
        <v>0</v>
      </c>
      <c r="S156" s="215">
        <v>0</v>
      </c>
      <c r="T156" s="216">
        <f>S156*H156</f>
        <v>0</v>
      </c>
      <c r="AR156" s="25" t="s">
        <v>277</v>
      </c>
      <c r="AT156" s="25" t="s">
        <v>697</v>
      </c>
      <c r="AU156" s="25" t="s">
        <v>25</v>
      </c>
      <c r="AY156" s="25" t="s">
        <v>225</v>
      </c>
      <c r="BE156" s="217">
        <f>IF(N156="základní",J156,0)</f>
        <v>0</v>
      </c>
      <c r="BF156" s="217">
        <f>IF(N156="snížená",J156,0)</f>
        <v>0</v>
      </c>
      <c r="BG156" s="217">
        <f>IF(N156="zákl. přenesená",J156,0)</f>
        <v>0</v>
      </c>
      <c r="BH156" s="217">
        <f>IF(N156="sníž. přenesená",J156,0)</f>
        <v>0</v>
      </c>
      <c r="BI156" s="217">
        <f>IF(N156="nulová",J156,0)</f>
        <v>0</v>
      </c>
      <c r="BJ156" s="25" t="s">
        <v>25</v>
      </c>
      <c r="BK156" s="217">
        <f>ROUND(I156*H156,2)</f>
        <v>0</v>
      </c>
      <c r="BL156" s="25" t="s">
        <v>231</v>
      </c>
      <c r="BM156" s="25" t="s">
        <v>782</v>
      </c>
    </row>
    <row r="157" spans="2:47" s="1" customFormat="1" ht="13.5">
      <c r="B157" s="42"/>
      <c r="C157" s="64"/>
      <c r="D157" s="223" t="s">
        <v>233</v>
      </c>
      <c r="E157" s="64"/>
      <c r="F157" s="269" t="s">
        <v>2856</v>
      </c>
      <c r="G157" s="64"/>
      <c r="H157" s="64"/>
      <c r="I157" s="174"/>
      <c r="J157" s="64"/>
      <c r="K157" s="64"/>
      <c r="L157" s="62"/>
      <c r="M157" s="220"/>
      <c r="N157" s="43"/>
      <c r="O157" s="43"/>
      <c r="P157" s="43"/>
      <c r="Q157" s="43"/>
      <c r="R157" s="43"/>
      <c r="S157" s="43"/>
      <c r="T157" s="79"/>
      <c r="AT157" s="25" t="s">
        <v>233</v>
      </c>
      <c r="AU157" s="25" t="s">
        <v>25</v>
      </c>
    </row>
    <row r="158" spans="2:65" s="1" customFormat="1" ht="16.5" customHeight="1">
      <c r="B158" s="42"/>
      <c r="C158" s="274" t="s">
        <v>499</v>
      </c>
      <c r="D158" s="274" t="s">
        <v>697</v>
      </c>
      <c r="E158" s="275" t="s">
        <v>2857</v>
      </c>
      <c r="F158" s="276" t="s">
        <v>2858</v>
      </c>
      <c r="G158" s="277" t="s">
        <v>2369</v>
      </c>
      <c r="H158" s="278">
        <v>3</v>
      </c>
      <c r="I158" s="279"/>
      <c r="J158" s="280">
        <f>ROUND(I158*H158,2)</f>
        <v>0</v>
      </c>
      <c r="K158" s="276" t="s">
        <v>24</v>
      </c>
      <c r="L158" s="281"/>
      <c r="M158" s="282" t="s">
        <v>24</v>
      </c>
      <c r="N158" s="283" t="s">
        <v>48</v>
      </c>
      <c r="O158" s="43"/>
      <c r="P158" s="215">
        <f>O158*H158</f>
        <v>0</v>
      </c>
      <c r="Q158" s="215">
        <v>0</v>
      </c>
      <c r="R158" s="215">
        <f>Q158*H158</f>
        <v>0</v>
      </c>
      <c r="S158" s="215">
        <v>0</v>
      </c>
      <c r="T158" s="216">
        <f>S158*H158</f>
        <v>0</v>
      </c>
      <c r="AR158" s="25" t="s">
        <v>277</v>
      </c>
      <c r="AT158" s="25" t="s">
        <v>697</v>
      </c>
      <c r="AU158" s="25" t="s">
        <v>25</v>
      </c>
      <c r="AY158" s="25" t="s">
        <v>225</v>
      </c>
      <c r="BE158" s="217">
        <f>IF(N158="základní",J158,0)</f>
        <v>0</v>
      </c>
      <c r="BF158" s="217">
        <f>IF(N158="snížená",J158,0)</f>
        <v>0</v>
      </c>
      <c r="BG158" s="217">
        <f>IF(N158="zákl. přenesená",J158,0)</f>
        <v>0</v>
      </c>
      <c r="BH158" s="217">
        <f>IF(N158="sníž. přenesená",J158,0)</f>
        <v>0</v>
      </c>
      <c r="BI158" s="217">
        <f>IF(N158="nulová",J158,0)</f>
        <v>0</v>
      </c>
      <c r="BJ158" s="25" t="s">
        <v>25</v>
      </c>
      <c r="BK158" s="217">
        <f>ROUND(I158*H158,2)</f>
        <v>0</v>
      </c>
      <c r="BL158" s="25" t="s">
        <v>231</v>
      </c>
      <c r="BM158" s="25" t="s">
        <v>790</v>
      </c>
    </row>
    <row r="159" spans="2:47" s="1" customFormat="1" ht="13.5">
      <c r="B159" s="42"/>
      <c r="C159" s="64"/>
      <c r="D159" s="223" t="s">
        <v>233</v>
      </c>
      <c r="E159" s="64"/>
      <c r="F159" s="269" t="s">
        <v>2858</v>
      </c>
      <c r="G159" s="64"/>
      <c r="H159" s="64"/>
      <c r="I159" s="174"/>
      <c r="J159" s="64"/>
      <c r="K159" s="64"/>
      <c r="L159" s="62"/>
      <c r="M159" s="220"/>
      <c r="N159" s="43"/>
      <c r="O159" s="43"/>
      <c r="P159" s="43"/>
      <c r="Q159" s="43"/>
      <c r="R159" s="43"/>
      <c r="S159" s="43"/>
      <c r="T159" s="79"/>
      <c r="AT159" s="25" t="s">
        <v>233</v>
      </c>
      <c r="AU159" s="25" t="s">
        <v>25</v>
      </c>
    </row>
    <row r="160" spans="2:65" s="1" customFormat="1" ht="16.5" customHeight="1">
      <c r="B160" s="42"/>
      <c r="C160" s="274" t="s">
        <v>506</v>
      </c>
      <c r="D160" s="274" t="s">
        <v>697</v>
      </c>
      <c r="E160" s="275" t="s">
        <v>2859</v>
      </c>
      <c r="F160" s="276" t="s">
        <v>2860</v>
      </c>
      <c r="G160" s="277" t="s">
        <v>2369</v>
      </c>
      <c r="H160" s="278">
        <v>7</v>
      </c>
      <c r="I160" s="279"/>
      <c r="J160" s="280">
        <f>ROUND(I160*H160,2)</f>
        <v>0</v>
      </c>
      <c r="K160" s="276" t="s">
        <v>24</v>
      </c>
      <c r="L160" s="281"/>
      <c r="M160" s="282" t="s">
        <v>24</v>
      </c>
      <c r="N160" s="283" t="s">
        <v>48</v>
      </c>
      <c r="O160" s="43"/>
      <c r="P160" s="215">
        <f>O160*H160</f>
        <v>0</v>
      </c>
      <c r="Q160" s="215">
        <v>0</v>
      </c>
      <c r="R160" s="215">
        <f>Q160*H160</f>
        <v>0</v>
      </c>
      <c r="S160" s="215">
        <v>0</v>
      </c>
      <c r="T160" s="216">
        <f>S160*H160</f>
        <v>0</v>
      </c>
      <c r="AR160" s="25" t="s">
        <v>277</v>
      </c>
      <c r="AT160" s="25" t="s">
        <v>697</v>
      </c>
      <c r="AU160" s="25" t="s">
        <v>25</v>
      </c>
      <c r="AY160" s="25" t="s">
        <v>225</v>
      </c>
      <c r="BE160" s="217">
        <f>IF(N160="základní",J160,0)</f>
        <v>0</v>
      </c>
      <c r="BF160" s="217">
        <f>IF(N160="snížená",J160,0)</f>
        <v>0</v>
      </c>
      <c r="BG160" s="217">
        <f>IF(N160="zákl. přenesená",J160,0)</f>
        <v>0</v>
      </c>
      <c r="BH160" s="217">
        <f>IF(N160="sníž. přenesená",J160,0)</f>
        <v>0</v>
      </c>
      <c r="BI160" s="217">
        <f>IF(N160="nulová",J160,0)</f>
        <v>0</v>
      </c>
      <c r="BJ160" s="25" t="s">
        <v>25</v>
      </c>
      <c r="BK160" s="217">
        <f>ROUND(I160*H160,2)</f>
        <v>0</v>
      </c>
      <c r="BL160" s="25" t="s">
        <v>231</v>
      </c>
      <c r="BM160" s="25" t="s">
        <v>798</v>
      </c>
    </row>
    <row r="161" spans="2:47" s="1" customFormat="1" ht="13.5">
      <c r="B161" s="42"/>
      <c r="C161" s="64"/>
      <c r="D161" s="223" t="s">
        <v>233</v>
      </c>
      <c r="E161" s="64"/>
      <c r="F161" s="269" t="s">
        <v>2860</v>
      </c>
      <c r="G161" s="64"/>
      <c r="H161" s="64"/>
      <c r="I161" s="174"/>
      <c r="J161" s="64"/>
      <c r="K161" s="64"/>
      <c r="L161" s="62"/>
      <c r="M161" s="220"/>
      <c r="N161" s="43"/>
      <c r="O161" s="43"/>
      <c r="P161" s="43"/>
      <c r="Q161" s="43"/>
      <c r="R161" s="43"/>
      <c r="S161" s="43"/>
      <c r="T161" s="79"/>
      <c r="AT161" s="25" t="s">
        <v>233</v>
      </c>
      <c r="AU161" s="25" t="s">
        <v>25</v>
      </c>
    </row>
    <row r="162" spans="2:65" s="1" customFormat="1" ht="16.5" customHeight="1">
      <c r="B162" s="42"/>
      <c r="C162" s="274" t="s">
        <v>516</v>
      </c>
      <c r="D162" s="274" t="s">
        <v>697</v>
      </c>
      <c r="E162" s="275" t="s">
        <v>2861</v>
      </c>
      <c r="F162" s="276" t="s">
        <v>2862</v>
      </c>
      <c r="G162" s="277" t="s">
        <v>2369</v>
      </c>
      <c r="H162" s="278">
        <v>7</v>
      </c>
      <c r="I162" s="279"/>
      <c r="J162" s="280">
        <f>ROUND(I162*H162,2)</f>
        <v>0</v>
      </c>
      <c r="K162" s="276" t="s">
        <v>24</v>
      </c>
      <c r="L162" s="281"/>
      <c r="M162" s="282" t="s">
        <v>24</v>
      </c>
      <c r="N162" s="283" t="s">
        <v>48</v>
      </c>
      <c r="O162" s="43"/>
      <c r="P162" s="215">
        <f>O162*H162</f>
        <v>0</v>
      </c>
      <c r="Q162" s="215">
        <v>0</v>
      </c>
      <c r="R162" s="215">
        <f>Q162*H162</f>
        <v>0</v>
      </c>
      <c r="S162" s="215">
        <v>0</v>
      </c>
      <c r="T162" s="216">
        <f>S162*H162</f>
        <v>0</v>
      </c>
      <c r="AR162" s="25" t="s">
        <v>277</v>
      </c>
      <c r="AT162" s="25" t="s">
        <v>697</v>
      </c>
      <c r="AU162" s="25" t="s">
        <v>25</v>
      </c>
      <c r="AY162" s="25" t="s">
        <v>225</v>
      </c>
      <c r="BE162" s="217">
        <f>IF(N162="základní",J162,0)</f>
        <v>0</v>
      </c>
      <c r="BF162" s="217">
        <f>IF(N162="snížená",J162,0)</f>
        <v>0</v>
      </c>
      <c r="BG162" s="217">
        <f>IF(N162="zákl. přenesená",J162,0)</f>
        <v>0</v>
      </c>
      <c r="BH162" s="217">
        <f>IF(N162="sníž. přenesená",J162,0)</f>
        <v>0</v>
      </c>
      <c r="BI162" s="217">
        <f>IF(N162="nulová",J162,0)</f>
        <v>0</v>
      </c>
      <c r="BJ162" s="25" t="s">
        <v>25</v>
      </c>
      <c r="BK162" s="217">
        <f>ROUND(I162*H162,2)</f>
        <v>0</v>
      </c>
      <c r="BL162" s="25" t="s">
        <v>231</v>
      </c>
      <c r="BM162" s="25" t="s">
        <v>806</v>
      </c>
    </row>
    <row r="163" spans="2:47" s="1" customFormat="1" ht="13.5">
      <c r="B163" s="42"/>
      <c r="C163" s="64"/>
      <c r="D163" s="223" t="s">
        <v>233</v>
      </c>
      <c r="E163" s="64"/>
      <c r="F163" s="269" t="s">
        <v>2862</v>
      </c>
      <c r="G163" s="64"/>
      <c r="H163" s="64"/>
      <c r="I163" s="174"/>
      <c r="J163" s="64"/>
      <c r="K163" s="64"/>
      <c r="L163" s="62"/>
      <c r="M163" s="220"/>
      <c r="N163" s="43"/>
      <c r="O163" s="43"/>
      <c r="P163" s="43"/>
      <c r="Q163" s="43"/>
      <c r="R163" s="43"/>
      <c r="S163" s="43"/>
      <c r="T163" s="79"/>
      <c r="AT163" s="25" t="s">
        <v>233</v>
      </c>
      <c r="AU163" s="25" t="s">
        <v>25</v>
      </c>
    </row>
    <row r="164" spans="2:65" s="1" customFormat="1" ht="16.5" customHeight="1">
      <c r="B164" s="42"/>
      <c r="C164" s="274" t="s">
        <v>523</v>
      </c>
      <c r="D164" s="274" t="s">
        <v>697</v>
      </c>
      <c r="E164" s="275" t="s">
        <v>2863</v>
      </c>
      <c r="F164" s="276" t="s">
        <v>2864</v>
      </c>
      <c r="G164" s="277" t="s">
        <v>2369</v>
      </c>
      <c r="H164" s="278">
        <v>5</v>
      </c>
      <c r="I164" s="279"/>
      <c r="J164" s="280">
        <f>ROUND(I164*H164,2)</f>
        <v>0</v>
      </c>
      <c r="K164" s="276" t="s">
        <v>24</v>
      </c>
      <c r="L164" s="281"/>
      <c r="M164" s="282" t="s">
        <v>24</v>
      </c>
      <c r="N164" s="283" t="s">
        <v>48</v>
      </c>
      <c r="O164" s="43"/>
      <c r="P164" s="215">
        <f>O164*H164</f>
        <v>0</v>
      </c>
      <c r="Q164" s="215">
        <v>0</v>
      </c>
      <c r="R164" s="215">
        <f>Q164*H164</f>
        <v>0</v>
      </c>
      <c r="S164" s="215">
        <v>0</v>
      </c>
      <c r="T164" s="216">
        <f>S164*H164</f>
        <v>0</v>
      </c>
      <c r="AR164" s="25" t="s">
        <v>277</v>
      </c>
      <c r="AT164" s="25" t="s">
        <v>697</v>
      </c>
      <c r="AU164" s="25" t="s">
        <v>25</v>
      </c>
      <c r="AY164" s="25" t="s">
        <v>225</v>
      </c>
      <c r="BE164" s="217">
        <f>IF(N164="základní",J164,0)</f>
        <v>0</v>
      </c>
      <c r="BF164" s="217">
        <f>IF(N164="snížená",J164,0)</f>
        <v>0</v>
      </c>
      <c r="BG164" s="217">
        <f>IF(N164="zákl. přenesená",J164,0)</f>
        <v>0</v>
      </c>
      <c r="BH164" s="217">
        <f>IF(N164="sníž. přenesená",J164,0)</f>
        <v>0</v>
      </c>
      <c r="BI164" s="217">
        <f>IF(N164="nulová",J164,0)</f>
        <v>0</v>
      </c>
      <c r="BJ164" s="25" t="s">
        <v>25</v>
      </c>
      <c r="BK164" s="217">
        <f>ROUND(I164*H164,2)</f>
        <v>0</v>
      </c>
      <c r="BL164" s="25" t="s">
        <v>231</v>
      </c>
      <c r="BM164" s="25" t="s">
        <v>814</v>
      </c>
    </row>
    <row r="165" spans="2:47" s="1" customFormat="1" ht="13.5">
      <c r="B165" s="42"/>
      <c r="C165" s="64"/>
      <c r="D165" s="223" t="s">
        <v>233</v>
      </c>
      <c r="E165" s="64"/>
      <c r="F165" s="269" t="s">
        <v>2864</v>
      </c>
      <c r="G165" s="64"/>
      <c r="H165" s="64"/>
      <c r="I165" s="174"/>
      <c r="J165" s="64"/>
      <c r="K165" s="64"/>
      <c r="L165" s="62"/>
      <c r="M165" s="220"/>
      <c r="N165" s="43"/>
      <c r="O165" s="43"/>
      <c r="P165" s="43"/>
      <c r="Q165" s="43"/>
      <c r="R165" s="43"/>
      <c r="S165" s="43"/>
      <c r="T165" s="79"/>
      <c r="AT165" s="25" t="s">
        <v>233</v>
      </c>
      <c r="AU165" s="25" t="s">
        <v>25</v>
      </c>
    </row>
    <row r="166" spans="2:65" s="1" customFormat="1" ht="16.5" customHeight="1">
      <c r="B166" s="42"/>
      <c r="C166" s="274" t="s">
        <v>528</v>
      </c>
      <c r="D166" s="274" t="s">
        <v>697</v>
      </c>
      <c r="E166" s="275" t="s">
        <v>2865</v>
      </c>
      <c r="F166" s="276" t="s">
        <v>2866</v>
      </c>
      <c r="G166" s="277" t="s">
        <v>2369</v>
      </c>
      <c r="H166" s="278">
        <v>1</v>
      </c>
      <c r="I166" s="279"/>
      <c r="J166" s="280">
        <f>ROUND(I166*H166,2)</f>
        <v>0</v>
      </c>
      <c r="K166" s="276" t="s">
        <v>24</v>
      </c>
      <c r="L166" s="281"/>
      <c r="M166" s="282" t="s">
        <v>24</v>
      </c>
      <c r="N166" s="283" t="s">
        <v>48</v>
      </c>
      <c r="O166" s="43"/>
      <c r="P166" s="215">
        <f>O166*H166</f>
        <v>0</v>
      </c>
      <c r="Q166" s="215">
        <v>0</v>
      </c>
      <c r="R166" s="215">
        <f>Q166*H166</f>
        <v>0</v>
      </c>
      <c r="S166" s="215">
        <v>0</v>
      </c>
      <c r="T166" s="216">
        <f>S166*H166</f>
        <v>0</v>
      </c>
      <c r="AR166" s="25" t="s">
        <v>277</v>
      </c>
      <c r="AT166" s="25" t="s">
        <v>697</v>
      </c>
      <c r="AU166" s="25" t="s">
        <v>25</v>
      </c>
      <c r="AY166" s="25" t="s">
        <v>225</v>
      </c>
      <c r="BE166" s="217">
        <f>IF(N166="základní",J166,0)</f>
        <v>0</v>
      </c>
      <c r="BF166" s="217">
        <f>IF(N166="snížená",J166,0)</f>
        <v>0</v>
      </c>
      <c r="BG166" s="217">
        <f>IF(N166="zákl. přenesená",J166,0)</f>
        <v>0</v>
      </c>
      <c r="BH166" s="217">
        <f>IF(N166="sníž. přenesená",J166,0)</f>
        <v>0</v>
      </c>
      <c r="BI166" s="217">
        <f>IF(N166="nulová",J166,0)</f>
        <v>0</v>
      </c>
      <c r="BJ166" s="25" t="s">
        <v>25</v>
      </c>
      <c r="BK166" s="217">
        <f>ROUND(I166*H166,2)</f>
        <v>0</v>
      </c>
      <c r="BL166" s="25" t="s">
        <v>231</v>
      </c>
      <c r="BM166" s="25" t="s">
        <v>822</v>
      </c>
    </row>
    <row r="167" spans="2:47" s="1" customFormat="1" ht="13.5">
      <c r="B167" s="42"/>
      <c r="C167" s="64"/>
      <c r="D167" s="223" t="s">
        <v>233</v>
      </c>
      <c r="E167" s="64"/>
      <c r="F167" s="269" t="s">
        <v>2866</v>
      </c>
      <c r="G167" s="64"/>
      <c r="H167" s="64"/>
      <c r="I167" s="174"/>
      <c r="J167" s="64"/>
      <c r="K167" s="64"/>
      <c r="L167" s="62"/>
      <c r="M167" s="220"/>
      <c r="N167" s="43"/>
      <c r="O167" s="43"/>
      <c r="P167" s="43"/>
      <c r="Q167" s="43"/>
      <c r="R167" s="43"/>
      <c r="S167" s="43"/>
      <c r="T167" s="79"/>
      <c r="AT167" s="25" t="s">
        <v>233</v>
      </c>
      <c r="AU167" s="25" t="s">
        <v>25</v>
      </c>
    </row>
    <row r="168" spans="2:65" s="1" customFormat="1" ht="16.5" customHeight="1">
      <c r="B168" s="42"/>
      <c r="C168" s="274" t="s">
        <v>558</v>
      </c>
      <c r="D168" s="274" t="s">
        <v>697</v>
      </c>
      <c r="E168" s="275" t="s">
        <v>2867</v>
      </c>
      <c r="F168" s="276" t="s">
        <v>2868</v>
      </c>
      <c r="G168" s="277" t="s">
        <v>2369</v>
      </c>
      <c r="H168" s="278">
        <v>1</v>
      </c>
      <c r="I168" s="279"/>
      <c r="J168" s="280">
        <f>ROUND(I168*H168,2)</f>
        <v>0</v>
      </c>
      <c r="K168" s="276" t="s">
        <v>24</v>
      </c>
      <c r="L168" s="281"/>
      <c r="M168" s="282" t="s">
        <v>24</v>
      </c>
      <c r="N168" s="283" t="s">
        <v>48</v>
      </c>
      <c r="O168" s="43"/>
      <c r="P168" s="215">
        <f>O168*H168</f>
        <v>0</v>
      </c>
      <c r="Q168" s="215">
        <v>0</v>
      </c>
      <c r="R168" s="215">
        <f>Q168*H168</f>
        <v>0</v>
      </c>
      <c r="S168" s="215">
        <v>0</v>
      </c>
      <c r="T168" s="216">
        <f>S168*H168</f>
        <v>0</v>
      </c>
      <c r="AR168" s="25" t="s">
        <v>277</v>
      </c>
      <c r="AT168" s="25" t="s">
        <v>697</v>
      </c>
      <c r="AU168" s="25" t="s">
        <v>25</v>
      </c>
      <c r="AY168" s="25" t="s">
        <v>225</v>
      </c>
      <c r="BE168" s="217">
        <f>IF(N168="základní",J168,0)</f>
        <v>0</v>
      </c>
      <c r="BF168" s="217">
        <f>IF(N168="snížená",J168,0)</f>
        <v>0</v>
      </c>
      <c r="BG168" s="217">
        <f>IF(N168="zákl. přenesená",J168,0)</f>
        <v>0</v>
      </c>
      <c r="BH168" s="217">
        <f>IF(N168="sníž. přenesená",J168,0)</f>
        <v>0</v>
      </c>
      <c r="BI168" s="217">
        <f>IF(N168="nulová",J168,0)</f>
        <v>0</v>
      </c>
      <c r="BJ168" s="25" t="s">
        <v>25</v>
      </c>
      <c r="BK168" s="217">
        <f>ROUND(I168*H168,2)</f>
        <v>0</v>
      </c>
      <c r="BL168" s="25" t="s">
        <v>231</v>
      </c>
      <c r="BM168" s="25" t="s">
        <v>830</v>
      </c>
    </row>
    <row r="169" spans="2:47" s="1" customFormat="1" ht="13.5">
      <c r="B169" s="42"/>
      <c r="C169" s="64"/>
      <c r="D169" s="223" t="s">
        <v>233</v>
      </c>
      <c r="E169" s="64"/>
      <c r="F169" s="269" t="s">
        <v>2868</v>
      </c>
      <c r="G169" s="64"/>
      <c r="H169" s="64"/>
      <c r="I169" s="174"/>
      <c r="J169" s="64"/>
      <c r="K169" s="64"/>
      <c r="L169" s="62"/>
      <c r="M169" s="220"/>
      <c r="N169" s="43"/>
      <c r="O169" s="43"/>
      <c r="P169" s="43"/>
      <c r="Q169" s="43"/>
      <c r="R169" s="43"/>
      <c r="S169" s="43"/>
      <c r="T169" s="79"/>
      <c r="AT169" s="25" t="s">
        <v>233</v>
      </c>
      <c r="AU169" s="25" t="s">
        <v>25</v>
      </c>
    </row>
    <row r="170" spans="2:65" s="1" customFormat="1" ht="16.5" customHeight="1">
      <c r="B170" s="42"/>
      <c r="C170" s="274" t="s">
        <v>571</v>
      </c>
      <c r="D170" s="274" t="s">
        <v>697</v>
      </c>
      <c r="E170" s="275" t="s">
        <v>2869</v>
      </c>
      <c r="F170" s="276" t="s">
        <v>2870</v>
      </c>
      <c r="G170" s="277" t="s">
        <v>2369</v>
      </c>
      <c r="H170" s="278">
        <v>2</v>
      </c>
      <c r="I170" s="279"/>
      <c r="J170" s="280">
        <f>ROUND(I170*H170,2)</f>
        <v>0</v>
      </c>
      <c r="K170" s="276" t="s">
        <v>24</v>
      </c>
      <c r="L170" s="281"/>
      <c r="M170" s="282" t="s">
        <v>24</v>
      </c>
      <c r="N170" s="283" t="s">
        <v>48</v>
      </c>
      <c r="O170" s="43"/>
      <c r="P170" s="215">
        <f>O170*H170</f>
        <v>0</v>
      </c>
      <c r="Q170" s="215">
        <v>0</v>
      </c>
      <c r="R170" s="215">
        <f>Q170*H170</f>
        <v>0</v>
      </c>
      <c r="S170" s="215">
        <v>0</v>
      </c>
      <c r="T170" s="216">
        <f>S170*H170</f>
        <v>0</v>
      </c>
      <c r="AR170" s="25" t="s">
        <v>277</v>
      </c>
      <c r="AT170" s="25" t="s">
        <v>697</v>
      </c>
      <c r="AU170" s="25" t="s">
        <v>25</v>
      </c>
      <c r="AY170" s="25" t="s">
        <v>225</v>
      </c>
      <c r="BE170" s="217">
        <f>IF(N170="základní",J170,0)</f>
        <v>0</v>
      </c>
      <c r="BF170" s="217">
        <f>IF(N170="snížená",J170,0)</f>
        <v>0</v>
      </c>
      <c r="BG170" s="217">
        <f>IF(N170="zákl. přenesená",J170,0)</f>
        <v>0</v>
      </c>
      <c r="BH170" s="217">
        <f>IF(N170="sníž. přenesená",J170,0)</f>
        <v>0</v>
      </c>
      <c r="BI170" s="217">
        <f>IF(N170="nulová",J170,0)</f>
        <v>0</v>
      </c>
      <c r="BJ170" s="25" t="s">
        <v>25</v>
      </c>
      <c r="BK170" s="217">
        <f>ROUND(I170*H170,2)</f>
        <v>0</v>
      </c>
      <c r="BL170" s="25" t="s">
        <v>231</v>
      </c>
      <c r="BM170" s="25" t="s">
        <v>838</v>
      </c>
    </row>
    <row r="171" spans="2:47" s="1" customFormat="1" ht="13.5">
      <c r="B171" s="42"/>
      <c r="C171" s="64"/>
      <c r="D171" s="223" t="s">
        <v>233</v>
      </c>
      <c r="E171" s="64"/>
      <c r="F171" s="269" t="s">
        <v>2870</v>
      </c>
      <c r="G171" s="64"/>
      <c r="H171" s="64"/>
      <c r="I171" s="174"/>
      <c r="J171" s="64"/>
      <c r="K171" s="64"/>
      <c r="L171" s="62"/>
      <c r="M171" s="220"/>
      <c r="N171" s="43"/>
      <c r="O171" s="43"/>
      <c r="P171" s="43"/>
      <c r="Q171" s="43"/>
      <c r="R171" s="43"/>
      <c r="S171" s="43"/>
      <c r="T171" s="79"/>
      <c r="AT171" s="25" t="s">
        <v>233</v>
      </c>
      <c r="AU171" s="25" t="s">
        <v>25</v>
      </c>
    </row>
    <row r="172" spans="2:65" s="1" customFormat="1" ht="16.5" customHeight="1">
      <c r="B172" s="42"/>
      <c r="C172" s="274" t="s">
        <v>577</v>
      </c>
      <c r="D172" s="274" t="s">
        <v>697</v>
      </c>
      <c r="E172" s="275" t="s">
        <v>2871</v>
      </c>
      <c r="F172" s="276" t="s">
        <v>2872</v>
      </c>
      <c r="G172" s="277" t="s">
        <v>2369</v>
      </c>
      <c r="H172" s="278">
        <v>2</v>
      </c>
      <c r="I172" s="279"/>
      <c r="J172" s="280">
        <f>ROUND(I172*H172,2)</f>
        <v>0</v>
      </c>
      <c r="K172" s="276" t="s">
        <v>24</v>
      </c>
      <c r="L172" s="281"/>
      <c r="M172" s="282" t="s">
        <v>24</v>
      </c>
      <c r="N172" s="283" t="s">
        <v>48</v>
      </c>
      <c r="O172" s="43"/>
      <c r="P172" s="215">
        <f>O172*H172</f>
        <v>0</v>
      </c>
      <c r="Q172" s="215">
        <v>0</v>
      </c>
      <c r="R172" s="215">
        <f>Q172*H172</f>
        <v>0</v>
      </c>
      <c r="S172" s="215">
        <v>0</v>
      </c>
      <c r="T172" s="216">
        <f>S172*H172</f>
        <v>0</v>
      </c>
      <c r="AR172" s="25" t="s">
        <v>277</v>
      </c>
      <c r="AT172" s="25" t="s">
        <v>697</v>
      </c>
      <c r="AU172" s="25" t="s">
        <v>25</v>
      </c>
      <c r="AY172" s="25" t="s">
        <v>225</v>
      </c>
      <c r="BE172" s="217">
        <f>IF(N172="základní",J172,0)</f>
        <v>0</v>
      </c>
      <c r="BF172" s="217">
        <f>IF(N172="snížená",J172,0)</f>
        <v>0</v>
      </c>
      <c r="BG172" s="217">
        <f>IF(N172="zákl. přenesená",J172,0)</f>
        <v>0</v>
      </c>
      <c r="BH172" s="217">
        <f>IF(N172="sníž. přenesená",J172,0)</f>
        <v>0</v>
      </c>
      <c r="BI172" s="217">
        <f>IF(N172="nulová",J172,0)</f>
        <v>0</v>
      </c>
      <c r="BJ172" s="25" t="s">
        <v>25</v>
      </c>
      <c r="BK172" s="217">
        <f>ROUND(I172*H172,2)</f>
        <v>0</v>
      </c>
      <c r="BL172" s="25" t="s">
        <v>231</v>
      </c>
      <c r="BM172" s="25" t="s">
        <v>846</v>
      </c>
    </row>
    <row r="173" spans="2:47" s="1" customFormat="1" ht="13.5">
      <c r="B173" s="42"/>
      <c r="C173" s="64"/>
      <c r="D173" s="223" t="s">
        <v>233</v>
      </c>
      <c r="E173" s="64"/>
      <c r="F173" s="269" t="s">
        <v>2872</v>
      </c>
      <c r="G173" s="64"/>
      <c r="H173" s="64"/>
      <c r="I173" s="174"/>
      <c r="J173" s="64"/>
      <c r="K173" s="64"/>
      <c r="L173" s="62"/>
      <c r="M173" s="220"/>
      <c r="N173" s="43"/>
      <c r="O173" s="43"/>
      <c r="P173" s="43"/>
      <c r="Q173" s="43"/>
      <c r="R173" s="43"/>
      <c r="S173" s="43"/>
      <c r="T173" s="79"/>
      <c r="AT173" s="25" t="s">
        <v>233</v>
      </c>
      <c r="AU173" s="25" t="s">
        <v>25</v>
      </c>
    </row>
    <row r="174" spans="2:65" s="1" customFormat="1" ht="16.5" customHeight="1">
      <c r="B174" s="42"/>
      <c r="C174" s="274" t="s">
        <v>584</v>
      </c>
      <c r="D174" s="274" t="s">
        <v>697</v>
      </c>
      <c r="E174" s="275" t="s">
        <v>2873</v>
      </c>
      <c r="F174" s="276" t="s">
        <v>2874</v>
      </c>
      <c r="G174" s="277" t="s">
        <v>2369</v>
      </c>
      <c r="H174" s="278">
        <v>2</v>
      </c>
      <c r="I174" s="279"/>
      <c r="J174" s="280">
        <f>ROUND(I174*H174,2)</f>
        <v>0</v>
      </c>
      <c r="K174" s="276" t="s">
        <v>24</v>
      </c>
      <c r="L174" s="281"/>
      <c r="M174" s="282" t="s">
        <v>24</v>
      </c>
      <c r="N174" s="283" t="s">
        <v>48</v>
      </c>
      <c r="O174" s="43"/>
      <c r="P174" s="215">
        <f>O174*H174</f>
        <v>0</v>
      </c>
      <c r="Q174" s="215">
        <v>0</v>
      </c>
      <c r="R174" s="215">
        <f>Q174*H174</f>
        <v>0</v>
      </c>
      <c r="S174" s="215">
        <v>0</v>
      </c>
      <c r="T174" s="216">
        <f>S174*H174</f>
        <v>0</v>
      </c>
      <c r="AR174" s="25" t="s">
        <v>277</v>
      </c>
      <c r="AT174" s="25" t="s">
        <v>697</v>
      </c>
      <c r="AU174" s="25" t="s">
        <v>25</v>
      </c>
      <c r="AY174" s="25" t="s">
        <v>225</v>
      </c>
      <c r="BE174" s="217">
        <f>IF(N174="základní",J174,0)</f>
        <v>0</v>
      </c>
      <c r="BF174" s="217">
        <f>IF(N174="snížená",J174,0)</f>
        <v>0</v>
      </c>
      <c r="BG174" s="217">
        <f>IF(N174="zákl. přenesená",J174,0)</f>
        <v>0</v>
      </c>
      <c r="BH174" s="217">
        <f>IF(N174="sníž. přenesená",J174,0)</f>
        <v>0</v>
      </c>
      <c r="BI174" s="217">
        <f>IF(N174="nulová",J174,0)</f>
        <v>0</v>
      </c>
      <c r="BJ174" s="25" t="s">
        <v>25</v>
      </c>
      <c r="BK174" s="217">
        <f>ROUND(I174*H174,2)</f>
        <v>0</v>
      </c>
      <c r="BL174" s="25" t="s">
        <v>231</v>
      </c>
      <c r="BM174" s="25" t="s">
        <v>854</v>
      </c>
    </row>
    <row r="175" spans="2:47" s="1" customFormat="1" ht="13.5">
      <c r="B175" s="42"/>
      <c r="C175" s="64"/>
      <c r="D175" s="223" t="s">
        <v>233</v>
      </c>
      <c r="E175" s="64"/>
      <c r="F175" s="269" t="s">
        <v>2874</v>
      </c>
      <c r="G175" s="64"/>
      <c r="H175" s="64"/>
      <c r="I175" s="174"/>
      <c r="J175" s="64"/>
      <c r="K175" s="64"/>
      <c r="L175" s="62"/>
      <c r="M175" s="220"/>
      <c r="N175" s="43"/>
      <c r="O175" s="43"/>
      <c r="P175" s="43"/>
      <c r="Q175" s="43"/>
      <c r="R175" s="43"/>
      <c r="S175" s="43"/>
      <c r="T175" s="79"/>
      <c r="AT175" s="25" t="s">
        <v>233</v>
      </c>
      <c r="AU175" s="25" t="s">
        <v>25</v>
      </c>
    </row>
    <row r="176" spans="2:65" s="1" customFormat="1" ht="16.5" customHeight="1">
      <c r="B176" s="42"/>
      <c r="C176" s="274" t="s">
        <v>591</v>
      </c>
      <c r="D176" s="274" t="s">
        <v>697</v>
      </c>
      <c r="E176" s="275" t="s">
        <v>2875</v>
      </c>
      <c r="F176" s="276" t="s">
        <v>2876</v>
      </c>
      <c r="G176" s="277" t="s">
        <v>2369</v>
      </c>
      <c r="H176" s="278">
        <v>3</v>
      </c>
      <c r="I176" s="279"/>
      <c r="J176" s="280">
        <f>ROUND(I176*H176,2)</f>
        <v>0</v>
      </c>
      <c r="K176" s="276" t="s">
        <v>24</v>
      </c>
      <c r="L176" s="281"/>
      <c r="M176" s="282" t="s">
        <v>24</v>
      </c>
      <c r="N176" s="283" t="s">
        <v>48</v>
      </c>
      <c r="O176" s="43"/>
      <c r="P176" s="215">
        <f>O176*H176</f>
        <v>0</v>
      </c>
      <c r="Q176" s="215">
        <v>0</v>
      </c>
      <c r="R176" s="215">
        <f>Q176*H176</f>
        <v>0</v>
      </c>
      <c r="S176" s="215">
        <v>0</v>
      </c>
      <c r="T176" s="216">
        <f>S176*H176</f>
        <v>0</v>
      </c>
      <c r="AR176" s="25" t="s">
        <v>277</v>
      </c>
      <c r="AT176" s="25" t="s">
        <v>697</v>
      </c>
      <c r="AU176" s="25" t="s">
        <v>25</v>
      </c>
      <c r="AY176" s="25" t="s">
        <v>225</v>
      </c>
      <c r="BE176" s="217">
        <f>IF(N176="základní",J176,0)</f>
        <v>0</v>
      </c>
      <c r="BF176" s="217">
        <f>IF(N176="snížená",J176,0)</f>
        <v>0</v>
      </c>
      <c r="BG176" s="217">
        <f>IF(N176="zákl. přenesená",J176,0)</f>
        <v>0</v>
      </c>
      <c r="BH176" s="217">
        <f>IF(N176="sníž. přenesená",J176,0)</f>
        <v>0</v>
      </c>
      <c r="BI176" s="217">
        <f>IF(N176="nulová",J176,0)</f>
        <v>0</v>
      </c>
      <c r="BJ176" s="25" t="s">
        <v>25</v>
      </c>
      <c r="BK176" s="217">
        <f>ROUND(I176*H176,2)</f>
        <v>0</v>
      </c>
      <c r="BL176" s="25" t="s">
        <v>231</v>
      </c>
      <c r="BM176" s="25" t="s">
        <v>869</v>
      </c>
    </row>
    <row r="177" spans="2:47" s="1" customFormat="1" ht="13.5">
      <c r="B177" s="42"/>
      <c r="C177" s="64"/>
      <c r="D177" s="223" t="s">
        <v>233</v>
      </c>
      <c r="E177" s="64"/>
      <c r="F177" s="269" t="s">
        <v>2876</v>
      </c>
      <c r="G177" s="64"/>
      <c r="H177" s="64"/>
      <c r="I177" s="174"/>
      <c r="J177" s="64"/>
      <c r="K177" s="64"/>
      <c r="L177" s="62"/>
      <c r="M177" s="220"/>
      <c r="N177" s="43"/>
      <c r="O177" s="43"/>
      <c r="P177" s="43"/>
      <c r="Q177" s="43"/>
      <c r="R177" s="43"/>
      <c r="S177" s="43"/>
      <c r="T177" s="79"/>
      <c r="AT177" s="25" t="s">
        <v>233</v>
      </c>
      <c r="AU177" s="25" t="s">
        <v>25</v>
      </c>
    </row>
    <row r="178" spans="2:65" s="1" customFormat="1" ht="16.5" customHeight="1">
      <c r="B178" s="42"/>
      <c r="C178" s="274" t="s">
        <v>608</v>
      </c>
      <c r="D178" s="274" t="s">
        <v>697</v>
      </c>
      <c r="E178" s="275" t="s">
        <v>2877</v>
      </c>
      <c r="F178" s="276" t="s">
        <v>2878</v>
      </c>
      <c r="G178" s="277" t="s">
        <v>2369</v>
      </c>
      <c r="H178" s="278">
        <v>3</v>
      </c>
      <c r="I178" s="279"/>
      <c r="J178" s="280">
        <f>ROUND(I178*H178,2)</f>
        <v>0</v>
      </c>
      <c r="K178" s="276" t="s">
        <v>24</v>
      </c>
      <c r="L178" s="281"/>
      <c r="M178" s="282" t="s">
        <v>24</v>
      </c>
      <c r="N178" s="283" t="s">
        <v>48</v>
      </c>
      <c r="O178" s="43"/>
      <c r="P178" s="215">
        <f>O178*H178</f>
        <v>0</v>
      </c>
      <c r="Q178" s="215">
        <v>0</v>
      </c>
      <c r="R178" s="215">
        <f>Q178*H178</f>
        <v>0</v>
      </c>
      <c r="S178" s="215">
        <v>0</v>
      </c>
      <c r="T178" s="216">
        <f>S178*H178</f>
        <v>0</v>
      </c>
      <c r="AR178" s="25" t="s">
        <v>277</v>
      </c>
      <c r="AT178" s="25" t="s">
        <v>697</v>
      </c>
      <c r="AU178" s="25" t="s">
        <v>25</v>
      </c>
      <c r="AY178" s="25" t="s">
        <v>225</v>
      </c>
      <c r="BE178" s="217">
        <f>IF(N178="základní",J178,0)</f>
        <v>0</v>
      </c>
      <c r="BF178" s="217">
        <f>IF(N178="snížená",J178,0)</f>
        <v>0</v>
      </c>
      <c r="BG178" s="217">
        <f>IF(N178="zákl. přenesená",J178,0)</f>
        <v>0</v>
      </c>
      <c r="BH178" s="217">
        <f>IF(N178="sníž. přenesená",J178,0)</f>
        <v>0</v>
      </c>
      <c r="BI178" s="217">
        <f>IF(N178="nulová",J178,0)</f>
        <v>0</v>
      </c>
      <c r="BJ178" s="25" t="s">
        <v>25</v>
      </c>
      <c r="BK178" s="217">
        <f>ROUND(I178*H178,2)</f>
        <v>0</v>
      </c>
      <c r="BL178" s="25" t="s">
        <v>231</v>
      </c>
      <c r="BM178" s="25" t="s">
        <v>880</v>
      </c>
    </row>
    <row r="179" spans="2:47" s="1" customFormat="1" ht="13.5">
      <c r="B179" s="42"/>
      <c r="C179" s="64"/>
      <c r="D179" s="223" t="s">
        <v>233</v>
      </c>
      <c r="E179" s="64"/>
      <c r="F179" s="269" t="s">
        <v>2878</v>
      </c>
      <c r="G179" s="64"/>
      <c r="H179" s="64"/>
      <c r="I179" s="174"/>
      <c r="J179" s="64"/>
      <c r="K179" s="64"/>
      <c r="L179" s="62"/>
      <c r="M179" s="220"/>
      <c r="N179" s="43"/>
      <c r="O179" s="43"/>
      <c r="P179" s="43"/>
      <c r="Q179" s="43"/>
      <c r="R179" s="43"/>
      <c r="S179" s="43"/>
      <c r="T179" s="79"/>
      <c r="AT179" s="25" t="s">
        <v>233</v>
      </c>
      <c r="AU179" s="25" t="s">
        <v>25</v>
      </c>
    </row>
    <row r="180" spans="2:65" s="1" customFormat="1" ht="16.5" customHeight="1">
      <c r="B180" s="42"/>
      <c r="C180" s="274" t="s">
        <v>625</v>
      </c>
      <c r="D180" s="274" t="s">
        <v>697</v>
      </c>
      <c r="E180" s="275" t="s">
        <v>2879</v>
      </c>
      <c r="F180" s="276" t="s">
        <v>2880</v>
      </c>
      <c r="G180" s="277" t="s">
        <v>2369</v>
      </c>
      <c r="H180" s="278">
        <v>3</v>
      </c>
      <c r="I180" s="279"/>
      <c r="J180" s="280">
        <f>ROUND(I180*H180,2)</f>
        <v>0</v>
      </c>
      <c r="K180" s="276" t="s">
        <v>24</v>
      </c>
      <c r="L180" s="281"/>
      <c r="M180" s="282" t="s">
        <v>24</v>
      </c>
      <c r="N180" s="283" t="s">
        <v>48</v>
      </c>
      <c r="O180" s="43"/>
      <c r="P180" s="215">
        <f>O180*H180</f>
        <v>0</v>
      </c>
      <c r="Q180" s="215">
        <v>0</v>
      </c>
      <c r="R180" s="215">
        <f>Q180*H180</f>
        <v>0</v>
      </c>
      <c r="S180" s="215">
        <v>0</v>
      </c>
      <c r="T180" s="216">
        <f>S180*H180</f>
        <v>0</v>
      </c>
      <c r="AR180" s="25" t="s">
        <v>277</v>
      </c>
      <c r="AT180" s="25" t="s">
        <v>697</v>
      </c>
      <c r="AU180" s="25" t="s">
        <v>25</v>
      </c>
      <c r="AY180" s="25" t="s">
        <v>225</v>
      </c>
      <c r="BE180" s="217">
        <f>IF(N180="základní",J180,0)</f>
        <v>0</v>
      </c>
      <c r="BF180" s="217">
        <f>IF(N180="snížená",J180,0)</f>
        <v>0</v>
      </c>
      <c r="BG180" s="217">
        <f>IF(N180="zákl. přenesená",J180,0)</f>
        <v>0</v>
      </c>
      <c r="BH180" s="217">
        <f>IF(N180="sníž. přenesená",J180,0)</f>
        <v>0</v>
      </c>
      <c r="BI180" s="217">
        <f>IF(N180="nulová",J180,0)</f>
        <v>0</v>
      </c>
      <c r="BJ180" s="25" t="s">
        <v>25</v>
      </c>
      <c r="BK180" s="217">
        <f>ROUND(I180*H180,2)</f>
        <v>0</v>
      </c>
      <c r="BL180" s="25" t="s">
        <v>231</v>
      </c>
      <c r="BM180" s="25" t="s">
        <v>890</v>
      </c>
    </row>
    <row r="181" spans="2:47" s="1" customFormat="1" ht="13.5">
      <c r="B181" s="42"/>
      <c r="C181" s="64"/>
      <c r="D181" s="223" t="s">
        <v>233</v>
      </c>
      <c r="E181" s="64"/>
      <c r="F181" s="269" t="s">
        <v>2880</v>
      </c>
      <c r="G181" s="64"/>
      <c r="H181" s="64"/>
      <c r="I181" s="174"/>
      <c r="J181" s="64"/>
      <c r="K181" s="64"/>
      <c r="L181" s="62"/>
      <c r="M181" s="220"/>
      <c r="N181" s="43"/>
      <c r="O181" s="43"/>
      <c r="P181" s="43"/>
      <c r="Q181" s="43"/>
      <c r="R181" s="43"/>
      <c r="S181" s="43"/>
      <c r="T181" s="79"/>
      <c r="AT181" s="25" t="s">
        <v>233</v>
      </c>
      <c r="AU181" s="25" t="s">
        <v>25</v>
      </c>
    </row>
    <row r="182" spans="2:65" s="1" customFormat="1" ht="16.5" customHeight="1">
      <c r="B182" s="42"/>
      <c r="C182" s="274" t="s">
        <v>638</v>
      </c>
      <c r="D182" s="274" t="s">
        <v>697</v>
      </c>
      <c r="E182" s="275" t="s">
        <v>2881</v>
      </c>
      <c r="F182" s="276" t="s">
        <v>2882</v>
      </c>
      <c r="G182" s="277" t="s">
        <v>2369</v>
      </c>
      <c r="H182" s="278">
        <v>48</v>
      </c>
      <c r="I182" s="279"/>
      <c r="J182" s="280">
        <f>ROUND(I182*H182,2)</f>
        <v>0</v>
      </c>
      <c r="K182" s="276" t="s">
        <v>24</v>
      </c>
      <c r="L182" s="281"/>
      <c r="M182" s="282" t="s">
        <v>24</v>
      </c>
      <c r="N182" s="283" t="s">
        <v>48</v>
      </c>
      <c r="O182" s="43"/>
      <c r="P182" s="215">
        <f>O182*H182</f>
        <v>0</v>
      </c>
      <c r="Q182" s="215">
        <v>0</v>
      </c>
      <c r="R182" s="215">
        <f>Q182*H182</f>
        <v>0</v>
      </c>
      <c r="S182" s="215">
        <v>0</v>
      </c>
      <c r="T182" s="216">
        <f>S182*H182</f>
        <v>0</v>
      </c>
      <c r="AR182" s="25" t="s">
        <v>277</v>
      </c>
      <c r="AT182" s="25" t="s">
        <v>697</v>
      </c>
      <c r="AU182" s="25" t="s">
        <v>25</v>
      </c>
      <c r="AY182" s="25" t="s">
        <v>225</v>
      </c>
      <c r="BE182" s="217">
        <f>IF(N182="základní",J182,0)</f>
        <v>0</v>
      </c>
      <c r="BF182" s="217">
        <f>IF(N182="snížená",J182,0)</f>
        <v>0</v>
      </c>
      <c r="BG182" s="217">
        <f>IF(N182="zákl. přenesená",J182,0)</f>
        <v>0</v>
      </c>
      <c r="BH182" s="217">
        <f>IF(N182="sníž. přenesená",J182,0)</f>
        <v>0</v>
      </c>
      <c r="BI182" s="217">
        <f>IF(N182="nulová",J182,0)</f>
        <v>0</v>
      </c>
      <c r="BJ182" s="25" t="s">
        <v>25</v>
      </c>
      <c r="BK182" s="217">
        <f>ROUND(I182*H182,2)</f>
        <v>0</v>
      </c>
      <c r="BL182" s="25" t="s">
        <v>231</v>
      </c>
      <c r="BM182" s="25" t="s">
        <v>900</v>
      </c>
    </row>
    <row r="183" spans="2:47" s="1" customFormat="1" ht="13.5">
      <c r="B183" s="42"/>
      <c r="C183" s="64"/>
      <c r="D183" s="223" t="s">
        <v>233</v>
      </c>
      <c r="E183" s="64"/>
      <c r="F183" s="269" t="s">
        <v>2882</v>
      </c>
      <c r="G183" s="64"/>
      <c r="H183" s="64"/>
      <c r="I183" s="174"/>
      <c r="J183" s="64"/>
      <c r="K183" s="64"/>
      <c r="L183" s="62"/>
      <c r="M183" s="220"/>
      <c r="N183" s="43"/>
      <c r="O183" s="43"/>
      <c r="P183" s="43"/>
      <c r="Q183" s="43"/>
      <c r="R183" s="43"/>
      <c r="S183" s="43"/>
      <c r="T183" s="79"/>
      <c r="AT183" s="25" t="s">
        <v>233</v>
      </c>
      <c r="AU183" s="25" t="s">
        <v>25</v>
      </c>
    </row>
    <row r="184" spans="2:65" s="1" customFormat="1" ht="16.5" customHeight="1">
      <c r="B184" s="42"/>
      <c r="C184" s="274" t="s">
        <v>647</v>
      </c>
      <c r="D184" s="274" t="s">
        <v>697</v>
      </c>
      <c r="E184" s="275" t="s">
        <v>2883</v>
      </c>
      <c r="F184" s="276" t="s">
        <v>2884</v>
      </c>
      <c r="G184" s="277" t="s">
        <v>1149</v>
      </c>
      <c r="H184" s="278">
        <v>15</v>
      </c>
      <c r="I184" s="279"/>
      <c r="J184" s="280">
        <f>ROUND(I184*H184,2)</f>
        <v>0</v>
      </c>
      <c r="K184" s="276" t="s">
        <v>24</v>
      </c>
      <c r="L184" s="281"/>
      <c r="M184" s="282" t="s">
        <v>24</v>
      </c>
      <c r="N184" s="283" t="s">
        <v>48</v>
      </c>
      <c r="O184" s="43"/>
      <c r="P184" s="215">
        <f>O184*H184</f>
        <v>0</v>
      </c>
      <c r="Q184" s="215">
        <v>0</v>
      </c>
      <c r="R184" s="215">
        <f>Q184*H184</f>
        <v>0</v>
      </c>
      <c r="S184" s="215">
        <v>0</v>
      </c>
      <c r="T184" s="216">
        <f>S184*H184</f>
        <v>0</v>
      </c>
      <c r="AR184" s="25" t="s">
        <v>277</v>
      </c>
      <c r="AT184" s="25" t="s">
        <v>697</v>
      </c>
      <c r="AU184" s="25" t="s">
        <v>25</v>
      </c>
      <c r="AY184" s="25" t="s">
        <v>225</v>
      </c>
      <c r="BE184" s="217">
        <f>IF(N184="základní",J184,0)</f>
        <v>0</v>
      </c>
      <c r="BF184" s="217">
        <f>IF(N184="snížená",J184,0)</f>
        <v>0</v>
      </c>
      <c r="BG184" s="217">
        <f>IF(N184="zákl. přenesená",J184,0)</f>
        <v>0</v>
      </c>
      <c r="BH184" s="217">
        <f>IF(N184="sníž. přenesená",J184,0)</f>
        <v>0</v>
      </c>
      <c r="BI184" s="217">
        <f>IF(N184="nulová",J184,0)</f>
        <v>0</v>
      </c>
      <c r="BJ184" s="25" t="s">
        <v>25</v>
      </c>
      <c r="BK184" s="217">
        <f>ROUND(I184*H184,2)</f>
        <v>0</v>
      </c>
      <c r="BL184" s="25" t="s">
        <v>231</v>
      </c>
      <c r="BM184" s="25" t="s">
        <v>912</v>
      </c>
    </row>
    <row r="185" spans="2:47" s="1" customFormat="1" ht="13.5">
      <c r="B185" s="42"/>
      <c r="C185" s="64"/>
      <c r="D185" s="223" t="s">
        <v>233</v>
      </c>
      <c r="E185" s="64"/>
      <c r="F185" s="269" t="s">
        <v>2884</v>
      </c>
      <c r="G185" s="64"/>
      <c r="H185" s="64"/>
      <c r="I185" s="174"/>
      <c r="J185" s="64"/>
      <c r="K185" s="64"/>
      <c r="L185" s="62"/>
      <c r="M185" s="220"/>
      <c r="N185" s="43"/>
      <c r="O185" s="43"/>
      <c r="P185" s="43"/>
      <c r="Q185" s="43"/>
      <c r="R185" s="43"/>
      <c r="S185" s="43"/>
      <c r="T185" s="79"/>
      <c r="AT185" s="25" t="s">
        <v>233</v>
      </c>
      <c r="AU185" s="25" t="s">
        <v>25</v>
      </c>
    </row>
    <row r="186" spans="2:65" s="1" customFormat="1" ht="16.5" customHeight="1">
      <c r="B186" s="42"/>
      <c r="C186" s="274" t="s">
        <v>668</v>
      </c>
      <c r="D186" s="274" t="s">
        <v>697</v>
      </c>
      <c r="E186" s="275" t="s">
        <v>2885</v>
      </c>
      <c r="F186" s="276" t="s">
        <v>2886</v>
      </c>
      <c r="G186" s="277" t="s">
        <v>2369</v>
      </c>
      <c r="H186" s="278">
        <v>4</v>
      </c>
      <c r="I186" s="279"/>
      <c r="J186" s="280">
        <f>ROUND(I186*H186,2)</f>
        <v>0</v>
      </c>
      <c r="K186" s="276" t="s">
        <v>24</v>
      </c>
      <c r="L186" s="281"/>
      <c r="M186" s="282" t="s">
        <v>24</v>
      </c>
      <c r="N186" s="283" t="s">
        <v>48</v>
      </c>
      <c r="O186" s="43"/>
      <c r="P186" s="215">
        <f>O186*H186</f>
        <v>0</v>
      </c>
      <c r="Q186" s="215">
        <v>0</v>
      </c>
      <c r="R186" s="215">
        <f>Q186*H186</f>
        <v>0</v>
      </c>
      <c r="S186" s="215">
        <v>0</v>
      </c>
      <c r="T186" s="216">
        <f>S186*H186</f>
        <v>0</v>
      </c>
      <c r="AR186" s="25" t="s">
        <v>277</v>
      </c>
      <c r="AT186" s="25" t="s">
        <v>697</v>
      </c>
      <c r="AU186" s="25" t="s">
        <v>25</v>
      </c>
      <c r="AY186" s="25" t="s">
        <v>225</v>
      </c>
      <c r="BE186" s="217">
        <f>IF(N186="základní",J186,0)</f>
        <v>0</v>
      </c>
      <c r="BF186" s="217">
        <f>IF(N186="snížená",J186,0)</f>
        <v>0</v>
      </c>
      <c r="BG186" s="217">
        <f>IF(N186="zákl. přenesená",J186,0)</f>
        <v>0</v>
      </c>
      <c r="BH186" s="217">
        <f>IF(N186="sníž. přenesená",J186,0)</f>
        <v>0</v>
      </c>
      <c r="BI186" s="217">
        <f>IF(N186="nulová",J186,0)</f>
        <v>0</v>
      </c>
      <c r="BJ186" s="25" t="s">
        <v>25</v>
      </c>
      <c r="BK186" s="217">
        <f>ROUND(I186*H186,2)</f>
        <v>0</v>
      </c>
      <c r="BL186" s="25" t="s">
        <v>231</v>
      </c>
      <c r="BM186" s="25" t="s">
        <v>931</v>
      </c>
    </row>
    <row r="187" spans="2:47" s="1" customFormat="1" ht="13.5">
      <c r="B187" s="42"/>
      <c r="C187" s="64"/>
      <c r="D187" s="223" t="s">
        <v>233</v>
      </c>
      <c r="E187" s="64"/>
      <c r="F187" s="269" t="s">
        <v>2886</v>
      </c>
      <c r="G187" s="64"/>
      <c r="H187" s="64"/>
      <c r="I187" s="174"/>
      <c r="J187" s="64"/>
      <c r="K187" s="64"/>
      <c r="L187" s="62"/>
      <c r="M187" s="220"/>
      <c r="N187" s="43"/>
      <c r="O187" s="43"/>
      <c r="P187" s="43"/>
      <c r="Q187" s="43"/>
      <c r="R187" s="43"/>
      <c r="S187" s="43"/>
      <c r="T187" s="79"/>
      <c r="AT187" s="25" t="s">
        <v>233</v>
      </c>
      <c r="AU187" s="25" t="s">
        <v>25</v>
      </c>
    </row>
    <row r="188" spans="2:65" s="1" customFormat="1" ht="16.5" customHeight="1">
      <c r="B188" s="42"/>
      <c r="C188" s="274" t="s">
        <v>679</v>
      </c>
      <c r="D188" s="274" t="s">
        <v>697</v>
      </c>
      <c r="E188" s="275" t="s">
        <v>2887</v>
      </c>
      <c r="F188" s="276" t="s">
        <v>2888</v>
      </c>
      <c r="G188" s="277" t="s">
        <v>2369</v>
      </c>
      <c r="H188" s="278">
        <v>3</v>
      </c>
      <c r="I188" s="279"/>
      <c r="J188" s="280">
        <f>ROUND(I188*H188,2)</f>
        <v>0</v>
      </c>
      <c r="K188" s="276" t="s">
        <v>24</v>
      </c>
      <c r="L188" s="281"/>
      <c r="M188" s="282" t="s">
        <v>24</v>
      </c>
      <c r="N188" s="283" t="s">
        <v>48</v>
      </c>
      <c r="O188" s="43"/>
      <c r="P188" s="215">
        <f>O188*H188</f>
        <v>0</v>
      </c>
      <c r="Q188" s="215">
        <v>0</v>
      </c>
      <c r="R188" s="215">
        <f>Q188*H188</f>
        <v>0</v>
      </c>
      <c r="S188" s="215">
        <v>0</v>
      </c>
      <c r="T188" s="216">
        <f>S188*H188</f>
        <v>0</v>
      </c>
      <c r="AR188" s="25" t="s">
        <v>277</v>
      </c>
      <c r="AT188" s="25" t="s">
        <v>697</v>
      </c>
      <c r="AU188" s="25" t="s">
        <v>25</v>
      </c>
      <c r="AY188" s="25" t="s">
        <v>225</v>
      </c>
      <c r="BE188" s="217">
        <f>IF(N188="základní",J188,0)</f>
        <v>0</v>
      </c>
      <c r="BF188" s="217">
        <f>IF(N188="snížená",J188,0)</f>
        <v>0</v>
      </c>
      <c r="BG188" s="217">
        <f>IF(N188="zákl. přenesená",J188,0)</f>
        <v>0</v>
      </c>
      <c r="BH188" s="217">
        <f>IF(N188="sníž. přenesená",J188,0)</f>
        <v>0</v>
      </c>
      <c r="BI188" s="217">
        <f>IF(N188="nulová",J188,0)</f>
        <v>0</v>
      </c>
      <c r="BJ188" s="25" t="s">
        <v>25</v>
      </c>
      <c r="BK188" s="217">
        <f>ROUND(I188*H188,2)</f>
        <v>0</v>
      </c>
      <c r="BL188" s="25" t="s">
        <v>231</v>
      </c>
      <c r="BM188" s="25" t="s">
        <v>939</v>
      </c>
    </row>
    <row r="189" spans="2:47" s="1" customFormat="1" ht="13.5">
      <c r="B189" s="42"/>
      <c r="C189" s="64"/>
      <c r="D189" s="223" t="s">
        <v>233</v>
      </c>
      <c r="E189" s="64"/>
      <c r="F189" s="269" t="s">
        <v>2888</v>
      </c>
      <c r="G189" s="64"/>
      <c r="H189" s="64"/>
      <c r="I189" s="174"/>
      <c r="J189" s="64"/>
      <c r="K189" s="64"/>
      <c r="L189" s="62"/>
      <c r="M189" s="220"/>
      <c r="N189" s="43"/>
      <c r="O189" s="43"/>
      <c r="P189" s="43"/>
      <c r="Q189" s="43"/>
      <c r="R189" s="43"/>
      <c r="S189" s="43"/>
      <c r="T189" s="79"/>
      <c r="AT189" s="25" t="s">
        <v>233</v>
      </c>
      <c r="AU189" s="25" t="s">
        <v>25</v>
      </c>
    </row>
    <row r="190" spans="2:65" s="1" customFormat="1" ht="16.5" customHeight="1">
      <c r="B190" s="42"/>
      <c r="C190" s="274" t="s">
        <v>684</v>
      </c>
      <c r="D190" s="274" t="s">
        <v>697</v>
      </c>
      <c r="E190" s="275" t="s">
        <v>2889</v>
      </c>
      <c r="F190" s="276" t="s">
        <v>2890</v>
      </c>
      <c r="G190" s="277" t="s">
        <v>2369</v>
      </c>
      <c r="H190" s="278">
        <v>5</v>
      </c>
      <c r="I190" s="279"/>
      <c r="J190" s="280">
        <f>ROUND(I190*H190,2)</f>
        <v>0</v>
      </c>
      <c r="K190" s="276" t="s">
        <v>24</v>
      </c>
      <c r="L190" s="281"/>
      <c r="M190" s="282" t="s">
        <v>24</v>
      </c>
      <c r="N190" s="283" t="s">
        <v>48</v>
      </c>
      <c r="O190" s="43"/>
      <c r="P190" s="215">
        <f>O190*H190</f>
        <v>0</v>
      </c>
      <c r="Q190" s="215">
        <v>0</v>
      </c>
      <c r="R190" s="215">
        <f>Q190*H190</f>
        <v>0</v>
      </c>
      <c r="S190" s="215">
        <v>0</v>
      </c>
      <c r="T190" s="216">
        <f>S190*H190</f>
        <v>0</v>
      </c>
      <c r="AR190" s="25" t="s">
        <v>277</v>
      </c>
      <c r="AT190" s="25" t="s">
        <v>697</v>
      </c>
      <c r="AU190" s="25" t="s">
        <v>25</v>
      </c>
      <c r="AY190" s="25" t="s">
        <v>225</v>
      </c>
      <c r="BE190" s="217">
        <f>IF(N190="základní",J190,0)</f>
        <v>0</v>
      </c>
      <c r="BF190" s="217">
        <f>IF(N190="snížená",J190,0)</f>
        <v>0</v>
      </c>
      <c r="BG190" s="217">
        <f>IF(N190="zákl. přenesená",J190,0)</f>
        <v>0</v>
      </c>
      <c r="BH190" s="217">
        <f>IF(N190="sníž. přenesená",J190,0)</f>
        <v>0</v>
      </c>
      <c r="BI190" s="217">
        <f>IF(N190="nulová",J190,0)</f>
        <v>0</v>
      </c>
      <c r="BJ190" s="25" t="s">
        <v>25</v>
      </c>
      <c r="BK190" s="217">
        <f>ROUND(I190*H190,2)</f>
        <v>0</v>
      </c>
      <c r="BL190" s="25" t="s">
        <v>231</v>
      </c>
      <c r="BM190" s="25" t="s">
        <v>947</v>
      </c>
    </row>
    <row r="191" spans="2:47" s="1" customFormat="1" ht="13.5">
      <c r="B191" s="42"/>
      <c r="C191" s="64"/>
      <c r="D191" s="223" t="s">
        <v>233</v>
      </c>
      <c r="E191" s="64"/>
      <c r="F191" s="269" t="s">
        <v>2890</v>
      </c>
      <c r="G191" s="64"/>
      <c r="H191" s="64"/>
      <c r="I191" s="174"/>
      <c r="J191" s="64"/>
      <c r="K191" s="64"/>
      <c r="L191" s="62"/>
      <c r="M191" s="220"/>
      <c r="N191" s="43"/>
      <c r="O191" s="43"/>
      <c r="P191" s="43"/>
      <c r="Q191" s="43"/>
      <c r="R191" s="43"/>
      <c r="S191" s="43"/>
      <c r="T191" s="79"/>
      <c r="AT191" s="25" t="s">
        <v>233</v>
      </c>
      <c r="AU191" s="25" t="s">
        <v>25</v>
      </c>
    </row>
    <row r="192" spans="2:65" s="1" customFormat="1" ht="16.5" customHeight="1">
      <c r="B192" s="42"/>
      <c r="C192" s="274" t="s">
        <v>689</v>
      </c>
      <c r="D192" s="274" t="s">
        <v>697</v>
      </c>
      <c r="E192" s="275" t="s">
        <v>2891</v>
      </c>
      <c r="F192" s="276" t="s">
        <v>2892</v>
      </c>
      <c r="G192" s="277" t="s">
        <v>2369</v>
      </c>
      <c r="H192" s="278">
        <v>1</v>
      </c>
      <c r="I192" s="279"/>
      <c r="J192" s="280">
        <f>ROUND(I192*H192,2)</f>
        <v>0</v>
      </c>
      <c r="K192" s="276" t="s">
        <v>24</v>
      </c>
      <c r="L192" s="281"/>
      <c r="M192" s="282" t="s">
        <v>24</v>
      </c>
      <c r="N192" s="283" t="s">
        <v>48</v>
      </c>
      <c r="O192" s="43"/>
      <c r="P192" s="215">
        <f>O192*H192</f>
        <v>0</v>
      </c>
      <c r="Q192" s="215">
        <v>0</v>
      </c>
      <c r="R192" s="215">
        <f>Q192*H192</f>
        <v>0</v>
      </c>
      <c r="S192" s="215">
        <v>0</v>
      </c>
      <c r="T192" s="216">
        <f>S192*H192</f>
        <v>0</v>
      </c>
      <c r="AR192" s="25" t="s">
        <v>277</v>
      </c>
      <c r="AT192" s="25" t="s">
        <v>697</v>
      </c>
      <c r="AU192" s="25" t="s">
        <v>25</v>
      </c>
      <c r="AY192" s="25" t="s">
        <v>225</v>
      </c>
      <c r="BE192" s="217">
        <f>IF(N192="základní",J192,0)</f>
        <v>0</v>
      </c>
      <c r="BF192" s="217">
        <f>IF(N192="snížená",J192,0)</f>
        <v>0</v>
      </c>
      <c r="BG192" s="217">
        <f>IF(N192="zákl. přenesená",J192,0)</f>
        <v>0</v>
      </c>
      <c r="BH192" s="217">
        <f>IF(N192="sníž. přenesená",J192,0)</f>
        <v>0</v>
      </c>
      <c r="BI192" s="217">
        <f>IF(N192="nulová",J192,0)</f>
        <v>0</v>
      </c>
      <c r="BJ192" s="25" t="s">
        <v>25</v>
      </c>
      <c r="BK192" s="217">
        <f>ROUND(I192*H192,2)</f>
        <v>0</v>
      </c>
      <c r="BL192" s="25" t="s">
        <v>231</v>
      </c>
      <c r="BM192" s="25" t="s">
        <v>955</v>
      </c>
    </row>
    <row r="193" spans="2:47" s="1" customFormat="1" ht="13.5">
      <c r="B193" s="42"/>
      <c r="C193" s="64"/>
      <c r="D193" s="223" t="s">
        <v>233</v>
      </c>
      <c r="E193" s="64"/>
      <c r="F193" s="269" t="s">
        <v>2892</v>
      </c>
      <c r="G193" s="64"/>
      <c r="H193" s="64"/>
      <c r="I193" s="174"/>
      <c r="J193" s="64"/>
      <c r="K193" s="64"/>
      <c r="L193" s="62"/>
      <c r="M193" s="220"/>
      <c r="N193" s="43"/>
      <c r="O193" s="43"/>
      <c r="P193" s="43"/>
      <c r="Q193" s="43"/>
      <c r="R193" s="43"/>
      <c r="S193" s="43"/>
      <c r="T193" s="79"/>
      <c r="AT193" s="25" t="s">
        <v>233</v>
      </c>
      <c r="AU193" s="25" t="s">
        <v>25</v>
      </c>
    </row>
    <row r="194" spans="2:65" s="1" customFormat="1" ht="16.5" customHeight="1">
      <c r="B194" s="42"/>
      <c r="C194" s="274" t="s">
        <v>696</v>
      </c>
      <c r="D194" s="274" t="s">
        <v>697</v>
      </c>
      <c r="E194" s="275" t="s">
        <v>2893</v>
      </c>
      <c r="F194" s="276" t="s">
        <v>2894</v>
      </c>
      <c r="G194" s="277" t="s">
        <v>2369</v>
      </c>
      <c r="H194" s="278">
        <v>1</v>
      </c>
      <c r="I194" s="279"/>
      <c r="J194" s="280">
        <f>ROUND(I194*H194,2)</f>
        <v>0</v>
      </c>
      <c r="K194" s="276" t="s">
        <v>24</v>
      </c>
      <c r="L194" s="281"/>
      <c r="M194" s="282" t="s">
        <v>24</v>
      </c>
      <c r="N194" s="283" t="s">
        <v>48</v>
      </c>
      <c r="O194" s="43"/>
      <c r="P194" s="215">
        <f>O194*H194</f>
        <v>0</v>
      </c>
      <c r="Q194" s="215">
        <v>0</v>
      </c>
      <c r="R194" s="215">
        <f>Q194*H194</f>
        <v>0</v>
      </c>
      <c r="S194" s="215">
        <v>0</v>
      </c>
      <c r="T194" s="216">
        <f>S194*H194</f>
        <v>0</v>
      </c>
      <c r="AR194" s="25" t="s">
        <v>277</v>
      </c>
      <c r="AT194" s="25" t="s">
        <v>697</v>
      </c>
      <c r="AU194" s="25" t="s">
        <v>25</v>
      </c>
      <c r="AY194" s="25" t="s">
        <v>225</v>
      </c>
      <c r="BE194" s="217">
        <f>IF(N194="základní",J194,0)</f>
        <v>0</v>
      </c>
      <c r="BF194" s="217">
        <f>IF(N194="snížená",J194,0)</f>
        <v>0</v>
      </c>
      <c r="BG194" s="217">
        <f>IF(N194="zákl. přenesená",J194,0)</f>
        <v>0</v>
      </c>
      <c r="BH194" s="217">
        <f>IF(N194="sníž. přenesená",J194,0)</f>
        <v>0</v>
      </c>
      <c r="BI194" s="217">
        <f>IF(N194="nulová",J194,0)</f>
        <v>0</v>
      </c>
      <c r="BJ194" s="25" t="s">
        <v>25</v>
      </c>
      <c r="BK194" s="217">
        <f>ROUND(I194*H194,2)</f>
        <v>0</v>
      </c>
      <c r="BL194" s="25" t="s">
        <v>231</v>
      </c>
      <c r="BM194" s="25" t="s">
        <v>31</v>
      </c>
    </row>
    <row r="195" spans="2:47" s="1" customFormat="1" ht="13.5">
      <c r="B195" s="42"/>
      <c r="C195" s="64"/>
      <c r="D195" s="223" t="s">
        <v>233</v>
      </c>
      <c r="E195" s="64"/>
      <c r="F195" s="269" t="s">
        <v>2894</v>
      </c>
      <c r="G195" s="64"/>
      <c r="H195" s="64"/>
      <c r="I195" s="174"/>
      <c r="J195" s="64"/>
      <c r="K195" s="64"/>
      <c r="L195" s="62"/>
      <c r="M195" s="220"/>
      <c r="N195" s="43"/>
      <c r="O195" s="43"/>
      <c r="P195" s="43"/>
      <c r="Q195" s="43"/>
      <c r="R195" s="43"/>
      <c r="S195" s="43"/>
      <c r="T195" s="79"/>
      <c r="AT195" s="25" t="s">
        <v>233</v>
      </c>
      <c r="AU195" s="25" t="s">
        <v>25</v>
      </c>
    </row>
    <row r="196" spans="2:65" s="1" customFormat="1" ht="16.5" customHeight="1">
      <c r="B196" s="42"/>
      <c r="C196" s="274" t="s">
        <v>705</v>
      </c>
      <c r="D196" s="274" t="s">
        <v>697</v>
      </c>
      <c r="E196" s="275" t="s">
        <v>2895</v>
      </c>
      <c r="F196" s="276" t="s">
        <v>2896</v>
      </c>
      <c r="G196" s="277" t="s">
        <v>2369</v>
      </c>
      <c r="H196" s="278">
        <v>1</v>
      </c>
      <c r="I196" s="279"/>
      <c r="J196" s="280">
        <f>ROUND(I196*H196,2)</f>
        <v>0</v>
      </c>
      <c r="K196" s="276" t="s">
        <v>24</v>
      </c>
      <c r="L196" s="281"/>
      <c r="M196" s="282" t="s">
        <v>24</v>
      </c>
      <c r="N196" s="283" t="s">
        <v>48</v>
      </c>
      <c r="O196" s="43"/>
      <c r="P196" s="215">
        <f>O196*H196</f>
        <v>0</v>
      </c>
      <c r="Q196" s="215">
        <v>0</v>
      </c>
      <c r="R196" s="215">
        <f>Q196*H196</f>
        <v>0</v>
      </c>
      <c r="S196" s="215">
        <v>0</v>
      </c>
      <c r="T196" s="216">
        <f>S196*H196</f>
        <v>0</v>
      </c>
      <c r="AR196" s="25" t="s">
        <v>277</v>
      </c>
      <c r="AT196" s="25" t="s">
        <v>697</v>
      </c>
      <c r="AU196" s="25" t="s">
        <v>25</v>
      </c>
      <c r="AY196" s="25" t="s">
        <v>225</v>
      </c>
      <c r="BE196" s="217">
        <f>IF(N196="základní",J196,0)</f>
        <v>0</v>
      </c>
      <c r="BF196" s="217">
        <f>IF(N196="snížená",J196,0)</f>
        <v>0</v>
      </c>
      <c r="BG196" s="217">
        <f>IF(N196="zákl. přenesená",J196,0)</f>
        <v>0</v>
      </c>
      <c r="BH196" s="217">
        <f>IF(N196="sníž. přenesená",J196,0)</f>
        <v>0</v>
      </c>
      <c r="BI196" s="217">
        <f>IF(N196="nulová",J196,0)</f>
        <v>0</v>
      </c>
      <c r="BJ196" s="25" t="s">
        <v>25</v>
      </c>
      <c r="BK196" s="217">
        <f>ROUND(I196*H196,2)</f>
        <v>0</v>
      </c>
      <c r="BL196" s="25" t="s">
        <v>231</v>
      </c>
      <c r="BM196" s="25" t="s">
        <v>970</v>
      </c>
    </row>
    <row r="197" spans="2:47" s="1" customFormat="1" ht="13.5">
      <c r="B197" s="42"/>
      <c r="C197" s="64"/>
      <c r="D197" s="223" t="s">
        <v>233</v>
      </c>
      <c r="E197" s="64"/>
      <c r="F197" s="269" t="s">
        <v>2896</v>
      </c>
      <c r="G197" s="64"/>
      <c r="H197" s="64"/>
      <c r="I197" s="174"/>
      <c r="J197" s="64"/>
      <c r="K197" s="64"/>
      <c r="L197" s="62"/>
      <c r="M197" s="220"/>
      <c r="N197" s="43"/>
      <c r="O197" s="43"/>
      <c r="P197" s="43"/>
      <c r="Q197" s="43"/>
      <c r="R197" s="43"/>
      <c r="S197" s="43"/>
      <c r="T197" s="79"/>
      <c r="AT197" s="25" t="s">
        <v>233</v>
      </c>
      <c r="AU197" s="25" t="s">
        <v>25</v>
      </c>
    </row>
    <row r="198" spans="2:65" s="1" customFormat="1" ht="16.5" customHeight="1">
      <c r="B198" s="42"/>
      <c r="C198" s="274" t="s">
        <v>714</v>
      </c>
      <c r="D198" s="274" t="s">
        <v>697</v>
      </c>
      <c r="E198" s="275" t="s">
        <v>2897</v>
      </c>
      <c r="F198" s="276" t="s">
        <v>2898</v>
      </c>
      <c r="G198" s="277" t="s">
        <v>2369</v>
      </c>
      <c r="H198" s="278">
        <v>1</v>
      </c>
      <c r="I198" s="279"/>
      <c r="J198" s="280">
        <f>ROUND(I198*H198,2)</f>
        <v>0</v>
      </c>
      <c r="K198" s="276" t="s">
        <v>24</v>
      </c>
      <c r="L198" s="281"/>
      <c r="M198" s="282" t="s">
        <v>24</v>
      </c>
      <c r="N198" s="283" t="s">
        <v>48</v>
      </c>
      <c r="O198" s="43"/>
      <c r="P198" s="215">
        <f>O198*H198</f>
        <v>0</v>
      </c>
      <c r="Q198" s="215">
        <v>0</v>
      </c>
      <c r="R198" s="215">
        <f>Q198*H198</f>
        <v>0</v>
      </c>
      <c r="S198" s="215">
        <v>0</v>
      </c>
      <c r="T198" s="216">
        <f>S198*H198</f>
        <v>0</v>
      </c>
      <c r="AR198" s="25" t="s">
        <v>277</v>
      </c>
      <c r="AT198" s="25" t="s">
        <v>697</v>
      </c>
      <c r="AU198" s="25" t="s">
        <v>25</v>
      </c>
      <c r="AY198" s="25" t="s">
        <v>225</v>
      </c>
      <c r="BE198" s="217">
        <f>IF(N198="základní",J198,0)</f>
        <v>0</v>
      </c>
      <c r="BF198" s="217">
        <f>IF(N198="snížená",J198,0)</f>
        <v>0</v>
      </c>
      <c r="BG198" s="217">
        <f>IF(N198="zákl. přenesená",J198,0)</f>
        <v>0</v>
      </c>
      <c r="BH198" s="217">
        <f>IF(N198="sníž. přenesená",J198,0)</f>
        <v>0</v>
      </c>
      <c r="BI198" s="217">
        <f>IF(N198="nulová",J198,0)</f>
        <v>0</v>
      </c>
      <c r="BJ198" s="25" t="s">
        <v>25</v>
      </c>
      <c r="BK198" s="217">
        <f>ROUND(I198*H198,2)</f>
        <v>0</v>
      </c>
      <c r="BL198" s="25" t="s">
        <v>231</v>
      </c>
      <c r="BM198" s="25" t="s">
        <v>979</v>
      </c>
    </row>
    <row r="199" spans="2:47" s="1" customFormat="1" ht="13.5">
      <c r="B199" s="42"/>
      <c r="C199" s="64"/>
      <c r="D199" s="218" t="s">
        <v>233</v>
      </c>
      <c r="E199" s="64"/>
      <c r="F199" s="219" t="s">
        <v>2898</v>
      </c>
      <c r="G199" s="64"/>
      <c r="H199" s="64"/>
      <c r="I199" s="174"/>
      <c r="J199" s="64"/>
      <c r="K199" s="64"/>
      <c r="L199" s="62"/>
      <c r="M199" s="220"/>
      <c r="N199" s="43"/>
      <c r="O199" s="43"/>
      <c r="P199" s="43"/>
      <c r="Q199" s="43"/>
      <c r="R199" s="43"/>
      <c r="S199" s="43"/>
      <c r="T199" s="79"/>
      <c r="AT199" s="25" t="s">
        <v>233</v>
      </c>
      <c r="AU199" s="25" t="s">
        <v>25</v>
      </c>
    </row>
    <row r="200" spans="2:63" s="11" customFormat="1" ht="37.35" customHeight="1">
      <c r="B200" s="189"/>
      <c r="C200" s="190"/>
      <c r="D200" s="203" t="s">
        <v>76</v>
      </c>
      <c r="E200" s="290" t="s">
        <v>2415</v>
      </c>
      <c r="F200" s="290" t="s">
        <v>2899</v>
      </c>
      <c r="G200" s="190"/>
      <c r="H200" s="190"/>
      <c r="I200" s="193"/>
      <c r="J200" s="291">
        <f>BK200</f>
        <v>0</v>
      </c>
      <c r="K200" s="190"/>
      <c r="L200" s="195"/>
      <c r="M200" s="196"/>
      <c r="N200" s="197"/>
      <c r="O200" s="197"/>
      <c r="P200" s="198">
        <f>SUM(P201:P216)</f>
        <v>0</v>
      </c>
      <c r="Q200" s="197"/>
      <c r="R200" s="198">
        <f>SUM(R201:R216)</f>
        <v>0</v>
      </c>
      <c r="S200" s="197"/>
      <c r="T200" s="199">
        <f>SUM(T201:T216)</f>
        <v>0</v>
      </c>
      <c r="AR200" s="200" t="s">
        <v>25</v>
      </c>
      <c r="AT200" s="201" t="s">
        <v>76</v>
      </c>
      <c r="AU200" s="201" t="s">
        <v>77</v>
      </c>
      <c r="AY200" s="200" t="s">
        <v>225</v>
      </c>
      <c r="BK200" s="202">
        <f>SUM(BK201:BK216)</f>
        <v>0</v>
      </c>
    </row>
    <row r="201" spans="2:65" s="1" customFormat="1" ht="16.5" customHeight="1">
      <c r="B201" s="42"/>
      <c r="C201" s="206" t="s">
        <v>745</v>
      </c>
      <c r="D201" s="206" t="s">
        <v>227</v>
      </c>
      <c r="E201" s="207" t="s">
        <v>2900</v>
      </c>
      <c r="F201" s="208" t="s">
        <v>2901</v>
      </c>
      <c r="G201" s="209" t="s">
        <v>2369</v>
      </c>
      <c r="H201" s="210">
        <v>1</v>
      </c>
      <c r="I201" s="211"/>
      <c r="J201" s="212">
        <f>ROUND(I201*H201,2)</f>
        <v>0</v>
      </c>
      <c r="K201" s="208" t="s">
        <v>24</v>
      </c>
      <c r="L201" s="62"/>
      <c r="M201" s="213" t="s">
        <v>24</v>
      </c>
      <c r="N201" s="214" t="s">
        <v>48</v>
      </c>
      <c r="O201" s="43"/>
      <c r="P201" s="215">
        <f>O201*H201</f>
        <v>0</v>
      </c>
      <c r="Q201" s="215">
        <v>0</v>
      </c>
      <c r="R201" s="215">
        <f>Q201*H201</f>
        <v>0</v>
      </c>
      <c r="S201" s="215">
        <v>0</v>
      </c>
      <c r="T201" s="216">
        <f>S201*H201</f>
        <v>0</v>
      </c>
      <c r="AR201" s="25" t="s">
        <v>231</v>
      </c>
      <c r="AT201" s="25" t="s">
        <v>227</v>
      </c>
      <c r="AU201" s="25" t="s">
        <v>25</v>
      </c>
      <c r="AY201" s="25" t="s">
        <v>225</v>
      </c>
      <c r="BE201" s="217">
        <f>IF(N201="základní",J201,0)</f>
        <v>0</v>
      </c>
      <c r="BF201" s="217">
        <f>IF(N201="snížená",J201,0)</f>
        <v>0</v>
      </c>
      <c r="BG201" s="217">
        <f>IF(N201="zákl. přenesená",J201,0)</f>
        <v>0</v>
      </c>
      <c r="BH201" s="217">
        <f>IF(N201="sníž. přenesená",J201,0)</f>
        <v>0</v>
      </c>
      <c r="BI201" s="217">
        <f>IF(N201="nulová",J201,0)</f>
        <v>0</v>
      </c>
      <c r="BJ201" s="25" t="s">
        <v>25</v>
      </c>
      <c r="BK201" s="217">
        <f>ROUND(I201*H201,2)</f>
        <v>0</v>
      </c>
      <c r="BL201" s="25" t="s">
        <v>231</v>
      </c>
      <c r="BM201" s="25" t="s">
        <v>994</v>
      </c>
    </row>
    <row r="202" spans="2:47" s="1" customFormat="1" ht="13.5">
      <c r="B202" s="42"/>
      <c r="C202" s="64"/>
      <c r="D202" s="223" t="s">
        <v>233</v>
      </c>
      <c r="E202" s="64"/>
      <c r="F202" s="269" t="s">
        <v>2901</v>
      </c>
      <c r="G202" s="64"/>
      <c r="H202" s="64"/>
      <c r="I202" s="174"/>
      <c r="J202" s="64"/>
      <c r="K202" s="64"/>
      <c r="L202" s="62"/>
      <c r="M202" s="220"/>
      <c r="N202" s="43"/>
      <c r="O202" s="43"/>
      <c r="P202" s="43"/>
      <c r="Q202" s="43"/>
      <c r="R202" s="43"/>
      <c r="S202" s="43"/>
      <c r="T202" s="79"/>
      <c r="AT202" s="25" t="s">
        <v>233</v>
      </c>
      <c r="AU202" s="25" t="s">
        <v>25</v>
      </c>
    </row>
    <row r="203" spans="2:65" s="1" customFormat="1" ht="16.5" customHeight="1">
      <c r="B203" s="42"/>
      <c r="C203" s="206" t="s">
        <v>750</v>
      </c>
      <c r="D203" s="206" t="s">
        <v>227</v>
      </c>
      <c r="E203" s="207" t="s">
        <v>2902</v>
      </c>
      <c r="F203" s="208" t="s">
        <v>2903</v>
      </c>
      <c r="G203" s="209" t="s">
        <v>2207</v>
      </c>
      <c r="H203" s="210">
        <v>110</v>
      </c>
      <c r="I203" s="211"/>
      <c r="J203" s="212">
        <f>ROUND(I203*H203,2)</f>
        <v>0</v>
      </c>
      <c r="K203" s="208" t="s">
        <v>24</v>
      </c>
      <c r="L203" s="62"/>
      <c r="M203" s="213" t="s">
        <v>24</v>
      </c>
      <c r="N203" s="214" t="s">
        <v>48</v>
      </c>
      <c r="O203" s="43"/>
      <c r="P203" s="215">
        <f>O203*H203</f>
        <v>0</v>
      </c>
      <c r="Q203" s="215">
        <v>0</v>
      </c>
      <c r="R203" s="215">
        <f>Q203*H203</f>
        <v>0</v>
      </c>
      <c r="S203" s="215">
        <v>0</v>
      </c>
      <c r="T203" s="216">
        <f>S203*H203</f>
        <v>0</v>
      </c>
      <c r="AR203" s="25" t="s">
        <v>231</v>
      </c>
      <c r="AT203" s="25" t="s">
        <v>227</v>
      </c>
      <c r="AU203" s="25" t="s">
        <v>25</v>
      </c>
      <c r="AY203" s="25" t="s">
        <v>225</v>
      </c>
      <c r="BE203" s="217">
        <f>IF(N203="základní",J203,0)</f>
        <v>0</v>
      </c>
      <c r="BF203" s="217">
        <f>IF(N203="snížená",J203,0)</f>
        <v>0</v>
      </c>
      <c r="BG203" s="217">
        <f>IF(N203="zákl. přenesená",J203,0)</f>
        <v>0</v>
      </c>
      <c r="BH203" s="217">
        <f>IF(N203="sníž. přenesená",J203,0)</f>
        <v>0</v>
      </c>
      <c r="BI203" s="217">
        <f>IF(N203="nulová",J203,0)</f>
        <v>0</v>
      </c>
      <c r="BJ203" s="25" t="s">
        <v>25</v>
      </c>
      <c r="BK203" s="217">
        <f>ROUND(I203*H203,2)</f>
        <v>0</v>
      </c>
      <c r="BL203" s="25" t="s">
        <v>231</v>
      </c>
      <c r="BM203" s="25" t="s">
        <v>1011</v>
      </c>
    </row>
    <row r="204" spans="2:47" s="1" customFormat="1" ht="13.5">
      <c r="B204" s="42"/>
      <c r="C204" s="64"/>
      <c r="D204" s="223" t="s">
        <v>233</v>
      </c>
      <c r="E204" s="64"/>
      <c r="F204" s="269" t="s">
        <v>2903</v>
      </c>
      <c r="G204" s="64"/>
      <c r="H204" s="64"/>
      <c r="I204" s="174"/>
      <c r="J204" s="64"/>
      <c r="K204" s="64"/>
      <c r="L204" s="62"/>
      <c r="M204" s="220"/>
      <c r="N204" s="43"/>
      <c r="O204" s="43"/>
      <c r="P204" s="43"/>
      <c r="Q204" s="43"/>
      <c r="R204" s="43"/>
      <c r="S204" s="43"/>
      <c r="T204" s="79"/>
      <c r="AT204" s="25" t="s">
        <v>233</v>
      </c>
      <c r="AU204" s="25" t="s">
        <v>25</v>
      </c>
    </row>
    <row r="205" spans="2:65" s="1" customFormat="1" ht="16.5" customHeight="1">
      <c r="B205" s="42"/>
      <c r="C205" s="206" t="s">
        <v>754</v>
      </c>
      <c r="D205" s="206" t="s">
        <v>227</v>
      </c>
      <c r="E205" s="207" t="s">
        <v>2904</v>
      </c>
      <c r="F205" s="208" t="s">
        <v>2905</v>
      </c>
      <c r="G205" s="209" t="s">
        <v>2207</v>
      </c>
      <c r="H205" s="210">
        <v>8</v>
      </c>
      <c r="I205" s="211"/>
      <c r="J205" s="212">
        <f>ROUND(I205*H205,2)</f>
        <v>0</v>
      </c>
      <c r="K205" s="208" t="s">
        <v>24</v>
      </c>
      <c r="L205" s="62"/>
      <c r="M205" s="213" t="s">
        <v>24</v>
      </c>
      <c r="N205" s="214" t="s">
        <v>48</v>
      </c>
      <c r="O205" s="43"/>
      <c r="P205" s="215">
        <f>O205*H205</f>
        <v>0</v>
      </c>
      <c r="Q205" s="215">
        <v>0</v>
      </c>
      <c r="R205" s="215">
        <f>Q205*H205</f>
        <v>0</v>
      </c>
      <c r="S205" s="215">
        <v>0</v>
      </c>
      <c r="T205" s="216">
        <f>S205*H205</f>
        <v>0</v>
      </c>
      <c r="AR205" s="25" t="s">
        <v>231</v>
      </c>
      <c r="AT205" s="25" t="s">
        <v>227</v>
      </c>
      <c r="AU205" s="25" t="s">
        <v>25</v>
      </c>
      <c r="AY205" s="25" t="s">
        <v>225</v>
      </c>
      <c r="BE205" s="217">
        <f>IF(N205="základní",J205,0)</f>
        <v>0</v>
      </c>
      <c r="BF205" s="217">
        <f>IF(N205="snížená",J205,0)</f>
        <v>0</v>
      </c>
      <c r="BG205" s="217">
        <f>IF(N205="zákl. přenesená",J205,0)</f>
        <v>0</v>
      </c>
      <c r="BH205" s="217">
        <f>IF(N205="sníž. přenesená",J205,0)</f>
        <v>0</v>
      </c>
      <c r="BI205" s="217">
        <f>IF(N205="nulová",J205,0)</f>
        <v>0</v>
      </c>
      <c r="BJ205" s="25" t="s">
        <v>25</v>
      </c>
      <c r="BK205" s="217">
        <f>ROUND(I205*H205,2)</f>
        <v>0</v>
      </c>
      <c r="BL205" s="25" t="s">
        <v>231</v>
      </c>
      <c r="BM205" s="25" t="s">
        <v>1033</v>
      </c>
    </row>
    <row r="206" spans="2:47" s="1" customFormat="1" ht="13.5">
      <c r="B206" s="42"/>
      <c r="C206" s="64"/>
      <c r="D206" s="223" t="s">
        <v>233</v>
      </c>
      <c r="E206" s="64"/>
      <c r="F206" s="269" t="s">
        <v>2905</v>
      </c>
      <c r="G206" s="64"/>
      <c r="H206" s="64"/>
      <c r="I206" s="174"/>
      <c r="J206" s="64"/>
      <c r="K206" s="64"/>
      <c r="L206" s="62"/>
      <c r="M206" s="220"/>
      <c r="N206" s="43"/>
      <c r="O206" s="43"/>
      <c r="P206" s="43"/>
      <c r="Q206" s="43"/>
      <c r="R206" s="43"/>
      <c r="S206" s="43"/>
      <c r="T206" s="79"/>
      <c r="AT206" s="25" t="s">
        <v>233</v>
      </c>
      <c r="AU206" s="25" t="s">
        <v>25</v>
      </c>
    </row>
    <row r="207" spans="2:65" s="1" customFormat="1" ht="16.5" customHeight="1">
      <c r="B207" s="42"/>
      <c r="C207" s="206" t="s">
        <v>758</v>
      </c>
      <c r="D207" s="206" t="s">
        <v>227</v>
      </c>
      <c r="E207" s="207" t="s">
        <v>2906</v>
      </c>
      <c r="F207" s="208" t="s">
        <v>2907</v>
      </c>
      <c r="G207" s="209" t="s">
        <v>2460</v>
      </c>
      <c r="H207" s="210">
        <v>840</v>
      </c>
      <c r="I207" s="211"/>
      <c r="J207" s="212">
        <f>ROUND(I207*H207,2)</f>
        <v>0</v>
      </c>
      <c r="K207" s="208" t="s">
        <v>24</v>
      </c>
      <c r="L207" s="62"/>
      <c r="M207" s="213" t="s">
        <v>24</v>
      </c>
      <c r="N207" s="214" t="s">
        <v>48</v>
      </c>
      <c r="O207" s="43"/>
      <c r="P207" s="215">
        <f>O207*H207</f>
        <v>0</v>
      </c>
      <c r="Q207" s="215">
        <v>0</v>
      </c>
      <c r="R207" s="215">
        <f>Q207*H207</f>
        <v>0</v>
      </c>
      <c r="S207" s="215">
        <v>0</v>
      </c>
      <c r="T207" s="216">
        <f>S207*H207</f>
        <v>0</v>
      </c>
      <c r="AR207" s="25" t="s">
        <v>231</v>
      </c>
      <c r="AT207" s="25" t="s">
        <v>227</v>
      </c>
      <c r="AU207" s="25" t="s">
        <v>25</v>
      </c>
      <c r="AY207" s="25" t="s">
        <v>225</v>
      </c>
      <c r="BE207" s="217">
        <f>IF(N207="základní",J207,0)</f>
        <v>0</v>
      </c>
      <c r="BF207" s="217">
        <f>IF(N207="snížená",J207,0)</f>
        <v>0</v>
      </c>
      <c r="BG207" s="217">
        <f>IF(N207="zákl. přenesená",J207,0)</f>
        <v>0</v>
      </c>
      <c r="BH207" s="217">
        <f>IF(N207="sníž. přenesená",J207,0)</f>
        <v>0</v>
      </c>
      <c r="BI207" s="217">
        <f>IF(N207="nulová",J207,0)</f>
        <v>0</v>
      </c>
      <c r="BJ207" s="25" t="s">
        <v>25</v>
      </c>
      <c r="BK207" s="217">
        <f>ROUND(I207*H207,2)</f>
        <v>0</v>
      </c>
      <c r="BL207" s="25" t="s">
        <v>231</v>
      </c>
      <c r="BM207" s="25" t="s">
        <v>1056</v>
      </c>
    </row>
    <row r="208" spans="2:47" s="1" customFormat="1" ht="13.5">
      <c r="B208" s="42"/>
      <c r="C208" s="64"/>
      <c r="D208" s="223" t="s">
        <v>233</v>
      </c>
      <c r="E208" s="64"/>
      <c r="F208" s="269" t="s">
        <v>2907</v>
      </c>
      <c r="G208" s="64"/>
      <c r="H208" s="64"/>
      <c r="I208" s="174"/>
      <c r="J208" s="64"/>
      <c r="K208" s="64"/>
      <c r="L208" s="62"/>
      <c r="M208" s="220"/>
      <c r="N208" s="43"/>
      <c r="O208" s="43"/>
      <c r="P208" s="43"/>
      <c r="Q208" s="43"/>
      <c r="R208" s="43"/>
      <c r="S208" s="43"/>
      <c r="T208" s="79"/>
      <c r="AT208" s="25" t="s">
        <v>233</v>
      </c>
      <c r="AU208" s="25" t="s">
        <v>25</v>
      </c>
    </row>
    <row r="209" spans="2:65" s="1" customFormat="1" ht="16.5" customHeight="1">
      <c r="B209" s="42"/>
      <c r="C209" s="206" t="s">
        <v>762</v>
      </c>
      <c r="D209" s="206" t="s">
        <v>227</v>
      </c>
      <c r="E209" s="207" t="s">
        <v>2908</v>
      </c>
      <c r="F209" s="208" t="s">
        <v>2909</v>
      </c>
      <c r="G209" s="209" t="s">
        <v>2369</v>
      </c>
      <c r="H209" s="210">
        <v>2</v>
      </c>
      <c r="I209" s="211"/>
      <c r="J209" s="212">
        <f>ROUND(I209*H209,2)</f>
        <v>0</v>
      </c>
      <c r="K209" s="208" t="s">
        <v>24</v>
      </c>
      <c r="L209" s="62"/>
      <c r="M209" s="213" t="s">
        <v>24</v>
      </c>
      <c r="N209" s="214" t="s">
        <v>48</v>
      </c>
      <c r="O209" s="43"/>
      <c r="P209" s="215">
        <f>O209*H209</f>
        <v>0</v>
      </c>
      <c r="Q209" s="215">
        <v>0</v>
      </c>
      <c r="R209" s="215">
        <f>Q209*H209</f>
        <v>0</v>
      </c>
      <c r="S209" s="215">
        <v>0</v>
      </c>
      <c r="T209" s="216">
        <f>S209*H209</f>
        <v>0</v>
      </c>
      <c r="AR209" s="25" t="s">
        <v>231</v>
      </c>
      <c r="AT209" s="25" t="s">
        <v>227</v>
      </c>
      <c r="AU209" s="25" t="s">
        <v>25</v>
      </c>
      <c r="AY209" s="25" t="s">
        <v>225</v>
      </c>
      <c r="BE209" s="217">
        <f>IF(N209="základní",J209,0)</f>
        <v>0</v>
      </c>
      <c r="BF209" s="217">
        <f>IF(N209="snížená",J209,0)</f>
        <v>0</v>
      </c>
      <c r="BG209" s="217">
        <f>IF(N209="zákl. přenesená",J209,0)</f>
        <v>0</v>
      </c>
      <c r="BH209" s="217">
        <f>IF(N209="sníž. přenesená",J209,0)</f>
        <v>0</v>
      </c>
      <c r="BI209" s="217">
        <f>IF(N209="nulová",J209,0)</f>
        <v>0</v>
      </c>
      <c r="BJ209" s="25" t="s">
        <v>25</v>
      </c>
      <c r="BK209" s="217">
        <f>ROUND(I209*H209,2)</f>
        <v>0</v>
      </c>
      <c r="BL209" s="25" t="s">
        <v>231</v>
      </c>
      <c r="BM209" s="25" t="s">
        <v>1068</v>
      </c>
    </row>
    <row r="210" spans="2:47" s="1" customFormat="1" ht="13.5">
      <c r="B210" s="42"/>
      <c r="C210" s="64"/>
      <c r="D210" s="223" t="s">
        <v>233</v>
      </c>
      <c r="E210" s="64"/>
      <c r="F210" s="269" t="s">
        <v>2909</v>
      </c>
      <c r="G210" s="64"/>
      <c r="H210" s="64"/>
      <c r="I210" s="174"/>
      <c r="J210" s="64"/>
      <c r="K210" s="64"/>
      <c r="L210" s="62"/>
      <c r="M210" s="220"/>
      <c r="N210" s="43"/>
      <c r="O210" s="43"/>
      <c r="P210" s="43"/>
      <c r="Q210" s="43"/>
      <c r="R210" s="43"/>
      <c r="S210" s="43"/>
      <c r="T210" s="79"/>
      <c r="AT210" s="25" t="s">
        <v>233</v>
      </c>
      <c r="AU210" s="25" t="s">
        <v>25</v>
      </c>
    </row>
    <row r="211" spans="2:65" s="1" customFormat="1" ht="16.5" customHeight="1">
      <c r="B211" s="42"/>
      <c r="C211" s="206" t="s">
        <v>766</v>
      </c>
      <c r="D211" s="206" t="s">
        <v>227</v>
      </c>
      <c r="E211" s="207" t="s">
        <v>2910</v>
      </c>
      <c r="F211" s="208" t="s">
        <v>2911</v>
      </c>
      <c r="G211" s="209" t="s">
        <v>2207</v>
      </c>
      <c r="H211" s="210">
        <v>4</v>
      </c>
      <c r="I211" s="211"/>
      <c r="J211" s="212">
        <f>ROUND(I211*H211,2)</f>
        <v>0</v>
      </c>
      <c r="K211" s="208" t="s">
        <v>24</v>
      </c>
      <c r="L211" s="62"/>
      <c r="M211" s="213" t="s">
        <v>24</v>
      </c>
      <c r="N211" s="214" t="s">
        <v>48</v>
      </c>
      <c r="O211" s="43"/>
      <c r="P211" s="215">
        <f>O211*H211</f>
        <v>0</v>
      </c>
      <c r="Q211" s="215">
        <v>0</v>
      </c>
      <c r="R211" s="215">
        <f>Q211*H211</f>
        <v>0</v>
      </c>
      <c r="S211" s="215">
        <v>0</v>
      </c>
      <c r="T211" s="216">
        <f>S211*H211</f>
        <v>0</v>
      </c>
      <c r="AR211" s="25" t="s">
        <v>231</v>
      </c>
      <c r="AT211" s="25" t="s">
        <v>227</v>
      </c>
      <c r="AU211" s="25" t="s">
        <v>25</v>
      </c>
      <c r="AY211" s="25" t="s">
        <v>225</v>
      </c>
      <c r="BE211" s="217">
        <f>IF(N211="základní",J211,0)</f>
        <v>0</v>
      </c>
      <c r="BF211" s="217">
        <f>IF(N211="snížená",J211,0)</f>
        <v>0</v>
      </c>
      <c r="BG211" s="217">
        <f>IF(N211="zákl. přenesená",J211,0)</f>
        <v>0</v>
      </c>
      <c r="BH211" s="217">
        <f>IF(N211="sníž. přenesená",J211,0)</f>
        <v>0</v>
      </c>
      <c r="BI211" s="217">
        <f>IF(N211="nulová",J211,0)</f>
        <v>0</v>
      </c>
      <c r="BJ211" s="25" t="s">
        <v>25</v>
      </c>
      <c r="BK211" s="217">
        <f>ROUND(I211*H211,2)</f>
        <v>0</v>
      </c>
      <c r="BL211" s="25" t="s">
        <v>231</v>
      </c>
      <c r="BM211" s="25" t="s">
        <v>1082</v>
      </c>
    </row>
    <row r="212" spans="2:47" s="1" customFormat="1" ht="13.5">
      <c r="B212" s="42"/>
      <c r="C212" s="64"/>
      <c r="D212" s="223" t="s">
        <v>233</v>
      </c>
      <c r="E212" s="64"/>
      <c r="F212" s="269" t="s">
        <v>2911</v>
      </c>
      <c r="G212" s="64"/>
      <c r="H212" s="64"/>
      <c r="I212" s="174"/>
      <c r="J212" s="64"/>
      <c r="K212" s="64"/>
      <c r="L212" s="62"/>
      <c r="M212" s="220"/>
      <c r="N212" s="43"/>
      <c r="O212" s="43"/>
      <c r="P212" s="43"/>
      <c r="Q212" s="43"/>
      <c r="R212" s="43"/>
      <c r="S212" s="43"/>
      <c r="T212" s="79"/>
      <c r="AT212" s="25" t="s">
        <v>233</v>
      </c>
      <c r="AU212" s="25" t="s">
        <v>25</v>
      </c>
    </row>
    <row r="213" spans="2:65" s="1" customFormat="1" ht="16.5" customHeight="1">
      <c r="B213" s="42"/>
      <c r="C213" s="206" t="s">
        <v>770</v>
      </c>
      <c r="D213" s="206" t="s">
        <v>227</v>
      </c>
      <c r="E213" s="207" t="s">
        <v>2912</v>
      </c>
      <c r="F213" s="208" t="s">
        <v>2913</v>
      </c>
      <c r="G213" s="209" t="s">
        <v>2369</v>
      </c>
      <c r="H213" s="210">
        <v>2</v>
      </c>
      <c r="I213" s="211"/>
      <c r="J213" s="212">
        <f>ROUND(I213*H213,2)</f>
        <v>0</v>
      </c>
      <c r="K213" s="208" t="s">
        <v>24</v>
      </c>
      <c r="L213" s="62"/>
      <c r="M213" s="213" t="s">
        <v>24</v>
      </c>
      <c r="N213" s="214" t="s">
        <v>48</v>
      </c>
      <c r="O213" s="43"/>
      <c r="P213" s="215">
        <f>O213*H213</f>
        <v>0</v>
      </c>
      <c r="Q213" s="215">
        <v>0</v>
      </c>
      <c r="R213" s="215">
        <f>Q213*H213</f>
        <v>0</v>
      </c>
      <c r="S213" s="215">
        <v>0</v>
      </c>
      <c r="T213" s="216">
        <f>S213*H213</f>
        <v>0</v>
      </c>
      <c r="AR213" s="25" t="s">
        <v>231</v>
      </c>
      <c r="AT213" s="25" t="s">
        <v>227</v>
      </c>
      <c r="AU213" s="25" t="s">
        <v>25</v>
      </c>
      <c r="AY213" s="25" t="s">
        <v>225</v>
      </c>
      <c r="BE213" s="217">
        <f>IF(N213="základní",J213,0)</f>
        <v>0</v>
      </c>
      <c r="BF213" s="217">
        <f>IF(N213="snížená",J213,0)</f>
        <v>0</v>
      </c>
      <c r="BG213" s="217">
        <f>IF(N213="zákl. přenesená",J213,0)</f>
        <v>0</v>
      </c>
      <c r="BH213" s="217">
        <f>IF(N213="sníž. přenesená",J213,0)</f>
        <v>0</v>
      </c>
      <c r="BI213" s="217">
        <f>IF(N213="nulová",J213,0)</f>
        <v>0</v>
      </c>
      <c r="BJ213" s="25" t="s">
        <v>25</v>
      </c>
      <c r="BK213" s="217">
        <f>ROUND(I213*H213,2)</f>
        <v>0</v>
      </c>
      <c r="BL213" s="25" t="s">
        <v>231</v>
      </c>
      <c r="BM213" s="25" t="s">
        <v>1096</v>
      </c>
    </row>
    <row r="214" spans="2:47" s="1" customFormat="1" ht="13.5">
      <c r="B214" s="42"/>
      <c r="C214" s="64"/>
      <c r="D214" s="223" t="s">
        <v>233</v>
      </c>
      <c r="E214" s="64"/>
      <c r="F214" s="269" t="s">
        <v>2913</v>
      </c>
      <c r="G214" s="64"/>
      <c r="H214" s="64"/>
      <c r="I214" s="174"/>
      <c r="J214" s="64"/>
      <c r="K214" s="64"/>
      <c r="L214" s="62"/>
      <c r="M214" s="220"/>
      <c r="N214" s="43"/>
      <c r="O214" s="43"/>
      <c r="P214" s="43"/>
      <c r="Q214" s="43"/>
      <c r="R214" s="43"/>
      <c r="S214" s="43"/>
      <c r="T214" s="79"/>
      <c r="AT214" s="25" t="s">
        <v>233</v>
      </c>
      <c r="AU214" s="25" t="s">
        <v>25</v>
      </c>
    </row>
    <row r="215" spans="2:65" s="1" customFormat="1" ht="16.5" customHeight="1">
      <c r="B215" s="42"/>
      <c r="C215" s="206" t="s">
        <v>774</v>
      </c>
      <c r="D215" s="206" t="s">
        <v>227</v>
      </c>
      <c r="E215" s="207" t="s">
        <v>2914</v>
      </c>
      <c r="F215" s="208" t="s">
        <v>2915</v>
      </c>
      <c r="G215" s="209" t="s">
        <v>2916</v>
      </c>
      <c r="H215" s="210">
        <v>1</v>
      </c>
      <c r="I215" s="211"/>
      <c r="J215" s="212">
        <f>ROUND(I215*H215,2)</f>
        <v>0</v>
      </c>
      <c r="K215" s="208" t="s">
        <v>24</v>
      </c>
      <c r="L215" s="62"/>
      <c r="M215" s="213" t="s">
        <v>24</v>
      </c>
      <c r="N215" s="214" t="s">
        <v>48</v>
      </c>
      <c r="O215" s="43"/>
      <c r="P215" s="215">
        <f>O215*H215</f>
        <v>0</v>
      </c>
      <c r="Q215" s="215">
        <v>0</v>
      </c>
      <c r="R215" s="215">
        <f>Q215*H215</f>
        <v>0</v>
      </c>
      <c r="S215" s="215">
        <v>0</v>
      </c>
      <c r="T215" s="216">
        <f>S215*H215</f>
        <v>0</v>
      </c>
      <c r="AR215" s="25" t="s">
        <v>231</v>
      </c>
      <c r="AT215" s="25" t="s">
        <v>227</v>
      </c>
      <c r="AU215" s="25" t="s">
        <v>25</v>
      </c>
      <c r="AY215" s="25" t="s">
        <v>225</v>
      </c>
      <c r="BE215" s="217">
        <f>IF(N215="základní",J215,0)</f>
        <v>0</v>
      </c>
      <c r="BF215" s="217">
        <f>IF(N215="snížená",J215,0)</f>
        <v>0</v>
      </c>
      <c r="BG215" s="217">
        <f>IF(N215="zákl. přenesená",J215,0)</f>
        <v>0</v>
      </c>
      <c r="BH215" s="217">
        <f>IF(N215="sníž. přenesená",J215,0)</f>
        <v>0</v>
      </c>
      <c r="BI215" s="217">
        <f>IF(N215="nulová",J215,0)</f>
        <v>0</v>
      </c>
      <c r="BJ215" s="25" t="s">
        <v>25</v>
      </c>
      <c r="BK215" s="217">
        <f>ROUND(I215*H215,2)</f>
        <v>0</v>
      </c>
      <c r="BL215" s="25" t="s">
        <v>231</v>
      </c>
      <c r="BM215" s="25" t="s">
        <v>432</v>
      </c>
    </row>
    <row r="216" spans="2:47" s="1" customFormat="1" ht="13.5">
      <c r="B216" s="42"/>
      <c r="C216" s="64"/>
      <c r="D216" s="218" t="s">
        <v>233</v>
      </c>
      <c r="E216" s="64"/>
      <c r="F216" s="219" t="s">
        <v>2915</v>
      </c>
      <c r="G216" s="64"/>
      <c r="H216" s="64"/>
      <c r="I216" s="174"/>
      <c r="J216" s="64"/>
      <c r="K216" s="64"/>
      <c r="L216" s="62"/>
      <c r="M216" s="287"/>
      <c r="N216" s="288"/>
      <c r="O216" s="288"/>
      <c r="P216" s="288"/>
      <c r="Q216" s="288"/>
      <c r="R216" s="288"/>
      <c r="S216" s="288"/>
      <c r="T216" s="289"/>
      <c r="AT216" s="25" t="s">
        <v>233</v>
      </c>
      <c r="AU216" s="25" t="s">
        <v>25</v>
      </c>
    </row>
    <row r="217" spans="2:12" s="1" customFormat="1" ht="6.95" customHeight="1">
      <c r="B217" s="57"/>
      <c r="C217" s="58"/>
      <c r="D217" s="58"/>
      <c r="E217" s="58"/>
      <c r="F217" s="58"/>
      <c r="G217" s="58"/>
      <c r="H217" s="58"/>
      <c r="I217" s="150"/>
      <c r="J217" s="58"/>
      <c r="K217" s="58"/>
      <c r="L217" s="62"/>
    </row>
  </sheetData>
  <sheetProtection password="CC35" sheet="1" objects="1" scenarios="1" formatCells="0" formatColumns="0" formatRows="0" sort="0" autoFilter="0"/>
  <autoFilter ref="C91:K216"/>
  <mergeCells count="16">
    <mergeCell ref="L2:V2"/>
    <mergeCell ref="E78:H78"/>
    <mergeCell ref="E82:H82"/>
    <mergeCell ref="E80:H80"/>
    <mergeCell ref="E84:H84"/>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6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130</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2782</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2783</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2917</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140</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tr">
        <f>IF('Rekapitulace stavby'!AN10="","",'Rekapitulace stavby'!AN10)</f>
        <v/>
      </c>
      <c r="K18" s="46"/>
    </row>
    <row r="19" spans="2:11" s="1" customFormat="1" ht="18" customHeight="1">
      <c r="B19" s="42"/>
      <c r="C19" s="43"/>
      <c r="D19" s="43"/>
      <c r="E19" s="36" t="str">
        <f>IF('Rekapitulace stavby'!E11="","",'Rekapitulace stavby'!E11)</f>
        <v>Muzeum a galerie severního Plzeňska v M. Týnici</v>
      </c>
      <c r="F19" s="43"/>
      <c r="G19" s="43"/>
      <c r="H19" s="43"/>
      <c r="I19" s="130" t="s">
        <v>35</v>
      </c>
      <c r="J19" s="36" t="str">
        <f>IF('Rekapitulace stavby'!AN11="","",'Rekapitulace stavby'!AN11)</f>
        <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tr">
        <f>IF('Rekapitulace stavby'!AN16="","",'Rekapitulace stavby'!AN16)</f>
        <v/>
      </c>
      <c r="K24" s="46"/>
    </row>
    <row r="25" spans="2:11" s="1" customFormat="1" ht="18" customHeight="1">
      <c r="B25" s="42"/>
      <c r="C25" s="43"/>
      <c r="D25" s="43"/>
      <c r="E25" s="36" t="str">
        <f>IF('Rekapitulace stavby'!E17="","",'Rekapitulace stavby'!E17)</f>
        <v>ATELIER SOUKUP OPL ŠVEHLA s.r.o.</v>
      </c>
      <c r="F25" s="43"/>
      <c r="G25" s="43"/>
      <c r="H25" s="43"/>
      <c r="I25" s="130" t="s">
        <v>35</v>
      </c>
      <c r="J25" s="36" t="str">
        <f>IF('Rekapitulace stavby'!AN17="","",'Rekapitulace stavby'!AN17)</f>
        <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16.5" customHeight="1">
      <c r="B28" s="132"/>
      <c r="C28" s="133"/>
      <c r="D28" s="133"/>
      <c r="E28" s="377" t="s">
        <v>24</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ROUND(SUM(BE90:BE164),2)</f>
        <v>0</v>
      </c>
      <c r="G34" s="43"/>
      <c r="H34" s="43"/>
      <c r="I34" s="142">
        <v>0.21</v>
      </c>
      <c r="J34" s="141">
        <f>ROUND(ROUND((SUM(BE90:BE164)),2)*I34,2)</f>
        <v>0</v>
      </c>
      <c r="K34" s="46"/>
    </row>
    <row r="35" spans="2:11" s="1" customFormat="1" ht="14.45" customHeight="1">
      <c r="B35" s="42"/>
      <c r="C35" s="43"/>
      <c r="D35" s="43"/>
      <c r="E35" s="50" t="s">
        <v>49</v>
      </c>
      <c r="F35" s="141">
        <f>ROUND(SUM(BF90:BF164),2)</f>
        <v>0</v>
      </c>
      <c r="G35" s="43"/>
      <c r="H35" s="43"/>
      <c r="I35" s="142">
        <v>0.15</v>
      </c>
      <c r="J35" s="141">
        <f>ROUND(ROUND((SUM(BF90:BF164)),2)*I35,2)</f>
        <v>0</v>
      </c>
      <c r="K35" s="46"/>
    </row>
    <row r="36" spans="2:11" s="1" customFormat="1" ht="14.45" customHeight="1" hidden="1">
      <c r="B36" s="42"/>
      <c r="C36" s="43"/>
      <c r="D36" s="43"/>
      <c r="E36" s="50" t="s">
        <v>50</v>
      </c>
      <c r="F36" s="141">
        <f>ROUND(SUM(BG90:BG164),2)</f>
        <v>0</v>
      </c>
      <c r="G36" s="43"/>
      <c r="H36" s="43"/>
      <c r="I36" s="142">
        <v>0.21</v>
      </c>
      <c r="J36" s="141">
        <v>0</v>
      </c>
      <c r="K36" s="46"/>
    </row>
    <row r="37" spans="2:11" s="1" customFormat="1" ht="14.45" customHeight="1" hidden="1">
      <c r="B37" s="42"/>
      <c r="C37" s="43"/>
      <c r="D37" s="43"/>
      <c r="E37" s="50" t="s">
        <v>51</v>
      </c>
      <c r="F37" s="141">
        <f>ROUND(SUM(BH90:BH164),2)</f>
        <v>0</v>
      </c>
      <c r="G37" s="43"/>
      <c r="H37" s="43"/>
      <c r="I37" s="142">
        <v>0.15</v>
      </c>
      <c r="J37" s="141">
        <v>0</v>
      </c>
      <c r="K37" s="46"/>
    </row>
    <row r="38" spans="2:11" s="1" customFormat="1" ht="14.45" customHeight="1" hidden="1">
      <c r="B38" s="42"/>
      <c r="C38" s="43"/>
      <c r="D38" s="43"/>
      <c r="E38" s="50" t="s">
        <v>52</v>
      </c>
      <c r="F38" s="141">
        <f>ROUND(SUM(BI90:BI164),2)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2782</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2783</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D.2.1.2 - Elektroinstalace pro kašnu</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 xml:space="preserve"> </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J90</f>
        <v>0</v>
      </c>
      <c r="K64" s="46"/>
      <c r="AU64" s="25" t="s">
        <v>175</v>
      </c>
    </row>
    <row r="65" spans="2:11" s="8" customFormat="1" ht="24.95" customHeight="1">
      <c r="B65" s="160"/>
      <c r="C65" s="161"/>
      <c r="D65" s="162" t="s">
        <v>2918</v>
      </c>
      <c r="E65" s="163"/>
      <c r="F65" s="163"/>
      <c r="G65" s="163"/>
      <c r="H65" s="163"/>
      <c r="I65" s="164"/>
      <c r="J65" s="165">
        <f>J91</f>
        <v>0</v>
      </c>
      <c r="K65" s="166"/>
    </row>
    <row r="66" spans="2:11" s="8" customFormat="1" ht="24.95" customHeight="1">
      <c r="B66" s="160"/>
      <c r="C66" s="161"/>
      <c r="D66" s="162" t="s">
        <v>2919</v>
      </c>
      <c r="E66" s="163"/>
      <c r="F66" s="163"/>
      <c r="G66" s="163"/>
      <c r="H66" s="163"/>
      <c r="I66" s="164"/>
      <c r="J66" s="165">
        <f>J156</f>
        <v>0</v>
      </c>
      <c r="K66" s="166"/>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209</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16.5" customHeight="1">
      <c r="B76" s="42"/>
      <c r="C76" s="64"/>
      <c r="D76" s="64"/>
      <c r="E76" s="418" t="str">
        <f>E7</f>
        <v>Mariánská Týnice - Dostavba východního ambitu</v>
      </c>
      <c r="F76" s="419"/>
      <c r="G76" s="419"/>
      <c r="H76" s="419"/>
      <c r="I76" s="174"/>
      <c r="J76" s="64"/>
      <c r="K76" s="64"/>
      <c r="L76" s="62"/>
    </row>
    <row r="77" spans="2:12" ht="13.5">
      <c r="B77" s="29"/>
      <c r="C77" s="66" t="s">
        <v>155</v>
      </c>
      <c r="D77" s="175"/>
      <c r="E77" s="175"/>
      <c r="F77" s="175"/>
      <c r="G77" s="175"/>
      <c r="H77" s="175"/>
      <c r="J77" s="175"/>
      <c r="K77" s="175"/>
      <c r="L77" s="176"/>
    </row>
    <row r="78" spans="2:12" ht="16.5" customHeight="1">
      <c r="B78" s="29"/>
      <c r="C78" s="175"/>
      <c r="D78" s="175"/>
      <c r="E78" s="418" t="s">
        <v>2782</v>
      </c>
      <c r="F78" s="423"/>
      <c r="G78" s="423"/>
      <c r="H78" s="423"/>
      <c r="J78" s="175"/>
      <c r="K78" s="175"/>
      <c r="L78" s="176"/>
    </row>
    <row r="79" spans="2:12" ht="13.5">
      <c r="B79" s="29"/>
      <c r="C79" s="66" t="s">
        <v>161</v>
      </c>
      <c r="D79" s="175"/>
      <c r="E79" s="175"/>
      <c r="F79" s="175"/>
      <c r="G79" s="175"/>
      <c r="H79" s="175"/>
      <c r="J79" s="175"/>
      <c r="K79" s="175"/>
      <c r="L79" s="176"/>
    </row>
    <row r="80" spans="2:12" s="1" customFormat="1" ht="16.5" customHeight="1">
      <c r="B80" s="42"/>
      <c r="C80" s="64"/>
      <c r="D80" s="64"/>
      <c r="E80" s="422" t="s">
        <v>2783</v>
      </c>
      <c r="F80" s="420"/>
      <c r="G80" s="420"/>
      <c r="H80" s="420"/>
      <c r="I80" s="174"/>
      <c r="J80" s="64"/>
      <c r="K80" s="64"/>
      <c r="L80" s="62"/>
    </row>
    <row r="81" spans="2:12" s="1" customFormat="1" ht="14.45" customHeight="1">
      <c r="B81" s="42"/>
      <c r="C81" s="66" t="s">
        <v>2168</v>
      </c>
      <c r="D81" s="64"/>
      <c r="E81" s="64"/>
      <c r="F81" s="64"/>
      <c r="G81" s="64"/>
      <c r="H81" s="64"/>
      <c r="I81" s="174"/>
      <c r="J81" s="64"/>
      <c r="K81" s="64"/>
      <c r="L81" s="62"/>
    </row>
    <row r="82" spans="2:12" s="1" customFormat="1" ht="17.25" customHeight="1">
      <c r="B82" s="42"/>
      <c r="C82" s="64"/>
      <c r="D82" s="64"/>
      <c r="E82" s="388" t="str">
        <f>E13</f>
        <v>D.2.1.2 - Elektroinstalace pro kašnu</v>
      </c>
      <c r="F82" s="420"/>
      <c r="G82" s="420"/>
      <c r="H82" s="420"/>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26</v>
      </c>
      <c r="D84" s="64"/>
      <c r="E84" s="64"/>
      <c r="F84" s="177" t="str">
        <f>F16</f>
        <v xml:space="preserve"> </v>
      </c>
      <c r="G84" s="64"/>
      <c r="H84" s="64"/>
      <c r="I84" s="178" t="s">
        <v>28</v>
      </c>
      <c r="J84" s="74" t="str">
        <f>IF(J16="","",J16)</f>
        <v>19. 6. 2017</v>
      </c>
      <c r="K84" s="64"/>
      <c r="L84" s="62"/>
    </row>
    <row r="85" spans="2:12" s="1" customFormat="1" ht="6.95" customHeight="1">
      <c r="B85" s="42"/>
      <c r="C85" s="64"/>
      <c r="D85" s="64"/>
      <c r="E85" s="64"/>
      <c r="F85" s="64"/>
      <c r="G85" s="64"/>
      <c r="H85" s="64"/>
      <c r="I85" s="174"/>
      <c r="J85" s="64"/>
      <c r="K85" s="64"/>
      <c r="L85" s="62"/>
    </row>
    <row r="86" spans="2:12" s="1" customFormat="1" ht="13.5">
      <c r="B86" s="42"/>
      <c r="C86" s="66" t="s">
        <v>32</v>
      </c>
      <c r="D86" s="64"/>
      <c r="E86" s="64"/>
      <c r="F86" s="177" t="str">
        <f>E19</f>
        <v>Muzeum a galerie severního Plzeňska v M. Týnici</v>
      </c>
      <c r="G86" s="64"/>
      <c r="H86" s="64"/>
      <c r="I86" s="178" t="s">
        <v>38</v>
      </c>
      <c r="J86" s="177" t="str">
        <f>E25</f>
        <v>ATELIER SOUKUP OPL ŠVEHLA s.r.o.</v>
      </c>
      <c r="K86" s="64"/>
      <c r="L86" s="62"/>
    </row>
    <row r="87" spans="2:12" s="1" customFormat="1" ht="14.45" customHeight="1">
      <c r="B87" s="42"/>
      <c r="C87" s="66" t="s">
        <v>36</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210</v>
      </c>
      <c r="D89" s="181" t="s">
        <v>62</v>
      </c>
      <c r="E89" s="181" t="s">
        <v>58</v>
      </c>
      <c r="F89" s="181" t="s">
        <v>211</v>
      </c>
      <c r="G89" s="181" t="s">
        <v>212</v>
      </c>
      <c r="H89" s="181" t="s">
        <v>213</v>
      </c>
      <c r="I89" s="182" t="s">
        <v>214</v>
      </c>
      <c r="J89" s="181" t="s">
        <v>173</v>
      </c>
      <c r="K89" s="183" t="s">
        <v>215</v>
      </c>
      <c r="L89" s="184"/>
      <c r="M89" s="82" t="s">
        <v>216</v>
      </c>
      <c r="N89" s="83" t="s">
        <v>47</v>
      </c>
      <c r="O89" s="83" t="s">
        <v>217</v>
      </c>
      <c r="P89" s="83" t="s">
        <v>218</v>
      </c>
      <c r="Q89" s="83" t="s">
        <v>219</v>
      </c>
      <c r="R89" s="83" t="s">
        <v>220</v>
      </c>
      <c r="S89" s="83" t="s">
        <v>221</v>
      </c>
      <c r="T89" s="84" t="s">
        <v>222</v>
      </c>
    </row>
    <row r="90" spans="2:63" s="1" customFormat="1" ht="29.25" customHeight="1">
      <c r="B90" s="42"/>
      <c r="C90" s="88" t="s">
        <v>174</v>
      </c>
      <c r="D90" s="64"/>
      <c r="E90" s="64"/>
      <c r="F90" s="64"/>
      <c r="G90" s="64"/>
      <c r="H90" s="64"/>
      <c r="I90" s="174"/>
      <c r="J90" s="185">
        <f>BK90</f>
        <v>0</v>
      </c>
      <c r="K90" s="64"/>
      <c r="L90" s="62"/>
      <c r="M90" s="85"/>
      <c r="N90" s="86"/>
      <c r="O90" s="86"/>
      <c r="P90" s="186">
        <f>P91+P156</f>
        <v>0</v>
      </c>
      <c r="Q90" s="86"/>
      <c r="R90" s="186">
        <f>R91+R156</f>
        <v>0</v>
      </c>
      <c r="S90" s="86"/>
      <c r="T90" s="187">
        <f>T91+T156</f>
        <v>0</v>
      </c>
      <c r="AT90" s="25" t="s">
        <v>76</v>
      </c>
      <c r="AU90" s="25" t="s">
        <v>175</v>
      </c>
      <c r="BK90" s="188">
        <f>BK91+BK156</f>
        <v>0</v>
      </c>
    </row>
    <row r="91" spans="2:63" s="11" customFormat="1" ht="37.35" customHeight="1">
      <c r="B91" s="189"/>
      <c r="C91" s="190"/>
      <c r="D91" s="203" t="s">
        <v>76</v>
      </c>
      <c r="E91" s="290" t="s">
        <v>81</v>
      </c>
      <c r="F91" s="290" t="s">
        <v>2920</v>
      </c>
      <c r="G91" s="190"/>
      <c r="H91" s="190"/>
      <c r="I91" s="193"/>
      <c r="J91" s="291">
        <f>BK91</f>
        <v>0</v>
      </c>
      <c r="K91" s="190"/>
      <c r="L91" s="195"/>
      <c r="M91" s="196"/>
      <c r="N91" s="197"/>
      <c r="O91" s="197"/>
      <c r="P91" s="198">
        <f>SUM(P92:P155)</f>
        <v>0</v>
      </c>
      <c r="Q91" s="197"/>
      <c r="R91" s="198">
        <f>SUM(R92:R155)</f>
        <v>0</v>
      </c>
      <c r="S91" s="197"/>
      <c r="T91" s="199">
        <f>SUM(T92:T155)</f>
        <v>0</v>
      </c>
      <c r="AR91" s="200" t="s">
        <v>25</v>
      </c>
      <c r="AT91" s="201" t="s">
        <v>76</v>
      </c>
      <c r="AU91" s="201" t="s">
        <v>77</v>
      </c>
      <c r="AY91" s="200" t="s">
        <v>225</v>
      </c>
      <c r="BK91" s="202">
        <f>SUM(BK92:BK155)</f>
        <v>0</v>
      </c>
    </row>
    <row r="92" spans="2:65" s="1" customFormat="1" ht="16.5" customHeight="1">
      <c r="B92" s="42"/>
      <c r="C92" s="206" t="s">
        <v>25</v>
      </c>
      <c r="D92" s="206" t="s">
        <v>227</v>
      </c>
      <c r="E92" s="207" t="s">
        <v>2921</v>
      </c>
      <c r="F92" s="208" t="s">
        <v>2922</v>
      </c>
      <c r="G92" s="209" t="s">
        <v>2369</v>
      </c>
      <c r="H92" s="210">
        <v>1</v>
      </c>
      <c r="I92" s="211"/>
      <c r="J92" s="212">
        <f>ROUND(I92*H92,2)</f>
        <v>0</v>
      </c>
      <c r="K92" s="208" t="s">
        <v>24</v>
      </c>
      <c r="L92" s="62"/>
      <c r="M92" s="213" t="s">
        <v>24</v>
      </c>
      <c r="N92" s="214" t="s">
        <v>48</v>
      </c>
      <c r="O92" s="43"/>
      <c r="P92" s="215">
        <f>O92*H92</f>
        <v>0</v>
      </c>
      <c r="Q92" s="215">
        <v>0</v>
      </c>
      <c r="R92" s="215">
        <f>Q92*H92</f>
        <v>0</v>
      </c>
      <c r="S92" s="215">
        <v>0</v>
      </c>
      <c r="T92" s="216">
        <f>S92*H92</f>
        <v>0</v>
      </c>
      <c r="AR92" s="25" t="s">
        <v>231</v>
      </c>
      <c r="AT92" s="25" t="s">
        <v>227</v>
      </c>
      <c r="AU92" s="25" t="s">
        <v>25</v>
      </c>
      <c r="AY92" s="25" t="s">
        <v>225</v>
      </c>
      <c r="BE92" s="217">
        <f>IF(N92="základní",J92,0)</f>
        <v>0</v>
      </c>
      <c r="BF92" s="217">
        <f>IF(N92="snížená",J92,0)</f>
        <v>0</v>
      </c>
      <c r="BG92" s="217">
        <f>IF(N92="zákl. přenesená",J92,0)</f>
        <v>0</v>
      </c>
      <c r="BH92" s="217">
        <f>IF(N92="sníž. přenesená",J92,0)</f>
        <v>0</v>
      </c>
      <c r="BI92" s="217">
        <f>IF(N92="nulová",J92,0)</f>
        <v>0</v>
      </c>
      <c r="BJ92" s="25" t="s">
        <v>25</v>
      </c>
      <c r="BK92" s="217">
        <f>ROUND(I92*H92,2)</f>
        <v>0</v>
      </c>
      <c r="BL92" s="25" t="s">
        <v>231</v>
      </c>
      <c r="BM92" s="25" t="s">
        <v>85</v>
      </c>
    </row>
    <row r="93" spans="2:47" s="1" customFormat="1" ht="13.5">
      <c r="B93" s="42"/>
      <c r="C93" s="64"/>
      <c r="D93" s="223" t="s">
        <v>233</v>
      </c>
      <c r="E93" s="64"/>
      <c r="F93" s="269" t="s">
        <v>2922</v>
      </c>
      <c r="G93" s="64"/>
      <c r="H93" s="64"/>
      <c r="I93" s="174"/>
      <c r="J93" s="64"/>
      <c r="K93" s="64"/>
      <c r="L93" s="62"/>
      <c r="M93" s="220"/>
      <c r="N93" s="43"/>
      <c r="O93" s="43"/>
      <c r="P93" s="43"/>
      <c r="Q93" s="43"/>
      <c r="R93" s="43"/>
      <c r="S93" s="43"/>
      <c r="T93" s="79"/>
      <c r="AT93" s="25" t="s">
        <v>233</v>
      </c>
      <c r="AU93" s="25" t="s">
        <v>25</v>
      </c>
    </row>
    <row r="94" spans="2:65" s="1" customFormat="1" ht="16.5" customHeight="1">
      <c r="B94" s="42"/>
      <c r="C94" s="206" t="s">
        <v>85</v>
      </c>
      <c r="D94" s="206" t="s">
        <v>227</v>
      </c>
      <c r="E94" s="207" t="s">
        <v>2923</v>
      </c>
      <c r="F94" s="208" t="s">
        <v>2924</v>
      </c>
      <c r="G94" s="209" t="s">
        <v>2369</v>
      </c>
      <c r="H94" s="210">
        <v>3</v>
      </c>
      <c r="I94" s="211"/>
      <c r="J94" s="212">
        <f>ROUND(I94*H94,2)</f>
        <v>0</v>
      </c>
      <c r="K94" s="208" t="s">
        <v>24</v>
      </c>
      <c r="L94" s="62"/>
      <c r="M94" s="213" t="s">
        <v>24</v>
      </c>
      <c r="N94" s="214" t="s">
        <v>48</v>
      </c>
      <c r="O94" s="43"/>
      <c r="P94" s="215">
        <f>O94*H94</f>
        <v>0</v>
      </c>
      <c r="Q94" s="215">
        <v>0</v>
      </c>
      <c r="R94" s="215">
        <f>Q94*H94</f>
        <v>0</v>
      </c>
      <c r="S94" s="215">
        <v>0</v>
      </c>
      <c r="T94" s="216">
        <f>S94*H94</f>
        <v>0</v>
      </c>
      <c r="AR94" s="25" t="s">
        <v>231</v>
      </c>
      <c r="AT94" s="25" t="s">
        <v>227</v>
      </c>
      <c r="AU94" s="25" t="s">
        <v>25</v>
      </c>
      <c r="AY94" s="25" t="s">
        <v>225</v>
      </c>
      <c r="BE94" s="217">
        <f>IF(N94="základní",J94,0)</f>
        <v>0</v>
      </c>
      <c r="BF94" s="217">
        <f>IF(N94="snížená",J94,0)</f>
        <v>0</v>
      </c>
      <c r="BG94" s="217">
        <f>IF(N94="zákl. přenesená",J94,0)</f>
        <v>0</v>
      </c>
      <c r="BH94" s="217">
        <f>IF(N94="sníž. přenesená",J94,0)</f>
        <v>0</v>
      </c>
      <c r="BI94" s="217">
        <f>IF(N94="nulová",J94,0)</f>
        <v>0</v>
      </c>
      <c r="BJ94" s="25" t="s">
        <v>25</v>
      </c>
      <c r="BK94" s="217">
        <f>ROUND(I94*H94,2)</f>
        <v>0</v>
      </c>
      <c r="BL94" s="25" t="s">
        <v>231</v>
      </c>
      <c r="BM94" s="25" t="s">
        <v>231</v>
      </c>
    </row>
    <row r="95" spans="2:47" s="1" customFormat="1" ht="13.5">
      <c r="B95" s="42"/>
      <c r="C95" s="64"/>
      <c r="D95" s="223" t="s">
        <v>233</v>
      </c>
      <c r="E95" s="64"/>
      <c r="F95" s="269" t="s">
        <v>2924</v>
      </c>
      <c r="G95" s="64"/>
      <c r="H95" s="64"/>
      <c r="I95" s="174"/>
      <c r="J95" s="64"/>
      <c r="K95" s="64"/>
      <c r="L95" s="62"/>
      <c r="M95" s="220"/>
      <c r="N95" s="43"/>
      <c r="O95" s="43"/>
      <c r="P95" s="43"/>
      <c r="Q95" s="43"/>
      <c r="R95" s="43"/>
      <c r="S95" s="43"/>
      <c r="T95" s="79"/>
      <c r="AT95" s="25" t="s">
        <v>233</v>
      </c>
      <c r="AU95" s="25" t="s">
        <v>25</v>
      </c>
    </row>
    <row r="96" spans="2:65" s="1" customFormat="1" ht="16.5" customHeight="1">
      <c r="B96" s="42"/>
      <c r="C96" s="206" t="s">
        <v>91</v>
      </c>
      <c r="D96" s="206" t="s">
        <v>227</v>
      </c>
      <c r="E96" s="207" t="s">
        <v>2925</v>
      </c>
      <c r="F96" s="208" t="s">
        <v>2926</v>
      </c>
      <c r="G96" s="209" t="s">
        <v>2369</v>
      </c>
      <c r="H96" s="210">
        <v>2</v>
      </c>
      <c r="I96" s="211"/>
      <c r="J96" s="212">
        <f>ROUND(I96*H96,2)</f>
        <v>0</v>
      </c>
      <c r="K96" s="208" t="s">
        <v>24</v>
      </c>
      <c r="L96" s="62"/>
      <c r="M96" s="213" t="s">
        <v>24</v>
      </c>
      <c r="N96" s="214" t="s">
        <v>48</v>
      </c>
      <c r="O96" s="43"/>
      <c r="P96" s="215">
        <f>O96*H96</f>
        <v>0</v>
      </c>
      <c r="Q96" s="215">
        <v>0</v>
      </c>
      <c r="R96" s="215">
        <f>Q96*H96</f>
        <v>0</v>
      </c>
      <c r="S96" s="215">
        <v>0</v>
      </c>
      <c r="T96" s="216">
        <f>S96*H96</f>
        <v>0</v>
      </c>
      <c r="AR96" s="25" t="s">
        <v>231</v>
      </c>
      <c r="AT96" s="25" t="s">
        <v>227</v>
      </c>
      <c r="AU96" s="25" t="s">
        <v>25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231</v>
      </c>
      <c r="BM96" s="25" t="s">
        <v>265</v>
      </c>
    </row>
    <row r="97" spans="2:47" s="1" customFormat="1" ht="13.5">
      <c r="B97" s="42"/>
      <c r="C97" s="64"/>
      <c r="D97" s="223" t="s">
        <v>233</v>
      </c>
      <c r="E97" s="64"/>
      <c r="F97" s="269" t="s">
        <v>2926</v>
      </c>
      <c r="G97" s="64"/>
      <c r="H97" s="64"/>
      <c r="I97" s="174"/>
      <c r="J97" s="64"/>
      <c r="K97" s="64"/>
      <c r="L97" s="62"/>
      <c r="M97" s="220"/>
      <c r="N97" s="43"/>
      <c r="O97" s="43"/>
      <c r="P97" s="43"/>
      <c r="Q97" s="43"/>
      <c r="R97" s="43"/>
      <c r="S97" s="43"/>
      <c r="T97" s="79"/>
      <c r="AT97" s="25" t="s">
        <v>233</v>
      </c>
      <c r="AU97" s="25" t="s">
        <v>25</v>
      </c>
    </row>
    <row r="98" spans="2:65" s="1" customFormat="1" ht="16.5" customHeight="1">
      <c r="B98" s="42"/>
      <c r="C98" s="206" t="s">
        <v>231</v>
      </c>
      <c r="D98" s="206" t="s">
        <v>227</v>
      </c>
      <c r="E98" s="207" t="s">
        <v>2927</v>
      </c>
      <c r="F98" s="208" t="s">
        <v>2928</v>
      </c>
      <c r="G98" s="209" t="s">
        <v>2369</v>
      </c>
      <c r="H98" s="210">
        <v>1</v>
      </c>
      <c r="I98" s="211"/>
      <c r="J98" s="212">
        <f>ROUND(I98*H98,2)</f>
        <v>0</v>
      </c>
      <c r="K98" s="208" t="s">
        <v>24</v>
      </c>
      <c r="L98" s="62"/>
      <c r="M98" s="213" t="s">
        <v>24</v>
      </c>
      <c r="N98" s="214" t="s">
        <v>48</v>
      </c>
      <c r="O98" s="43"/>
      <c r="P98" s="215">
        <f>O98*H98</f>
        <v>0</v>
      </c>
      <c r="Q98" s="215">
        <v>0</v>
      </c>
      <c r="R98" s="215">
        <f>Q98*H98</f>
        <v>0</v>
      </c>
      <c r="S98" s="215">
        <v>0</v>
      </c>
      <c r="T98" s="216">
        <f>S98*H98</f>
        <v>0</v>
      </c>
      <c r="AR98" s="25" t="s">
        <v>231</v>
      </c>
      <c r="AT98" s="25" t="s">
        <v>227</v>
      </c>
      <c r="AU98" s="25" t="s">
        <v>25</v>
      </c>
      <c r="AY98" s="25" t="s">
        <v>225</v>
      </c>
      <c r="BE98" s="217">
        <f>IF(N98="základní",J98,0)</f>
        <v>0</v>
      </c>
      <c r="BF98" s="217">
        <f>IF(N98="snížená",J98,0)</f>
        <v>0</v>
      </c>
      <c r="BG98" s="217">
        <f>IF(N98="zákl. přenesená",J98,0)</f>
        <v>0</v>
      </c>
      <c r="BH98" s="217">
        <f>IF(N98="sníž. přenesená",J98,0)</f>
        <v>0</v>
      </c>
      <c r="BI98" s="217">
        <f>IF(N98="nulová",J98,0)</f>
        <v>0</v>
      </c>
      <c r="BJ98" s="25" t="s">
        <v>25</v>
      </c>
      <c r="BK98" s="217">
        <f>ROUND(I98*H98,2)</f>
        <v>0</v>
      </c>
      <c r="BL98" s="25" t="s">
        <v>231</v>
      </c>
      <c r="BM98" s="25" t="s">
        <v>277</v>
      </c>
    </row>
    <row r="99" spans="2:47" s="1" customFormat="1" ht="13.5">
      <c r="B99" s="42"/>
      <c r="C99" s="64"/>
      <c r="D99" s="223" t="s">
        <v>233</v>
      </c>
      <c r="E99" s="64"/>
      <c r="F99" s="269" t="s">
        <v>2928</v>
      </c>
      <c r="G99" s="64"/>
      <c r="H99" s="64"/>
      <c r="I99" s="174"/>
      <c r="J99" s="64"/>
      <c r="K99" s="64"/>
      <c r="L99" s="62"/>
      <c r="M99" s="220"/>
      <c r="N99" s="43"/>
      <c r="O99" s="43"/>
      <c r="P99" s="43"/>
      <c r="Q99" s="43"/>
      <c r="R99" s="43"/>
      <c r="S99" s="43"/>
      <c r="T99" s="79"/>
      <c r="AT99" s="25" t="s">
        <v>233</v>
      </c>
      <c r="AU99" s="25" t="s">
        <v>25</v>
      </c>
    </row>
    <row r="100" spans="2:65" s="1" customFormat="1" ht="16.5" customHeight="1">
      <c r="B100" s="42"/>
      <c r="C100" s="206" t="s">
        <v>260</v>
      </c>
      <c r="D100" s="206" t="s">
        <v>227</v>
      </c>
      <c r="E100" s="207" t="s">
        <v>2929</v>
      </c>
      <c r="F100" s="208" t="s">
        <v>2930</v>
      </c>
      <c r="G100" s="209" t="s">
        <v>2369</v>
      </c>
      <c r="H100" s="210">
        <v>1</v>
      </c>
      <c r="I100" s="211"/>
      <c r="J100" s="212">
        <f>ROUND(I100*H100,2)</f>
        <v>0</v>
      </c>
      <c r="K100" s="208" t="s">
        <v>24</v>
      </c>
      <c r="L100" s="62"/>
      <c r="M100" s="213" t="s">
        <v>24</v>
      </c>
      <c r="N100" s="214" t="s">
        <v>48</v>
      </c>
      <c r="O100" s="43"/>
      <c r="P100" s="215">
        <f>O100*H100</f>
        <v>0</v>
      </c>
      <c r="Q100" s="215">
        <v>0</v>
      </c>
      <c r="R100" s="215">
        <f>Q100*H100</f>
        <v>0</v>
      </c>
      <c r="S100" s="215">
        <v>0</v>
      </c>
      <c r="T100" s="216">
        <f>S100*H100</f>
        <v>0</v>
      </c>
      <c r="AR100" s="25" t="s">
        <v>231</v>
      </c>
      <c r="AT100" s="25" t="s">
        <v>227</v>
      </c>
      <c r="AU100" s="25" t="s">
        <v>25</v>
      </c>
      <c r="AY100" s="25" t="s">
        <v>225</v>
      </c>
      <c r="BE100" s="217">
        <f>IF(N100="základní",J100,0)</f>
        <v>0</v>
      </c>
      <c r="BF100" s="217">
        <f>IF(N100="snížená",J100,0)</f>
        <v>0</v>
      </c>
      <c r="BG100" s="217">
        <f>IF(N100="zákl. přenesená",J100,0)</f>
        <v>0</v>
      </c>
      <c r="BH100" s="217">
        <f>IF(N100="sníž. přenesená",J100,0)</f>
        <v>0</v>
      </c>
      <c r="BI100" s="217">
        <f>IF(N100="nulová",J100,0)</f>
        <v>0</v>
      </c>
      <c r="BJ100" s="25" t="s">
        <v>25</v>
      </c>
      <c r="BK100" s="217">
        <f>ROUND(I100*H100,2)</f>
        <v>0</v>
      </c>
      <c r="BL100" s="25" t="s">
        <v>231</v>
      </c>
      <c r="BM100" s="25" t="s">
        <v>30</v>
      </c>
    </row>
    <row r="101" spans="2:47" s="1" customFormat="1" ht="13.5">
      <c r="B101" s="42"/>
      <c r="C101" s="64"/>
      <c r="D101" s="223" t="s">
        <v>233</v>
      </c>
      <c r="E101" s="64"/>
      <c r="F101" s="269" t="s">
        <v>2930</v>
      </c>
      <c r="G101" s="64"/>
      <c r="H101" s="64"/>
      <c r="I101" s="174"/>
      <c r="J101" s="64"/>
      <c r="K101" s="64"/>
      <c r="L101" s="62"/>
      <c r="M101" s="220"/>
      <c r="N101" s="43"/>
      <c r="O101" s="43"/>
      <c r="P101" s="43"/>
      <c r="Q101" s="43"/>
      <c r="R101" s="43"/>
      <c r="S101" s="43"/>
      <c r="T101" s="79"/>
      <c r="AT101" s="25" t="s">
        <v>233</v>
      </c>
      <c r="AU101" s="25" t="s">
        <v>25</v>
      </c>
    </row>
    <row r="102" spans="2:65" s="1" customFormat="1" ht="16.5" customHeight="1">
      <c r="B102" s="42"/>
      <c r="C102" s="206" t="s">
        <v>265</v>
      </c>
      <c r="D102" s="206" t="s">
        <v>227</v>
      </c>
      <c r="E102" s="207" t="s">
        <v>2931</v>
      </c>
      <c r="F102" s="208" t="s">
        <v>2932</v>
      </c>
      <c r="G102" s="209" t="s">
        <v>2369</v>
      </c>
      <c r="H102" s="210">
        <v>1</v>
      </c>
      <c r="I102" s="211"/>
      <c r="J102" s="212">
        <f>ROUND(I102*H102,2)</f>
        <v>0</v>
      </c>
      <c r="K102" s="208" t="s">
        <v>24</v>
      </c>
      <c r="L102" s="62"/>
      <c r="M102" s="213" t="s">
        <v>24</v>
      </c>
      <c r="N102" s="214" t="s">
        <v>48</v>
      </c>
      <c r="O102" s="43"/>
      <c r="P102" s="215">
        <f>O102*H102</f>
        <v>0</v>
      </c>
      <c r="Q102" s="215">
        <v>0</v>
      </c>
      <c r="R102" s="215">
        <f>Q102*H102</f>
        <v>0</v>
      </c>
      <c r="S102" s="215">
        <v>0</v>
      </c>
      <c r="T102" s="216">
        <f>S102*H102</f>
        <v>0</v>
      </c>
      <c r="AR102" s="25" t="s">
        <v>231</v>
      </c>
      <c r="AT102" s="25" t="s">
        <v>227</v>
      </c>
      <c r="AU102" s="25" t="s">
        <v>25</v>
      </c>
      <c r="AY102" s="25" t="s">
        <v>225</v>
      </c>
      <c r="BE102" s="217">
        <f>IF(N102="základní",J102,0)</f>
        <v>0</v>
      </c>
      <c r="BF102" s="217">
        <f>IF(N102="snížená",J102,0)</f>
        <v>0</v>
      </c>
      <c r="BG102" s="217">
        <f>IF(N102="zákl. přenesená",J102,0)</f>
        <v>0</v>
      </c>
      <c r="BH102" s="217">
        <f>IF(N102="sníž. přenesená",J102,0)</f>
        <v>0</v>
      </c>
      <c r="BI102" s="217">
        <f>IF(N102="nulová",J102,0)</f>
        <v>0</v>
      </c>
      <c r="BJ102" s="25" t="s">
        <v>25</v>
      </c>
      <c r="BK102" s="217">
        <f>ROUND(I102*H102,2)</f>
        <v>0</v>
      </c>
      <c r="BL102" s="25" t="s">
        <v>231</v>
      </c>
      <c r="BM102" s="25" t="s">
        <v>332</v>
      </c>
    </row>
    <row r="103" spans="2:47" s="1" customFormat="1" ht="13.5">
      <c r="B103" s="42"/>
      <c r="C103" s="64"/>
      <c r="D103" s="223" t="s">
        <v>233</v>
      </c>
      <c r="E103" s="64"/>
      <c r="F103" s="269" t="s">
        <v>2932</v>
      </c>
      <c r="G103" s="64"/>
      <c r="H103" s="64"/>
      <c r="I103" s="174"/>
      <c r="J103" s="64"/>
      <c r="K103" s="64"/>
      <c r="L103" s="62"/>
      <c r="M103" s="220"/>
      <c r="N103" s="43"/>
      <c r="O103" s="43"/>
      <c r="P103" s="43"/>
      <c r="Q103" s="43"/>
      <c r="R103" s="43"/>
      <c r="S103" s="43"/>
      <c r="T103" s="79"/>
      <c r="AT103" s="25" t="s">
        <v>233</v>
      </c>
      <c r="AU103" s="25" t="s">
        <v>25</v>
      </c>
    </row>
    <row r="104" spans="2:65" s="1" customFormat="1" ht="16.5" customHeight="1">
      <c r="B104" s="42"/>
      <c r="C104" s="206" t="s">
        <v>272</v>
      </c>
      <c r="D104" s="206" t="s">
        <v>227</v>
      </c>
      <c r="E104" s="207" t="s">
        <v>2933</v>
      </c>
      <c r="F104" s="208" t="s">
        <v>2934</v>
      </c>
      <c r="G104" s="209" t="s">
        <v>2369</v>
      </c>
      <c r="H104" s="210">
        <v>2</v>
      </c>
      <c r="I104" s="211"/>
      <c r="J104" s="212">
        <f>ROUND(I104*H104,2)</f>
        <v>0</v>
      </c>
      <c r="K104" s="208" t="s">
        <v>24</v>
      </c>
      <c r="L104" s="62"/>
      <c r="M104" s="213" t="s">
        <v>24</v>
      </c>
      <c r="N104" s="214" t="s">
        <v>48</v>
      </c>
      <c r="O104" s="43"/>
      <c r="P104" s="215">
        <f>O104*H104</f>
        <v>0</v>
      </c>
      <c r="Q104" s="215">
        <v>0</v>
      </c>
      <c r="R104" s="215">
        <f>Q104*H104</f>
        <v>0</v>
      </c>
      <c r="S104" s="215">
        <v>0</v>
      </c>
      <c r="T104" s="216">
        <f>S104*H104</f>
        <v>0</v>
      </c>
      <c r="AR104" s="25" t="s">
        <v>231</v>
      </c>
      <c r="AT104" s="25" t="s">
        <v>227</v>
      </c>
      <c r="AU104" s="25" t="s">
        <v>25</v>
      </c>
      <c r="AY104" s="25" t="s">
        <v>225</v>
      </c>
      <c r="BE104" s="217">
        <f>IF(N104="základní",J104,0)</f>
        <v>0</v>
      </c>
      <c r="BF104" s="217">
        <f>IF(N104="snížená",J104,0)</f>
        <v>0</v>
      </c>
      <c r="BG104" s="217">
        <f>IF(N104="zákl. přenesená",J104,0)</f>
        <v>0</v>
      </c>
      <c r="BH104" s="217">
        <f>IF(N104="sníž. přenesená",J104,0)</f>
        <v>0</v>
      </c>
      <c r="BI104" s="217">
        <f>IF(N104="nulová",J104,0)</f>
        <v>0</v>
      </c>
      <c r="BJ104" s="25" t="s">
        <v>25</v>
      </c>
      <c r="BK104" s="217">
        <f>ROUND(I104*H104,2)</f>
        <v>0</v>
      </c>
      <c r="BL104" s="25" t="s">
        <v>231</v>
      </c>
      <c r="BM104" s="25" t="s">
        <v>369</v>
      </c>
    </row>
    <row r="105" spans="2:47" s="1" customFormat="1" ht="13.5">
      <c r="B105" s="42"/>
      <c r="C105" s="64"/>
      <c r="D105" s="223" t="s">
        <v>233</v>
      </c>
      <c r="E105" s="64"/>
      <c r="F105" s="269" t="s">
        <v>2934</v>
      </c>
      <c r="G105" s="64"/>
      <c r="H105" s="64"/>
      <c r="I105" s="174"/>
      <c r="J105" s="64"/>
      <c r="K105" s="64"/>
      <c r="L105" s="62"/>
      <c r="M105" s="220"/>
      <c r="N105" s="43"/>
      <c r="O105" s="43"/>
      <c r="P105" s="43"/>
      <c r="Q105" s="43"/>
      <c r="R105" s="43"/>
      <c r="S105" s="43"/>
      <c r="T105" s="79"/>
      <c r="AT105" s="25" t="s">
        <v>233</v>
      </c>
      <c r="AU105" s="25" t="s">
        <v>25</v>
      </c>
    </row>
    <row r="106" spans="2:65" s="1" customFormat="1" ht="16.5" customHeight="1">
      <c r="B106" s="42"/>
      <c r="C106" s="206" t="s">
        <v>277</v>
      </c>
      <c r="D106" s="206" t="s">
        <v>227</v>
      </c>
      <c r="E106" s="207" t="s">
        <v>2935</v>
      </c>
      <c r="F106" s="208" t="s">
        <v>2936</v>
      </c>
      <c r="G106" s="209" t="s">
        <v>2369</v>
      </c>
      <c r="H106" s="210">
        <v>8</v>
      </c>
      <c r="I106" s="211"/>
      <c r="J106" s="212">
        <f>ROUND(I106*H106,2)</f>
        <v>0</v>
      </c>
      <c r="K106" s="208" t="s">
        <v>24</v>
      </c>
      <c r="L106" s="62"/>
      <c r="M106" s="213" t="s">
        <v>24</v>
      </c>
      <c r="N106" s="214" t="s">
        <v>48</v>
      </c>
      <c r="O106" s="43"/>
      <c r="P106" s="215">
        <f>O106*H106</f>
        <v>0</v>
      </c>
      <c r="Q106" s="215">
        <v>0</v>
      </c>
      <c r="R106" s="215">
        <f>Q106*H106</f>
        <v>0</v>
      </c>
      <c r="S106" s="215">
        <v>0</v>
      </c>
      <c r="T106" s="216">
        <f>S106*H106</f>
        <v>0</v>
      </c>
      <c r="AR106" s="25" t="s">
        <v>231</v>
      </c>
      <c r="AT106" s="25" t="s">
        <v>227</v>
      </c>
      <c r="AU106" s="25" t="s">
        <v>25</v>
      </c>
      <c r="AY106" s="25" t="s">
        <v>225</v>
      </c>
      <c r="BE106" s="217">
        <f>IF(N106="základní",J106,0)</f>
        <v>0</v>
      </c>
      <c r="BF106" s="217">
        <f>IF(N106="snížená",J106,0)</f>
        <v>0</v>
      </c>
      <c r="BG106" s="217">
        <f>IF(N106="zákl. přenesená",J106,0)</f>
        <v>0</v>
      </c>
      <c r="BH106" s="217">
        <f>IF(N106="sníž. přenesená",J106,0)</f>
        <v>0</v>
      </c>
      <c r="BI106" s="217">
        <f>IF(N106="nulová",J106,0)</f>
        <v>0</v>
      </c>
      <c r="BJ106" s="25" t="s">
        <v>25</v>
      </c>
      <c r="BK106" s="217">
        <f>ROUND(I106*H106,2)</f>
        <v>0</v>
      </c>
      <c r="BL106" s="25" t="s">
        <v>231</v>
      </c>
      <c r="BM106" s="25" t="s">
        <v>378</v>
      </c>
    </row>
    <row r="107" spans="2:47" s="1" customFormat="1" ht="13.5">
      <c r="B107" s="42"/>
      <c r="C107" s="64"/>
      <c r="D107" s="223" t="s">
        <v>233</v>
      </c>
      <c r="E107" s="64"/>
      <c r="F107" s="269" t="s">
        <v>2936</v>
      </c>
      <c r="G107" s="64"/>
      <c r="H107" s="64"/>
      <c r="I107" s="174"/>
      <c r="J107" s="64"/>
      <c r="K107" s="64"/>
      <c r="L107" s="62"/>
      <c r="M107" s="220"/>
      <c r="N107" s="43"/>
      <c r="O107" s="43"/>
      <c r="P107" s="43"/>
      <c r="Q107" s="43"/>
      <c r="R107" s="43"/>
      <c r="S107" s="43"/>
      <c r="T107" s="79"/>
      <c r="AT107" s="25" t="s">
        <v>233</v>
      </c>
      <c r="AU107" s="25" t="s">
        <v>25</v>
      </c>
    </row>
    <row r="108" spans="2:65" s="1" customFormat="1" ht="16.5" customHeight="1">
      <c r="B108" s="42"/>
      <c r="C108" s="206" t="s">
        <v>284</v>
      </c>
      <c r="D108" s="206" t="s">
        <v>227</v>
      </c>
      <c r="E108" s="207" t="s">
        <v>2937</v>
      </c>
      <c r="F108" s="208" t="s">
        <v>2938</v>
      </c>
      <c r="G108" s="209" t="s">
        <v>2369</v>
      </c>
      <c r="H108" s="210">
        <v>2</v>
      </c>
      <c r="I108" s="211"/>
      <c r="J108" s="212">
        <f>ROUND(I108*H108,2)</f>
        <v>0</v>
      </c>
      <c r="K108" s="208" t="s">
        <v>24</v>
      </c>
      <c r="L108" s="62"/>
      <c r="M108" s="213" t="s">
        <v>24</v>
      </c>
      <c r="N108" s="214" t="s">
        <v>48</v>
      </c>
      <c r="O108" s="43"/>
      <c r="P108" s="215">
        <f>O108*H108</f>
        <v>0</v>
      </c>
      <c r="Q108" s="215">
        <v>0</v>
      </c>
      <c r="R108" s="215">
        <f>Q108*H108</f>
        <v>0</v>
      </c>
      <c r="S108" s="215">
        <v>0</v>
      </c>
      <c r="T108" s="216">
        <f>S108*H108</f>
        <v>0</v>
      </c>
      <c r="AR108" s="25" t="s">
        <v>231</v>
      </c>
      <c r="AT108" s="25" t="s">
        <v>227</v>
      </c>
      <c r="AU108" s="25" t="s">
        <v>25</v>
      </c>
      <c r="AY108" s="25" t="s">
        <v>225</v>
      </c>
      <c r="BE108" s="217">
        <f>IF(N108="základní",J108,0)</f>
        <v>0</v>
      </c>
      <c r="BF108" s="217">
        <f>IF(N108="snížená",J108,0)</f>
        <v>0</v>
      </c>
      <c r="BG108" s="217">
        <f>IF(N108="zákl. přenesená",J108,0)</f>
        <v>0</v>
      </c>
      <c r="BH108" s="217">
        <f>IF(N108="sníž. přenesená",J108,0)</f>
        <v>0</v>
      </c>
      <c r="BI108" s="217">
        <f>IF(N108="nulová",J108,0)</f>
        <v>0</v>
      </c>
      <c r="BJ108" s="25" t="s">
        <v>25</v>
      </c>
      <c r="BK108" s="217">
        <f>ROUND(I108*H108,2)</f>
        <v>0</v>
      </c>
      <c r="BL108" s="25" t="s">
        <v>231</v>
      </c>
      <c r="BM108" s="25" t="s">
        <v>391</v>
      </c>
    </row>
    <row r="109" spans="2:47" s="1" customFormat="1" ht="13.5">
      <c r="B109" s="42"/>
      <c r="C109" s="64"/>
      <c r="D109" s="223" t="s">
        <v>233</v>
      </c>
      <c r="E109" s="64"/>
      <c r="F109" s="269" t="s">
        <v>2938</v>
      </c>
      <c r="G109" s="64"/>
      <c r="H109" s="64"/>
      <c r="I109" s="174"/>
      <c r="J109" s="64"/>
      <c r="K109" s="64"/>
      <c r="L109" s="62"/>
      <c r="M109" s="220"/>
      <c r="N109" s="43"/>
      <c r="O109" s="43"/>
      <c r="P109" s="43"/>
      <c r="Q109" s="43"/>
      <c r="R109" s="43"/>
      <c r="S109" s="43"/>
      <c r="T109" s="79"/>
      <c r="AT109" s="25" t="s">
        <v>233</v>
      </c>
      <c r="AU109" s="25" t="s">
        <v>25</v>
      </c>
    </row>
    <row r="110" spans="2:65" s="1" customFormat="1" ht="16.5" customHeight="1">
      <c r="B110" s="42"/>
      <c r="C110" s="206" t="s">
        <v>30</v>
      </c>
      <c r="D110" s="206" t="s">
        <v>227</v>
      </c>
      <c r="E110" s="207" t="s">
        <v>2939</v>
      </c>
      <c r="F110" s="208" t="s">
        <v>2940</v>
      </c>
      <c r="G110" s="209" t="s">
        <v>2369</v>
      </c>
      <c r="H110" s="210">
        <v>2</v>
      </c>
      <c r="I110" s="211"/>
      <c r="J110" s="212">
        <f>ROUND(I110*H110,2)</f>
        <v>0</v>
      </c>
      <c r="K110" s="208" t="s">
        <v>24</v>
      </c>
      <c r="L110" s="62"/>
      <c r="M110" s="213" t="s">
        <v>24</v>
      </c>
      <c r="N110" s="214" t="s">
        <v>48</v>
      </c>
      <c r="O110" s="43"/>
      <c r="P110" s="215">
        <f>O110*H110</f>
        <v>0</v>
      </c>
      <c r="Q110" s="215">
        <v>0</v>
      </c>
      <c r="R110" s="215">
        <f>Q110*H110</f>
        <v>0</v>
      </c>
      <c r="S110" s="215">
        <v>0</v>
      </c>
      <c r="T110" s="216">
        <f>S110*H110</f>
        <v>0</v>
      </c>
      <c r="AR110" s="25" t="s">
        <v>231</v>
      </c>
      <c r="AT110" s="25" t="s">
        <v>227</v>
      </c>
      <c r="AU110" s="25" t="s">
        <v>25</v>
      </c>
      <c r="AY110" s="25" t="s">
        <v>225</v>
      </c>
      <c r="BE110" s="217">
        <f>IF(N110="základní",J110,0)</f>
        <v>0</v>
      </c>
      <c r="BF110" s="217">
        <f>IF(N110="snížená",J110,0)</f>
        <v>0</v>
      </c>
      <c r="BG110" s="217">
        <f>IF(N110="zákl. přenesená",J110,0)</f>
        <v>0</v>
      </c>
      <c r="BH110" s="217">
        <f>IF(N110="sníž. přenesená",J110,0)</f>
        <v>0</v>
      </c>
      <c r="BI110" s="217">
        <f>IF(N110="nulová",J110,0)</f>
        <v>0</v>
      </c>
      <c r="BJ110" s="25" t="s">
        <v>25</v>
      </c>
      <c r="BK110" s="217">
        <f>ROUND(I110*H110,2)</f>
        <v>0</v>
      </c>
      <c r="BL110" s="25" t="s">
        <v>231</v>
      </c>
      <c r="BM110" s="25" t="s">
        <v>401</v>
      </c>
    </row>
    <row r="111" spans="2:47" s="1" customFormat="1" ht="13.5">
      <c r="B111" s="42"/>
      <c r="C111" s="64"/>
      <c r="D111" s="223" t="s">
        <v>233</v>
      </c>
      <c r="E111" s="64"/>
      <c r="F111" s="269" t="s">
        <v>2940</v>
      </c>
      <c r="G111" s="64"/>
      <c r="H111" s="64"/>
      <c r="I111" s="174"/>
      <c r="J111" s="64"/>
      <c r="K111" s="64"/>
      <c r="L111" s="62"/>
      <c r="M111" s="220"/>
      <c r="N111" s="43"/>
      <c r="O111" s="43"/>
      <c r="P111" s="43"/>
      <c r="Q111" s="43"/>
      <c r="R111" s="43"/>
      <c r="S111" s="43"/>
      <c r="T111" s="79"/>
      <c r="AT111" s="25" t="s">
        <v>233</v>
      </c>
      <c r="AU111" s="25" t="s">
        <v>25</v>
      </c>
    </row>
    <row r="112" spans="2:65" s="1" customFormat="1" ht="16.5" customHeight="1">
      <c r="B112" s="42"/>
      <c r="C112" s="206" t="s">
        <v>327</v>
      </c>
      <c r="D112" s="206" t="s">
        <v>227</v>
      </c>
      <c r="E112" s="207" t="s">
        <v>2941</v>
      </c>
      <c r="F112" s="208" t="s">
        <v>2942</v>
      </c>
      <c r="G112" s="209" t="s">
        <v>2369</v>
      </c>
      <c r="H112" s="210">
        <v>3</v>
      </c>
      <c r="I112" s="211"/>
      <c r="J112" s="212">
        <f>ROUND(I112*H112,2)</f>
        <v>0</v>
      </c>
      <c r="K112" s="208" t="s">
        <v>24</v>
      </c>
      <c r="L112" s="62"/>
      <c r="M112" s="213" t="s">
        <v>24</v>
      </c>
      <c r="N112" s="214" t="s">
        <v>48</v>
      </c>
      <c r="O112" s="43"/>
      <c r="P112" s="215">
        <f>O112*H112</f>
        <v>0</v>
      </c>
      <c r="Q112" s="215">
        <v>0</v>
      </c>
      <c r="R112" s="215">
        <f>Q112*H112</f>
        <v>0</v>
      </c>
      <c r="S112" s="215">
        <v>0</v>
      </c>
      <c r="T112" s="216">
        <f>S112*H112</f>
        <v>0</v>
      </c>
      <c r="AR112" s="25" t="s">
        <v>231</v>
      </c>
      <c r="AT112" s="25" t="s">
        <v>227</v>
      </c>
      <c r="AU112" s="25" t="s">
        <v>25</v>
      </c>
      <c r="AY112" s="25" t="s">
        <v>225</v>
      </c>
      <c r="BE112" s="217">
        <f>IF(N112="základní",J112,0)</f>
        <v>0</v>
      </c>
      <c r="BF112" s="217">
        <f>IF(N112="snížená",J112,0)</f>
        <v>0</v>
      </c>
      <c r="BG112" s="217">
        <f>IF(N112="zákl. přenesená",J112,0)</f>
        <v>0</v>
      </c>
      <c r="BH112" s="217">
        <f>IF(N112="sníž. přenesená",J112,0)</f>
        <v>0</v>
      </c>
      <c r="BI112" s="217">
        <f>IF(N112="nulová",J112,0)</f>
        <v>0</v>
      </c>
      <c r="BJ112" s="25" t="s">
        <v>25</v>
      </c>
      <c r="BK112" s="217">
        <f>ROUND(I112*H112,2)</f>
        <v>0</v>
      </c>
      <c r="BL112" s="25" t="s">
        <v>231</v>
      </c>
      <c r="BM112" s="25" t="s">
        <v>414</v>
      </c>
    </row>
    <row r="113" spans="2:47" s="1" customFormat="1" ht="13.5">
      <c r="B113" s="42"/>
      <c r="C113" s="64"/>
      <c r="D113" s="223" t="s">
        <v>233</v>
      </c>
      <c r="E113" s="64"/>
      <c r="F113" s="269" t="s">
        <v>2942</v>
      </c>
      <c r="G113" s="64"/>
      <c r="H113" s="64"/>
      <c r="I113" s="174"/>
      <c r="J113" s="64"/>
      <c r="K113" s="64"/>
      <c r="L113" s="62"/>
      <c r="M113" s="220"/>
      <c r="N113" s="43"/>
      <c r="O113" s="43"/>
      <c r="P113" s="43"/>
      <c r="Q113" s="43"/>
      <c r="R113" s="43"/>
      <c r="S113" s="43"/>
      <c r="T113" s="79"/>
      <c r="AT113" s="25" t="s">
        <v>233</v>
      </c>
      <c r="AU113" s="25" t="s">
        <v>25</v>
      </c>
    </row>
    <row r="114" spans="2:65" s="1" customFormat="1" ht="25.5" customHeight="1">
      <c r="B114" s="42"/>
      <c r="C114" s="206" t="s">
        <v>332</v>
      </c>
      <c r="D114" s="206" t="s">
        <v>227</v>
      </c>
      <c r="E114" s="207" t="s">
        <v>2943</v>
      </c>
      <c r="F114" s="208" t="s">
        <v>2944</v>
      </c>
      <c r="G114" s="209" t="s">
        <v>2369</v>
      </c>
      <c r="H114" s="210">
        <v>4</v>
      </c>
      <c r="I114" s="211"/>
      <c r="J114" s="212">
        <f>ROUND(I114*H114,2)</f>
        <v>0</v>
      </c>
      <c r="K114" s="208" t="s">
        <v>24</v>
      </c>
      <c r="L114" s="62"/>
      <c r="M114" s="213" t="s">
        <v>24</v>
      </c>
      <c r="N114" s="214" t="s">
        <v>48</v>
      </c>
      <c r="O114" s="43"/>
      <c r="P114" s="215">
        <f>O114*H114</f>
        <v>0</v>
      </c>
      <c r="Q114" s="215">
        <v>0</v>
      </c>
      <c r="R114" s="215">
        <f>Q114*H114</f>
        <v>0</v>
      </c>
      <c r="S114" s="215">
        <v>0</v>
      </c>
      <c r="T114" s="216">
        <f>S114*H114</f>
        <v>0</v>
      </c>
      <c r="AR114" s="25" t="s">
        <v>231</v>
      </c>
      <c r="AT114" s="25" t="s">
        <v>227</v>
      </c>
      <c r="AU114" s="25" t="s">
        <v>25</v>
      </c>
      <c r="AY114" s="25" t="s">
        <v>225</v>
      </c>
      <c r="BE114" s="217">
        <f>IF(N114="základní",J114,0)</f>
        <v>0</v>
      </c>
      <c r="BF114" s="217">
        <f>IF(N114="snížená",J114,0)</f>
        <v>0</v>
      </c>
      <c r="BG114" s="217">
        <f>IF(N114="zákl. přenesená",J114,0)</f>
        <v>0</v>
      </c>
      <c r="BH114" s="217">
        <f>IF(N114="sníž. přenesená",J114,0)</f>
        <v>0</v>
      </c>
      <c r="BI114" s="217">
        <f>IF(N114="nulová",J114,0)</f>
        <v>0</v>
      </c>
      <c r="BJ114" s="25" t="s">
        <v>25</v>
      </c>
      <c r="BK114" s="217">
        <f>ROUND(I114*H114,2)</f>
        <v>0</v>
      </c>
      <c r="BL114" s="25" t="s">
        <v>231</v>
      </c>
      <c r="BM114" s="25" t="s">
        <v>426</v>
      </c>
    </row>
    <row r="115" spans="2:47" s="1" customFormat="1" ht="13.5">
      <c r="B115" s="42"/>
      <c r="C115" s="64"/>
      <c r="D115" s="223" t="s">
        <v>233</v>
      </c>
      <c r="E115" s="64"/>
      <c r="F115" s="269" t="s">
        <v>2944</v>
      </c>
      <c r="G115" s="64"/>
      <c r="H115" s="64"/>
      <c r="I115" s="174"/>
      <c r="J115" s="64"/>
      <c r="K115" s="64"/>
      <c r="L115" s="62"/>
      <c r="M115" s="220"/>
      <c r="N115" s="43"/>
      <c r="O115" s="43"/>
      <c r="P115" s="43"/>
      <c r="Q115" s="43"/>
      <c r="R115" s="43"/>
      <c r="S115" s="43"/>
      <c r="T115" s="79"/>
      <c r="AT115" s="25" t="s">
        <v>233</v>
      </c>
      <c r="AU115" s="25" t="s">
        <v>25</v>
      </c>
    </row>
    <row r="116" spans="2:65" s="1" customFormat="1" ht="16.5" customHeight="1">
      <c r="B116" s="42"/>
      <c r="C116" s="206" t="s">
        <v>358</v>
      </c>
      <c r="D116" s="206" t="s">
        <v>227</v>
      </c>
      <c r="E116" s="207" t="s">
        <v>2945</v>
      </c>
      <c r="F116" s="208" t="s">
        <v>2946</v>
      </c>
      <c r="G116" s="209" t="s">
        <v>2369</v>
      </c>
      <c r="H116" s="210">
        <v>4</v>
      </c>
      <c r="I116" s="211"/>
      <c r="J116" s="212">
        <f>ROUND(I116*H116,2)</f>
        <v>0</v>
      </c>
      <c r="K116" s="208" t="s">
        <v>24</v>
      </c>
      <c r="L116" s="62"/>
      <c r="M116" s="213" t="s">
        <v>24</v>
      </c>
      <c r="N116" s="214" t="s">
        <v>48</v>
      </c>
      <c r="O116" s="43"/>
      <c r="P116" s="215">
        <f>O116*H116</f>
        <v>0</v>
      </c>
      <c r="Q116" s="215">
        <v>0</v>
      </c>
      <c r="R116" s="215">
        <f>Q116*H116</f>
        <v>0</v>
      </c>
      <c r="S116" s="215">
        <v>0</v>
      </c>
      <c r="T116" s="216">
        <f>S116*H116</f>
        <v>0</v>
      </c>
      <c r="AR116" s="25" t="s">
        <v>231</v>
      </c>
      <c r="AT116" s="25" t="s">
        <v>227</v>
      </c>
      <c r="AU116" s="25" t="s">
        <v>25</v>
      </c>
      <c r="AY116" s="25" t="s">
        <v>225</v>
      </c>
      <c r="BE116" s="217">
        <f>IF(N116="základní",J116,0)</f>
        <v>0</v>
      </c>
      <c r="BF116" s="217">
        <f>IF(N116="snížená",J116,0)</f>
        <v>0</v>
      </c>
      <c r="BG116" s="217">
        <f>IF(N116="zákl. přenesená",J116,0)</f>
        <v>0</v>
      </c>
      <c r="BH116" s="217">
        <f>IF(N116="sníž. přenesená",J116,0)</f>
        <v>0</v>
      </c>
      <c r="BI116" s="217">
        <f>IF(N116="nulová",J116,0)</f>
        <v>0</v>
      </c>
      <c r="BJ116" s="25" t="s">
        <v>25</v>
      </c>
      <c r="BK116" s="217">
        <f>ROUND(I116*H116,2)</f>
        <v>0</v>
      </c>
      <c r="BL116" s="25" t="s">
        <v>231</v>
      </c>
      <c r="BM116" s="25" t="s">
        <v>439</v>
      </c>
    </row>
    <row r="117" spans="2:47" s="1" customFormat="1" ht="13.5">
      <c r="B117" s="42"/>
      <c r="C117" s="64"/>
      <c r="D117" s="223" t="s">
        <v>233</v>
      </c>
      <c r="E117" s="64"/>
      <c r="F117" s="269" t="s">
        <v>2946</v>
      </c>
      <c r="G117" s="64"/>
      <c r="H117" s="64"/>
      <c r="I117" s="174"/>
      <c r="J117" s="64"/>
      <c r="K117" s="64"/>
      <c r="L117" s="62"/>
      <c r="M117" s="220"/>
      <c r="N117" s="43"/>
      <c r="O117" s="43"/>
      <c r="P117" s="43"/>
      <c r="Q117" s="43"/>
      <c r="R117" s="43"/>
      <c r="S117" s="43"/>
      <c r="T117" s="79"/>
      <c r="AT117" s="25" t="s">
        <v>233</v>
      </c>
      <c r="AU117" s="25" t="s">
        <v>25</v>
      </c>
    </row>
    <row r="118" spans="2:65" s="1" customFormat="1" ht="16.5" customHeight="1">
      <c r="B118" s="42"/>
      <c r="C118" s="206" t="s">
        <v>369</v>
      </c>
      <c r="D118" s="206" t="s">
        <v>227</v>
      </c>
      <c r="E118" s="207" t="s">
        <v>2947</v>
      </c>
      <c r="F118" s="208" t="s">
        <v>2948</v>
      </c>
      <c r="G118" s="209" t="s">
        <v>2369</v>
      </c>
      <c r="H118" s="210">
        <v>2</v>
      </c>
      <c r="I118" s="211"/>
      <c r="J118" s="212">
        <f>ROUND(I118*H118,2)</f>
        <v>0</v>
      </c>
      <c r="K118" s="208" t="s">
        <v>24</v>
      </c>
      <c r="L118" s="62"/>
      <c r="M118" s="213" t="s">
        <v>24</v>
      </c>
      <c r="N118" s="214" t="s">
        <v>48</v>
      </c>
      <c r="O118" s="43"/>
      <c r="P118" s="215">
        <f>O118*H118</f>
        <v>0</v>
      </c>
      <c r="Q118" s="215">
        <v>0</v>
      </c>
      <c r="R118" s="215">
        <f>Q118*H118</f>
        <v>0</v>
      </c>
      <c r="S118" s="215">
        <v>0</v>
      </c>
      <c r="T118" s="216">
        <f>S118*H118</f>
        <v>0</v>
      </c>
      <c r="AR118" s="25" t="s">
        <v>231</v>
      </c>
      <c r="AT118" s="25" t="s">
        <v>227</v>
      </c>
      <c r="AU118" s="25" t="s">
        <v>25</v>
      </c>
      <c r="AY118" s="25" t="s">
        <v>225</v>
      </c>
      <c r="BE118" s="217">
        <f>IF(N118="základní",J118,0)</f>
        <v>0</v>
      </c>
      <c r="BF118" s="217">
        <f>IF(N118="snížená",J118,0)</f>
        <v>0</v>
      </c>
      <c r="BG118" s="217">
        <f>IF(N118="zákl. přenesená",J118,0)</f>
        <v>0</v>
      </c>
      <c r="BH118" s="217">
        <f>IF(N118="sníž. přenesená",J118,0)</f>
        <v>0</v>
      </c>
      <c r="BI118" s="217">
        <f>IF(N118="nulová",J118,0)</f>
        <v>0</v>
      </c>
      <c r="BJ118" s="25" t="s">
        <v>25</v>
      </c>
      <c r="BK118" s="217">
        <f>ROUND(I118*H118,2)</f>
        <v>0</v>
      </c>
      <c r="BL118" s="25" t="s">
        <v>231</v>
      </c>
      <c r="BM118" s="25" t="s">
        <v>463</v>
      </c>
    </row>
    <row r="119" spans="2:47" s="1" customFormat="1" ht="13.5">
      <c r="B119" s="42"/>
      <c r="C119" s="64"/>
      <c r="D119" s="223" t="s">
        <v>233</v>
      </c>
      <c r="E119" s="64"/>
      <c r="F119" s="269" t="s">
        <v>2948</v>
      </c>
      <c r="G119" s="64"/>
      <c r="H119" s="64"/>
      <c r="I119" s="174"/>
      <c r="J119" s="64"/>
      <c r="K119" s="64"/>
      <c r="L119" s="62"/>
      <c r="M119" s="220"/>
      <c r="N119" s="43"/>
      <c r="O119" s="43"/>
      <c r="P119" s="43"/>
      <c r="Q119" s="43"/>
      <c r="R119" s="43"/>
      <c r="S119" s="43"/>
      <c r="T119" s="79"/>
      <c r="AT119" s="25" t="s">
        <v>233</v>
      </c>
      <c r="AU119" s="25" t="s">
        <v>25</v>
      </c>
    </row>
    <row r="120" spans="2:65" s="1" customFormat="1" ht="38.25" customHeight="1">
      <c r="B120" s="42"/>
      <c r="C120" s="206" t="s">
        <v>10</v>
      </c>
      <c r="D120" s="206" t="s">
        <v>227</v>
      </c>
      <c r="E120" s="207" t="s">
        <v>2949</v>
      </c>
      <c r="F120" s="208" t="s">
        <v>2950</v>
      </c>
      <c r="G120" s="209" t="s">
        <v>2369</v>
      </c>
      <c r="H120" s="210">
        <v>3</v>
      </c>
      <c r="I120" s="211"/>
      <c r="J120" s="212">
        <f>ROUND(I120*H120,2)</f>
        <v>0</v>
      </c>
      <c r="K120" s="208" t="s">
        <v>24</v>
      </c>
      <c r="L120" s="62"/>
      <c r="M120" s="213" t="s">
        <v>24</v>
      </c>
      <c r="N120" s="214" t="s">
        <v>48</v>
      </c>
      <c r="O120" s="43"/>
      <c r="P120" s="215">
        <f>O120*H120</f>
        <v>0</v>
      </c>
      <c r="Q120" s="215">
        <v>0</v>
      </c>
      <c r="R120" s="215">
        <f>Q120*H120</f>
        <v>0</v>
      </c>
      <c r="S120" s="215">
        <v>0</v>
      </c>
      <c r="T120" s="216">
        <f>S120*H120</f>
        <v>0</v>
      </c>
      <c r="AR120" s="25" t="s">
        <v>231</v>
      </c>
      <c r="AT120" s="25" t="s">
        <v>227</v>
      </c>
      <c r="AU120" s="25" t="s">
        <v>25</v>
      </c>
      <c r="AY120" s="25" t="s">
        <v>225</v>
      </c>
      <c r="BE120" s="217">
        <f>IF(N120="základní",J120,0)</f>
        <v>0</v>
      </c>
      <c r="BF120" s="217">
        <f>IF(N120="snížená",J120,0)</f>
        <v>0</v>
      </c>
      <c r="BG120" s="217">
        <f>IF(N120="zákl. přenesená",J120,0)</f>
        <v>0</v>
      </c>
      <c r="BH120" s="217">
        <f>IF(N120="sníž. přenesená",J120,0)</f>
        <v>0</v>
      </c>
      <c r="BI120" s="217">
        <f>IF(N120="nulová",J120,0)</f>
        <v>0</v>
      </c>
      <c r="BJ120" s="25" t="s">
        <v>25</v>
      </c>
      <c r="BK120" s="217">
        <f>ROUND(I120*H120,2)</f>
        <v>0</v>
      </c>
      <c r="BL120" s="25" t="s">
        <v>231</v>
      </c>
      <c r="BM120" s="25" t="s">
        <v>488</v>
      </c>
    </row>
    <row r="121" spans="2:47" s="1" customFormat="1" ht="27">
      <c r="B121" s="42"/>
      <c r="C121" s="64"/>
      <c r="D121" s="223" t="s">
        <v>233</v>
      </c>
      <c r="E121" s="64"/>
      <c r="F121" s="269" t="s">
        <v>2950</v>
      </c>
      <c r="G121" s="64"/>
      <c r="H121" s="64"/>
      <c r="I121" s="174"/>
      <c r="J121" s="64"/>
      <c r="K121" s="64"/>
      <c r="L121" s="62"/>
      <c r="M121" s="220"/>
      <c r="N121" s="43"/>
      <c r="O121" s="43"/>
      <c r="P121" s="43"/>
      <c r="Q121" s="43"/>
      <c r="R121" s="43"/>
      <c r="S121" s="43"/>
      <c r="T121" s="79"/>
      <c r="AT121" s="25" t="s">
        <v>233</v>
      </c>
      <c r="AU121" s="25" t="s">
        <v>25</v>
      </c>
    </row>
    <row r="122" spans="2:65" s="1" customFormat="1" ht="38.25" customHeight="1">
      <c r="B122" s="42"/>
      <c r="C122" s="206" t="s">
        <v>378</v>
      </c>
      <c r="D122" s="206" t="s">
        <v>227</v>
      </c>
      <c r="E122" s="207" t="s">
        <v>2951</v>
      </c>
      <c r="F122" s="208" t="s">
        <v>2952</v>
      </c>
      <c r="G122" s="209" t="s">
        <v>2369</v>
      </c>
      <c r="H122" s="210">
        <v>2</v>
      </c>
      <c r="I122" s="211"/>
      <c r="J122" s="212">
        <f>ROUND(I122*H122,2)</f>
        <v>0</v>
      </c>
      <c r="K122" s="208" t="s">
        <v>24</v>
      </c>
      <c r="L122" s="62"/>
      <c r="M122" s="213" t="s">
        <v>24</v>
      </c>
      <c r="N122" s="214" t="s">
        <v>48</v>
      </c>
      <c r="O122" s="43"/>
      <c r="P122" s="215">
        <f>O122*H122</f>
        <v>0</v>
      </c>
      <c r="Q122" s="215">
        <v>0</v>
      </c>
      <c r="R122" s="215">
        <f>Q122*H122</f>
        <v>0</v>
      </c>
      <c r="S122" s="215">
        <v>0</v>
      </c>
      <c r="T122" s="216">
        <f>S122*H122</f>
        <v>0</v>
      </c>
      <c r="AR122" s="25" t="s">
        <v>231</v>
      </c>
      <c r="AT122" s="25" t="s">
        <v>227</v>
      </c>
      <c r="AU122" s="25" t="s">
        <v>25</v>
      </c>
      <c r="AY122" s="25" t="s">
        <v>225</v>
      </c>
      <c r="BE122" s="217">
        <f>IF(N122="základní",J122,0)</f>
        <v>0</v>
      </c>
      <c r="BF122" s="217">
        <f>IF(N122="snížená",J122,0)</f>
        <v>0</v>
      </c>
      <c r="BG122" s="217">
        <f>IF(N122="zákl. přenesená",J122,0)</f>
        <v>0</v>
      </c>
      <c r="BH122" s="217">
        <f>IF(N122="sníž. přenesená",J122,0)</f>
        <v>0</v>
      </c>
      <c r="BI122" s="217">
        <f>IF(N122="nulová",J122,0)</f>
        <v>0</v>
      </c>
      <c r="BJ122" s="25" t="s">
        <v>25</v>
      </c>
      <c r="BK122" s="217">
        <f>ROUND(I122*H122,2)</f>
        <v>0</v>
      </c>
      <c r="BL122" s="25" t="s">
        <v>231</v>
      </c>
      <c r="BM122" s="25" t="s">
        <v>499</v>
      </c>
    </row>
    <row r="123" spans="2:47" s="1" customFormat="1" ht="27">
      <c r="B123" s="42"/>
      <c r="C123" s="64"/>
      <c r="D123" s="223" t="s">
        <v>233</v>
      </c>
      <c r="E123" s="64"/>
      <c r="F123" s="269" t="s">
        <v>2952</v>
      </c>
      <c r="G123" s="64"/>
      <c r="H123" s="64"/>
      <c r="I123" s="174"/>
      <c r="J123" s="64"/>
      <c r="K123" s="64"/>
      <c r="L123" s="62"/>
      <c r="M123" s="220"/>
      <c r="N123" s="43"/>
      <c r="O123" s="43"/>
      <c r="P123" s="43"/>
      <c r="Q123" s="43"/>
      <c r="R123" s="43"/>
      <c r="S123" s="43"/>
      <c r="T123" s="79"/>
      <c r="AT123" s="25" t="s">
        <v>233</v>
      </c>
      <c r="AU123" s="25" t="s">
        <v>25</v>
      </c>
    </row>
    <row r="124" spans="2:65" s="1" customFormat="1" ht="25.5" customHeight="1">
      <c r="B124" s="42"/>
      <c r="C124" s="206" t="s">
        <v>386</v>
      </c>
      <c r="D124" s="206" t="s">
        <v>227</v>
      </c>
      <c r="E124" s="207" t="s">
        <v>2953</v>
      </c>
      <c r="F124" s="208" t="s">
        <v>2954</v>
      </c>
      <c r="G124" s="209" t="s">
        <v>920</v>
      </c>
      <c r="H124" s="210">
        <v>20</v>
      </c>
      <c r="I124" s="211"/>
      <c r="J124" s="212">
        <f>ROUND(I124*H124,2)</f>
        <v>0</v>
      </c>
      <c r="K124" s="208" t="s">
        <v>24</v>
      </c>
      <c r="L124" s="62"/>
      <c r="M124" s="213" t="s">
        <v>24</v>
      </c>
      <c r="N124" s="214" t="s">
        <v>48</v>
      </c>
      <c r="O124" s="43"/>
      <c r="P124" s="215">
        <f>O124*H124</f>
        <v>0</v>
      </c>
      <c r="Q124" s="215">
        <v>0</v>
      </c>
      <c r="R124" s="215">
        <f>Q124*H124</f>
        <v>0</v>
      </c>
      <c r="S124" s="215">
        <v>0</v>
      </c>
      <c r="T124" s="216">
        <f>S124*H124</f>
        <v>0</v>
      </c>
      <c r="AR124" s="25" t="s">
        <v>231</v>
      </c>
      <c r="AT124" s="25" t="s">
        <v>227</v>
      </c>
      <c r="AU124" s="25" t="s">
        <v>25</v>
      </c>
      <c r="AY124" s="25" t="s">
        <v>225</v>
      </c>
      <c r="BE124" s="217">
        <f>IF(N124="základní",J124,0)</f>
        <v>0</v>
      </c>
      <c r="BF124" s="217">
        <f>IF(N124="snížená",J124,0)</f>
        <v>0</v>
      </c>
      <c r="BG124" s="217">
        <f>IF(N124="zákl. přenesená",J124,0)</f>
        <v>0</v>
      </c>
      <c r="BH124" s="217">
        <f>IF(N124="sníž. přenesená",J124,0)</f>
        <v>0</v>
      </c>
      <c r="BI124" s="217">
        <f>IF(N124="nulová",J124,0)</f>
        <v>0</v>
      </c>
      <c r="BJ124" s="25" t="s">
        <v>25</v>
      </c>
      <c r="BK124" s="217">
        <f>ROUND(I124*H124,2)</f>
        <v>0</v>
      </c>
      <c r="BL124" s="25" t="s">
        <v>231</v>
      </c>
      <c r="BM124" s="25" t="s">
        <v>516</v>
      </c>
    </row>
    <row r="125" spans="2:47" s="1" customFormat="1" ht="13.5">
      <c r="B125" s="42"/>
      <c r="C125" s="64"/>
      <c r="D125" s="223" t="s">
        <v>233</v>
      </c>
      <c r="E125" s="64"/>
      <c r="F125" s="269" t="s">
        <v>2955</v>
      </c>
      <c r="G125" s="64"/>
      <c r="H125" s="64"/>
      <c r="I125" s="174"/>
      <c r="J125" s="64"/>
      <c r="K125" s="64"/>
      <c r="L125" s="62"/>
      <c r="M125" s="220"/>
      <c r="N125" s="43"/>
      <c r="O125" s="43"/>
      <c r="P125" s="43"/>
      <c r="Q125" s="43"/>
      <c r="R125" s="43"/>
      <c r="S125" s="43"/>
      <c r="T125" s="79"/>
      <c r="AT125" s="25" t="s">
        <v>233</v>
      </c>
      <c r="AU125" s="25" t="s">
        <v>25</v>
      </c>
    </row>
    <row r="126" spans="2:65" s="1" customFormat="1" ht="25.5" customHeight="1">
      <c r="B126" s="42"/>
      <c r="C126" s="206" t="s">
        <v>391</v>
      </c>
      <c r="D126" s="206" t="s">
        <v>227</v>
      </c>
      <c r="E126" s="207" t="s">
        <v>2956</v>
      </c>
      <c r="F126" s="208" t="s">
        <v>2957</v>
      </c>
      <c r="G126" s="209" t="s">
        <v>920</v>
      </c>
      <c r="H126" s="210">
        <v>10</v>
      </c>
      <c r="I126" s="211"/>
      <c r="J126" s="212">
        <f>ROUND(I126*H126,2)</f>
        <v>0</v>
      </c>
      <c r="K126" s="208" t="s">
        <v>24</v>
      </c>
      <c r="L126" s="62"/>
      <c r="M126" s="213" t="s">
        <v>24</v>
      </c>
      <c r="N126" s="214" t="s">
        <v>48</v>
      </c>
      <c r="O126" s="43"/>
      <c r="P126" s="215">
        <f>O126*H126</f>
        <v>0</v>
      </c>
      <c r="Q126" s="215">
        <v>0</v>
      </c>
      <c r="R126" s="215">
        <f>Q126*H126</f>
        <v>0</v>
      </c>
      <c r="S126" s="215">
        <v>0</v>
      </c>
      <c r="T126" s="216">
        <f>S126*H126</f>
        <v>0</v>
      </c>
      <c r="AR126" s="25" t="s">
        <v>231</v>
      </c>
      <c r="AT126" s="25" t="s">
        <v>227</v>
      </c>
      <c r="AU126" s="25" t="s">
        <v>25</v>
      </c>
      <c r="AY126" s="25" t="s">
        <v>225</v>
      </c>
      <c r="BE126" s="217">
        <f>IF(N126="základní",J126,0)</f>
        <v>0</v>
      </c>
      <c r="BF126" s="217">
        <f>IF(N126="snížená",J126,0)</f>
        <v>0</v>
      </c>
      <c r="BG126" s="217">
        <f>IF(N126="zákl. přenesená",J126,0)</f>
        <v>0</v>
      </c>
      <c r="BH126" s="217">
        <f>IF(N126="sníž. přenesená",J126,0)</f>
        <v>0</v>
      </c>
      <c r="BI126" s="217">
        <f>IF(N126="nulová",J126,0)</f>
        <v>0</v>
      </c>
      <c r="BJ126" s="25" t="s">
        <v>25</v>
      </c>
      <c r="BK126" s="217">
        <f>ROUND(I126*H126,2)</f>
        <v>0</v>
      </c>
      <c r="BL126" s="25" t="s">
        <v>231</v>
      </c>
      <c r="BM126" s="25" t="s">
        <v>528</v>
      </c>
    </row>
    <row r="127" spans="2:47" s="1" customFormat="1" ht="13.5">
      <c r="B127" s="42"/>
      <c r="C127" s="64"/>
      <c r="D127" s="223" t="s">
        <v>233</v>
      </c>
      <c r="E127" s="64"/>
      <c r="F127" s="269" t="s">
        <v>2958</v>
      </c>
      <c r="G127" s="64"/>
      <c r="H127" s="64"/>
      <c r="I127" s="174"/>
      <c r="J127" s="64"/>
      <c r="K127" s="64"/>
      <c r="L127" s="62"/>
      <c r="M127" s="220"/>
      <c r="N127" s="43"/>
      <c r="O127" s="43"/>
      <c r="P127" s="43"/>
      <c r="Q127" s="43"/>
      <c r="R127" s="43"/>
      <c r="S127" s="43"/>
      <c r="T127" s="79"/>
      <c r="AT127" s="25" t="s">
        <v>233</v>
      </c>
      <c r="AU127" s="25" t="s">
        <v>25</v>
      </c>
    </row>
    <row r="128" spans="2:65" s="1" customFormat="1" ht="16.5" customHeight="1">
      <c r="B128" s="42"/>
      <c r="C128" s="206" t="s">
        <v>396</v>
      </c>
      <c r="D128" s="206" t="s">
        <v>227</v>
      </c>
      <c r="E128" s="207" t="s">
        <v>2959</v>
      </c>
      <c r="F128" s="208" t="s">
        <v>2960</v>
      </c>
      <c r="G128" s="209" t="s">
        <v>920</v>
      </c>
      <c r="H128" s="210">
        <v>20</v>
      </c>
      <c r="I128" s="211"/>
      <c r="J128" s="212">
        <f>ROUND(I128*H128,2)</f>
        <v>0</v>
      </c>
      <c r="K128" s="208" t="s">
        <v>24</v>
      </c>
      <c r="L128" s="62"/>
      <c r="M128" s="213" t="s">
        <v>24</v>
      </c>
      <c r="N128" s="214" t="s">
        <v>48</v>
      </c>
      <c r="O128" s="43"/>
      <c r="P128" s="215">
        <f>O128*H128</f>
        <v>0</v>
      </c>
      <c r="Q128" s="215">
        <v>0</v>
      </c>
      <c r="R128" s="215">
        <f>Q128*H128</f>
        <v>0</v>
      </c>
      <c r="S128" s="215">
        <v>0</v>
      </c>
      <c r="T128" s="216">
        <f>S128*H128</f>
        <v>0</v>
      </c>
      <c r="AR128" s="25" t="s">
        <v>231</v>
      </c>
      <c r="AT128" s="25" t="s">
        <v>227</v>
      </c>
      <c r="AU128" s="25" t="s">
        <v>25</v>
      </c>
      <c r="AY128" s="25" t="s">
        <v>225</v>
      </c>
      <c r="BE128" s="217">
        <f>IF(N128="základní",J128,0)</f>
        <v>0</v>
      </c>
      <c r="BF128" s="217">
        <f>IF(N128="snížená",J128,0)</f>
        <v>0</v>
      </c>
      <c r="BG128" s="217">
        <f>IF(N128="zákl. přenesená",J128,0)</f>
        <v>0</v>
      </c>
      <c r="BH128" s="217">
        <f>IF(N128="sníž. přenesená",J128,0)</f>
        <v>0</v>
      </c>
      <c r="BI128" s="217">
        <f>IF(N128="nulová",J128,0)</f>
        <v>0</v>
      </c>
      <c r="BJ128" s="25" t="s">
        <v>25</v>
      </c>
      <c r="BK128" s="217">
        <f>ROUND(I128*H128,2)</f>
        <v>0</v>
      </c>
      <c r="BL128" s="25" t="s">
        <v>231</v>
      </c>
      <c r="BM128" s="25" t="s">
        <v>571</v>
      </c>
    </row>
    <row r="129" spans="2:47" s="1" customFormat="1" ht="13.5">
      <c r="B129" s="42"/>
      <c r="C129" s="64"/>
      <c r="D129" s="223" t="s">
        <v>233</v>
      </c>
      <c r="E129" s="64"/>
      <c r="F129" s="269" t="s">
        <v>2960</v>
      </c>
      <c r="G129" s="64"/>
      <c r="H129" s="64"/>
      <c r="I129" s="174"/>
      <c r="J129" s="64"/>
      <c r="K129" s="64"/>
      <c r="L129" s="62"/>
      <c r="M129" s="220"/>
      <c r="N129" s="43"/>
      <c r="O129" s="43"/>
      <c r="P129" s="43"/>
      <c r="Q129" s="43"/>
      <c r="R129" s="43"/>
      <c r="S129" s="43"/>
      <c r="T129" s="79"/>
      <c r="AT129" s="25" t="s">
        <v>233</v>
      </c>
      <c r="AU129" s="25" t="s">
        <v>25</v>
      </c>
    </row>
    <row r="130" spans="2:65" s="1" customFormat="1" ht="16.5" customHeight="1">
      <c r="B130" s="42"/>
      <c r="C130" s="206" t="s">
        <v>401</v>
      </c>
      <c r="D130" s="206" t="s">
        <v>227</v>
      </c>
      <c r="E130" s="207" t="s">
        <v>2961</v>
      </c>
      <c r="F130" s="208" t="s">
        <v>2962</v>
      </c>
      <c r="G130" s="209" t="s">
        <v>2369</v>
      </c>
      <c r="H130" s="210">
        <v>30</v>
      </c>
      <c r="I130" s="211"/>
      <c r="J130" s="212">
        <f>ROUND(I130*H130,2)</f>
        <v>0</v>
      </c>
      <c r="K130" s="208" t="s">
        <v>24</v>
      </c>
      <c r="L130" s="62"/>
      <c r="M130" s="213" t="s">
        <v>24</v>
      </c>
      <c r="N130" s="214" t="s">
        <v>48</v>
      </c>
      <c r="O130" s="43"/>
      <c r="P130" s="215">
        <f>O130*H130</f>
        <v>0</v>
      </c>
      <c r="Q130" s="215">
        <v>0</v>
      </c>
      <c r="R130" s="215">
        <f>Q130*H130</f>
        <v>0</v>
      </c>
      <c r="S130" s="215">
        <v>0</v>
      </c>
      <c r="T130" s="216">
        <f>S130*H130</f>
        <v>0</v>
      </c>
      <c r="AR130" s="25" t="s">
        <v>231</v>
      </c>
      <c r="AT130" s="25" t="s">
        <v>227</v>
      </c>
      <c r="AU130" s="25" t="s">
        <v>25</v>
      </c>
      <c r="AY130" s="25" t="s">
        <v>225</v>
      </c>
      <c r="BE130" s="217">
        <f>IF(N130="základní",J130,0)</f>
        <v>0</v>
      </c>
      <c r="BF130" s="217">
        <f>IF(N130="snížená",J130,0)</f>
        <v>0</v>
      </c>
      <c r="BG130" s="217">
        <f>IF(N130="zákl. přenesená",J130,0)</f>
        <v>0</v>
      </c>
      <c r="BH130" s="217">
        <f>IF(N130="sníž. přenesená",J130,0)</f>
        <v>0</v>
      </c>
      <c r="BI130" s="217">
        <f>IF(N130="nulová",J130,0)</f>
        <v>0</v>
      </c>
      <c r="BJ130" s="25" t="s">
        <v>25</v>
      </c>
      <c r="BK130" s="217">
        <f>ROUND(I130*H130,2)</f>
        <v>0</v>
      </c>
      <c r="BL130" s="25" t="s">
        <v>231</v>
      </c>
      <c r="BM130" s="25" t="s">
        <v>584</v>
      </c>
    </row>
    <row r="131" spans="2:47" s="1" customFormat="1" ht="13.5">
      <c r="B131" s="42"/>
      <c r="C131" s="64"/>
      <c r="D131" s="223" t="s">
        <v>233</v>
      </c>
      <c r="E131" s="64"/>
      <c r="F131" s="269" t="s">
        <v>2962</v>
      </c>
      <c r="G131" s="64"/>
      <c r="H131" s="64"/>
      <c r="I131" s="174"/>
      <c r="J131" s="64"/>
      <c r="K131" s="64"/>
      <c r="L131" s="62"/>
      <c r="M131" s="220"/>
      <c r="N131" s="43"/>
      <c r="O131" s="43"/>
      <c r="P131" s="43"/>
      <c r="Q131" s="43"/>
      <c r="R131" s="43"/>
      <c r="S131" s="43"/>
      <c r="T131" s="79"/>
      <c r="AT131" s="25" t="s">
        <v>233</v>
      </c>
      <c r="AU131" s="25" t="s">
        <v>25</v>
      </c>
    </row>
    <row r="132" spans="2:65" s="1" customFormat="1" ht="25.5" customHeight="1">
      <c r="B132" s="42"/>
      <c r="C132" s="206" t="s">
        <v>9</v>
      </c>
      <c r="D132" s="206" t="s">
        <v>227</v>
      </c>
      <c r="E132" s="207" t="s">
        <v>2963</v>
      </c>
      <c r="F132" s="208" t="s">
        <v>2964</v>
      </c>
      <c r="G132" s="209" t="s">
        <v>2369</v>
      </c>
      <c r="H132" s="210">
        <v>5</v>
      </c>
      <c r="I132" s="211"/>
      <c r="J132" s="212">
        <f>ROUND(I132*H132,2)</f>
        <v>0</v>
      </c>
      <c r="K132" s="208" t="s">
        <v>24</v>
      </c>
      <c r="L132" s="62"/>
      <c r="M132" s="213" t="s">
        <v>24</v>
      </c>
      <c r="N132" s="214" t="s">
        <v>48</v>
      </c>
      <c r="O132" s="43"/>
      <c r="P132" s="215">
        <f>O132*H132</f>
        <v>0</v>
      </c>
      <c r="Q132" s="215">
        <v>0</v>
      </c>
      <c r="R132" s="215">
        <f>Q132*H132</f>
        <v>0</v>
      </c>
      <c r="S132" s="215">
        <v>0</v>
      </c>
      <c r="T132" s="216">
        <f>S132*H132</f>
        <v>0</v>
      </c>
      <c r="AR132" s="25" t="s">
        <v>231</v>
      </c>
      <c r="AT132" s="25" t="s">
        <v>227</v>
      </c>
      <c r="AU132" s="25" t="s">
        <v>25</v>
      </c>
      <c r="AY132" s="25" t="s">
        <v>225</v>
      </c>
      <c r="BE132" s="217">
        <f>IF(N132="základní",J132,0)</f>
        <v>0</v>
      </c>
      <c r="BF132" s="217">
        <f>IF(N132="snížená",J132,0)</f>
        <v>0</v>
      </c>
      <c r="BG132" s="217">
        <f>IF(N132="zákl. přenesená",J132,0)</f>
        <v>0</v>
      </c>
      <c r="BH132" s="217">
        <f>IF(N132="sníž. přenesená",J132,0)</f>
        <v>0</v>
      </c>
      <c r="BI132" s="217">
        <f>IF(N132="nulová",J132,0)</f>
        <v>0</v>
      </c>
      <c r="BJ132" s="25" t="s">
        <v>25</v>
      </c>
      <c r="BK132" s="217">
        <f>ROUND(I132*H132,2)</f>
        <v>0</v>
      </c>
      <c r="BL132" s="25" t="s">
        <v>231</v>
      </c>
      <c r="BM132" s="25" t="s">
        <v>608</v>
      </c>
    </row>
    <row r="133" spans="2:47" s="1" customFormat="1" ht="13.5">
      <c r="B133" s="42"/>
      <c r="C133" s="64"/>
      <c r="D133" s="223" t="s">
        <v>233</v>
      </c>
      <c r="E133" s="64"/>
      <c r="F133" s="269" t="s">
        <v>2965</v>
      </c>
      <c r="G133" s="64"/>
      <c r="H133" s="64"/>
      <c r="I133" s="174"/>
      <c r="J133" s="64"/>
      <c r="K133" s="64"/>
      <c r="L133" s="62"/>
      <c r="M133" s="220"/>
      <c r="N133" s="43"/>
      <c r="O133" s="43"/>
      <c r="P133" s="43"/>
      <c r="Q133" s="43"/>
      <c r="R133" s="43"/>
      <c r="S133" s="43"/>
      <c r="T133" s="79"/>
      <c r="AT133" s="25" t="s">
        <v>233</v>
      </c>
      <c r="AU133" s="25" t="s">
        <v>25</v>
      </c>
    </row>
    <row r="134" spans="2:65" s="1" customFormat="1" ht="16.5" customHeight="1">
      <c r="B134" s="42"/>
      <c r="C134" s="206" t="s">
        <v>414</v>
      </c>
      <c r="D134" s="206" t="s">
        <v>227</v>
      </c>
      <c r="E134" s="207" t="s">
        <v>2966</v>
      </c>
      <c r="F134" s="208" t="s">
        <v>2967</v>
      </c>
      <c r="G134" s="209" t="s">
        <v>920</v>
      </c>
      <c r="H134" s="210">
        <v>82</v>
      </c>
      <c r="I134" s="211"/>
      <c r="J134" s="212">
        <f>ROUND(I134*H134,2)</f>
        <v>0</v>
      </c>
      <c r="K134" s="208" t="s">
        <v>24</v>
      </c>
      <c r="L134" s="62"/>
      <c r="M134" s="213" t="s">
        <v>24</v>
      </c>
      <c r="N134" s="214" t="s">
        <v>48</v>
      </c>
      <c r="O134" s="43"/>
      <c r="P134" s="215">
        <f>O134*H134</f>
        <v>0</v>
      </c>
      <c r="Q134" s="215">
        <v>0</v>
      </c>
      <c r="R134" s="215">
        <f>Q134*H134</f>
        <v>0</v>
      </c>
      <c r="S134" s="215">
        <v>0</v>
      </c>
      <c r="T134" s="216">
        <f>S134*H134</f>
        <v>0</v>
      </c>
      <c r="AR134" s="25" t="s">
        <v>231</v>
      </c>
      <c r="AT134" s="25" t="s">
        <v>227</v>
      </c>
      <c r="AU134" s="25" t="s">
        <v>25</v>
      </c>
      <c r="AY134" s="25" t="s">
        <v>225</v>
      </c>
      <c r="BE134" s="217">
        <f>IF(N134="základní",J134,0)</f>
        <v>0</v>
      </c>
      <c r="BF134" s="217">
        <f>IF(N134="snížená",J134,0)</f>
        <v>0</v>
      </c>
      <c r="BG134" s="217">
        <f>IF(N134="zákl. přenesená",J134,0)</f>
        <v>0</v>
      </c>
      <c r="BH134" s="217">
        <f>IF(N134="sníž. přenesená",J134,0)</f>
        <v>0</v>
      </c>
      <c r="BI134" s="217">
        <f>IF(N134="nulová",J134,0)</f>
        <v>0</v>
      </c>
      <c r="BJ134" s="25" t="s">
        <v>25</v>
      </c>
      <c r="BK134" s="217">
        <f>ROUND(I134*H134,2)</f>
        <v>0</v>
      </c>
      <c r="BL134" s="25" t="s">
        <v>231</v>
      </c>
      <c r="BM134" s="25" t="s">
        <v>638</v>
      </c>
    </row>
    <row r="135" spans="2:47" s="1" customFormat="1" ht="13.5">
      <c r="B135" s="42"/>
      <c r="C135" s="64"/>
      <c r="D135" s="223" t="s">
        <v>233</v>
      </c>
      <c r="E135" s="64"/>
      <c r="F135" s="269" t="s">
        <v>2967</v>
      </c>
      <c r="G135" s="64"/>
      <c r="H135" s="64"/>
      <c r="I135" s="174"/>
      <c r="J135" s="64"/>
      <c r="K135" s="64"/>
      <c r="L135" s="62"/>
      <c r="M135" s="220"/>
      <c r="N135" s="43"/>
      <c r="O135" s="43"/>
      <c r="P135" s="43"/>
      <c r="Q135" s="43"/>
      <c r="R135" s="43"/>
      <c r="S135" s="43"/>
      <c r="T135" s="79"/>
      <c r="AT135" s="25" t="s">
        <v>233</v>
      </c>
      <c r="AU135" s="25" t="s">
        <v>25</v>
      </c>
    </row>
    <row r="136" spans="2:65" s="1" customFormat="1" ht="16.5" customHeight="1">
      <c r="B136" s="42"/>
      <c r="C136" s="206" t="s">
        <v>420</v>
      </c>
      <c r="D136" s="206" t="s">
        <v>227</v>
      </c>
      <c r="E136" s="207" t="s">
        <v>2968</v>
      </c>
      <c r="F136" s="208" t="s">
        <v>2969</v>
      </c>
      <c r="G136" s="209" t="s">
        <v>2369</v>
      </c>
      <c r="H136" s="210">
        <v>1</v>
      </c>
      <c r="I136" s="211"/>
      <c r="J136" s="212">
        <f>ROUND(I136*H136,2)</f>
        <v>0</v>
      </c>
      <c r="K136" s="208" t="s">
        <v>24</v>
      </c>
      <c r="L136" s="62"/>
      <c r="M136" s="213" t="s">
        <v>24</v>
      </c>
      <c r="N136" s="214" t="s">
        <v>48</v>
      </c>
      <c r="O136" s="43"/>
      <c r="P136" s="215">
        <f>O136*H136</f>
        <v>0</v>
      </c>
      <c r="Q136" s="215">
        <v>0</v>
      </c>
      <c r="R136" s="215">
        <f>Q136*H136</f>
        <v>0</v>
      </c>
      <c r="S136" s="215">
        <v>0</v>
      </c>
      <c r="T136" s="216">
        <f>S136*H136</f>
        <v>0</v>
      </c>
      <c r="AR136" s="25" t="s">
        <v>231</v>
      </c>
      <c r="AT136" s="25" t="s">
        <v>227</v>
      </c>
      <c r="AU136" s="25" t="s">
        <v>25</v>
      </c>
      <c r="AY136" s="25" t="s">
        <v>225</v>
      </c>
      <c r="BE136" s="217">
        <f>IF(N136="základní",J136,0)</f>
        <v>0</v>
      </c>
      <c r="BF136" s="217">
        <f>IF(N136="snížená",J136,0)</f>
        <v>0</v>
      </c>
      <c r="BG136" s="217">
        <f>IF(N136="zákl. přenesená",J136,0)</f>
        <v>0</v>
      </c>
      <c r="BH136" s="217">
        <f>IF(N136="sníž. přenesená",J136,0)</f>
        <v>0</v>
      </c>
      <c r="BI136" s="217">
        <f>IF(N136="nulová",J136,0)</f>
        <v>0</v>
      </c>
      <c r="BJ136" s="25" t="s">
        <v>25</v>
      </c>
      <c r="BK136" s="217">
        <f>ROUND(I136*H136,2)</f>
        <v>0</v>
      </c>
      <c r="BL136" s="25" t="s">
        <v>231</v>
      </c>
      <c r="BM136" s="25" t="s">
        <v>668</v>
      </c>
    </row>
    <row r="137" spans="2:47" s="1" customFormat="1" ht="13.5">
      <c r="B137" s="42"/>
      <c r="C137" s="64"/>
      <c r="D137" s="223" t="s">
        <v>233</v>
      </c>
      <c r="E137" s="64"/>
      <c r="F137" s="269" t="s">
        <v>2969</v>
      </c>
      <c r="G137" s="64"/>
      <c r="H137" s="64"/>
      <c r="I137" s="174"/>
      <c r="J137" s="64"/>
      <c r="K137" s="64"/>
      <c r="L137" s="62"/>
      <c r="M137" s="220"/>
      <c r="N137" s="43"/>
      <c r="O137" s="43"/>
      <c r="P137" s="43"/>
      <c r="Q137" s="43"/>
      <c r="R137" s="43"/>
      <c r="S137" s="43"/>
      <c r="T137" s="79"/>
      <c r="AT137" s="25" t="s">
        <v>233</v>
      </c>
      <c r="AU137" s="25" t="s">
        <v>25</v>
      </c>
    </row>
    <row r="138" spans="2:65" s="1" customFormat="1" ht="16.5" customHeight="1">
      <c r="B138" s="42"/>
      <c r="C138" s="206" t="s">
        <v>426</v>
      </c>
      <c r="D138" s="206" t="s">
        <v>227</v>
      </c>
      <c r="E138" s="207" t="s">
        <v>2970</v>
      </c>
      <c r="F138" s="208" t="s">
        <v>2971</v>
      </c>
      <c r="G138" s="209" t="s">
        <v>920</v>
      </c>
      <c r="H138" s="210">
        <v>35</v>
      </c>
      <c r="I138" s="211"/>
      <c r="J138" s="212">
        <f>ROUND(I138*H138,2)</f>
        <v>0</v>
      </c>
      <c r="K138" s="208" t="s">
        <v>24</v>
      </c>
      <c r="L138" s="62"/>
      <c r="M138" s="213" t="s">
        <v>24</v>
      </c>
      <c r="N138" s="214" t="s">
        <v>48</v>
      </c>
      <c r="O138" s="43"/>
      <c r="P138" s="215">
        <f>O138*H138</f>
        <v>0</v>
      </c>
      <c r="Q138" s="215">
        <v>0</v>
      </c>
      <c r="R138" s="215">
        <f>Q138*H138</f>
        <v>0</v>
      </c>
      <c r="S138" s="215">
        <v>0</v>
      </c>
      <c r="T138" s="216">
        <f>S138*H138</f>
        <v>0</v>
      </c>
      <c r="AR138" s="25" t="s">
        <v>231</v>
      </c>
      <c r="AT138" s="25" t="s">
        <v>227</v>
      </c>
      <c r="AU138" s="25" t="s">
        <v>25</v>
      </c>
      <c r="AY138" s="25" t="s">
        <v>225</v>
      </c>
      <c r="BE138" s="217">
        <f>IF(N138="základní",J138,0)</f>
        <v>0</v>
      </c>
      <c r="BF138" s="217">
        <f>IF(N138="snížená",J138,0)</f>
        <v>0</v>
      </c>
      <c r="BG138" s="217">
        <f>IF(N138="zákl. přenesená",J138,0)</f>
        <v>0</v>
      </c>
      <c r="BH138" s="217">
        <f>IF(N138="sníž. přenesená",J138,0)</f>
        <v>0</v>
      </c>
      <c r="BI138" s="217">
        <f>IF(N138="nulová",J138,0)</f>
        <v>0</v>
      </c>
      <c r="BJ138" s="25" t="s">
        <v>25</v>
      </c>
      <c r="BK138" s="217">
        <f>ROUND(I138*H138,2)</f>
        <v>0</v>
      </c>
      <c r="BL138" s="25" t="s">
        <v>231</v>
      </c>
      <c r="BM138" s="25" t="s">
        <v>684</v>
      </c>
    </row>
    <row r="139" spans="2:47" s="1" customFormat="1" ht="13.5">
      <c r="B139" s="42"/>
      <c r="C139" s="64"/>
      <c r="D139" s="223" t="s">
        <v>233</v>
      </c>
      <c r="E139" s="64"/>
      <c r="F139" s="269" t="s">
        <v>2971</v>
      </c>
      <c r="G139" s="64"/>
      <c r="H139" s="64"/>
      <c r="I139" s="174"/>
      <c r="J139" s="64"/>
      <c r="K139" s="64"/>
      <c r="L139" s="62"/>
      <c r="M139" s="220"/>
      <c r="N139" s="43"/>
      <c r="O139" s="43"/>
      <c r="P139" s="43"/>
      <c r="Q139" s="43"/>
      <c r="R139" s="43"/>
      <c r="S139" s="43"/>
      <c r="T139" s="79"/>
      <c r="AT139" s="25" t="s">
        <v>233</v>
      </c>
      <c r="AU139" s="25" t="s">
        <v>25</v>
      </c>
    </row>
    <row r="140" spans="2:65" s="1" customFormat="1" ht="16.5" customHeight="1">
      <c r="B140" s="42"/>
      <c r="C140" s="206" t="s">
        <v>433</v>
      </c>
      <c r="D140" s="206" t="s">
        <v>227</v>
      </c>
      <c r="E140" s="207" t="s">
        <v>2972</v>
      </c>
      <c r="F140" s="208" t="s">
        <v>2973</v>
      </c>
      <c r="G140" s="209" t="s">
        <v>920</v>
      </c>
      <c r="H140" s="210">
        <v>35</v>
      </c>
      <c r="I140" s="211"/>
      <c r="J140" s="212">
        <f>ROUND(I140*H140,2)</f>
        <v>0</v>
      </c>
      <c r="K140" s="208" t="s">
        <v>24</v>
      </c>
      <c r="L140" s="62"/>
      <c r="M140" s="213" t="s">
        <v>24</v>
      </c>
      <c r="N140" s="214" t="s">
        <v>48</v>
      </c>
      <c r="O140" s="43"/>
      <c r="P140" s="215">
        <f>O140*H140</f>
        <v>0</v>
      </c>
      <c r="Q140" s="215">
        <v>0</v>
      </c>
      <c r="R140" s="215">
        <f>Q140*H140</f>
        <v>0</v>
      </c>
      <c r="S140" s="215">
        <v>0</v>
      </c>
      <c r="T140" s="216">
        <f>S140*H140</f>
        <v>0</v>
      </c>
      <c r="AR140" s="25" t="s">
        <v>231</v>
      </c>
      <c r="AT140" s="25" t="s">
        <v>227</v>
      </c>
      <c r="AU140" s="25" t="s">
        <v>25</v>
      </c>
      <c r="AY140" s="25" t="s">
        <v>225</v>
      </c>
      <c r="BE140" s="217">
        <f>IF(N140="základní",J140,0)</f>
        <v>0</v>
      </c>
      <c r="BF140" s="217">
        <f>IF(N140="snížená",J140,0)</f>
        <v>0</v>
      </c>
      <c r="BG140" s="217">
        <f>IF(N140="zákl. přenesená",J140,0)</f>
        <v>0</v>
      </c>
      <c r="BH140" s="217">
        <f>IF(N140="sníž. přenesená",J140,0)</f>
        <v>0</v>
      </c>
      <c r="BI140" s="217">
        <f>IF(N140="nulová",J140,0)</f>
        <v>0</v>
      </c>
      <c r="BJ140" s="25" t="s">
        <v>25</v>
      </c>
      <c r="BK140" s="217">
        <f>ROUND(I140*H140,2)</f>
        <v>0</v>
      </c>
      <c r="BL140" s="25" t="s">
        <v>231</v>
      </c>
      <c r="BM140" s="25" t="s">
        <v>696</v>
      </c>
    </row>
    <row r="141" spans="2:47" s="1" customFormat="1" ht="13.5">
      <c r="B141" s="42"/>
      <c r="C141" s="64"/>
      <c r="D141" s="223" t="s">
        <v>233</v>
      </c>
      <c r="E141" s="64"/>
      <c r="F141" s="269" t="s">
        <v>2973</v>
      </c>
      <c r="G141" s="64"/>
      <c r="H141" s="64"/>
      <c r="I141" s="174"/>
      <c r="J141" s="64"/>
      <c r="K141" s="64"/>
      <c r="L141" s="62"/>
      <c r="M141" s="220"/>
      <c r="N141" s="43"/>
      <c r="O141" s="43"/>
      <c r="P141" s="43"/>
      <c r="Q141" s="43"/>
      <c r="R141" s="43"/>
      <c r="S141" s="43"/>
      <c r="T141" s="79"/>
      <c r="AT141" s="25" t="s">
        <v>233</v>
      </c>
      <c r="AU141" s="25" t="s">
        <v>25</v>
      </c>
    </row>
    <row r="142" spans="2:65" s="1" customFormat="1" ht="16.5" customHeight="1">
      <c r="B142" s="42"/>
      <c r="C142" s="206" t="s">
        <v>439</v>
      </c>
      <c r="D142" s="206" t="s">
        <v>227</v>
      </c>
      <c r="E142" s="207" t="s">
        <v>2974</v>
      </c>
      <c r="F142" s="208" t="s">
        <v>2975</v>
      </c>
      <c r="G142" s="209" t="s">
        <v>920</v>
      </c>
      <c r="H142" s="210">
        <v>15</v>
      </c>
      <c r="I142" s="211"/>
      <c r="J142" s="212">
        <f>ROUND(I142*H142,2)</f>
        <v>0</v>
      </c>
      <c r="K142" s="208" t="s">
        <v>24</v>
      </c>
      <c r="L142" s="62"/>
      <c r="M142" s="213" t="s">
        <v>24</v>
      </c>
      <c r="N142" s="214" t="s">
        <v>48</v>
      </c>
      <c r="O142" s="43"/>
      <c r="P142" s="215">
        <f>O142*H142</f>
        <v>0</v>
      </c>
      <c r="Q142" s="215">
        <v>0</v>
      </c>
      <c r="R142" s="215">
        <f>Q142*H142</f>
        <v>0</v>
      </c>
      <c r="S142" s="215">
        <v>0</v>
      </c>
      <c r="T142" s="216">
        <f>S142*H142</f>
        <v>0</v>
      </c>
      <c r="AR142" s="25" t="s">
        <v>231</v>
      </c>
      <c r="AT142" s="25" t="s">
        <v>227</v>
      </c>
      <c r="AU142" s="25" t="s">
        <v>25</v>
      </c>
      <c r="AY142" s="25" t="s">
        <v>225</v>
      </c>
      <c r="BE142" s="217">
        <f>IF(N142="základní",J142,0)</f>
        <v>0</v>
      </c>
      <c r="BF142" s="217">
        <f>IF(N142="snížená",J142,0)</f>
        <v>0</v>
      </c>
      <c r="BG142" s="217">
        <f>IF(N142="zákl. přenesená",J142,0)</f>
        <v>0</v>
      </c>
      <c r="BH142" s="217">
        <f>IF(N142="sníž. přenesená",J142,0)</f>
        <v>0</v>
      </c>
      <c r="BI142" s="217">
        <f>IF(N142="nulová",J142,0)</f>
        <v>0</v>
      </c>
      <c r="BJ142" s="25" t="s">
        <v>25</v>
      </c>
      <c r="BK142" s="217">
        <f>ROUND(I142*H142,2)</f>
        <v>0</v>
      </c>
      <c r="BL142" s="25" t="s">
        <v>231</v>
      </c>
      <c r="BM142" s="25" t="s">
        <v>714</v>
      </c>
    </row>
    <row r="143" spans="2:47" s="1" customFormat="1" ht="13.5">
      <c r="B143" s="42"/>
      <c r="C143" s="64"/>
      <c r="D143" s="223" t="s">
        <v>233</v>
      </c>
      <c r="E143" s="64"/>
      <c r="F143" s="269" t="s">
        <v>2975</v>
      </c>
      <c r="G143" s="64"/>
      <c r="H143" s="64"/>
      <c r="I143" s="174"/>
      <c r="J143" s="64"/>
      <c r="K143" s="64"/>
      <c r="L143" s="62"/>
      <c r="M143" s="220"/>
      <c r="N143" s="43"/>
      <c r="O143" s="43"/>
      <c r="P143" s="43"/>
      <c r="Q143" s="43"/>
      <c r="R143" s="43"/>
      <c r="S143" s="43"/>
      <c r="T143" s="79"/>
      <c r="AT143" s="25" t="s">
        <v>233</v>
      </c>
      <c r="AU143" s="25" t="s">
        <v>25</v>
      </c>
    </row>
    <row r="144" spans="2:65" s="1" customFormat="1" ht="25.5" customHeight="1">
      <c r="B144" s="42"/>
      <c r="C144" s="206" t="s">
        <v>456</v>
      </c>
      <c r="D144" s="206" t="s">
        <v>227</v>
      </c>
      <c r="E144" s="207" t="s">
        <v>2976</v>
      </c>
      <c r="F144" s="208" t="s">
        <v>2977</v>
      </c>
      <c r="G144" s="209" t="s">
        <v>2369</v>
      </c>
      <c r="H144" s="210">
        <v>6</v>
      </c>
      <c r="I144" s="211"/>
      <c r="J144" s="212">
        <f>ROUND(I144*H144,2)</f>
        <v>0</v>
      </c>
      <c r="K144" s="208" t="s">
        <v>24</v>
      </c>
      <c r="L144" s="62"/>
      <c r="M144" s="213" t="s">
        <v>24</v>
      </c>
      <c r="N144" s="214" t="s">
        <v>48</v>
      </c>
      <c r="O144" s="43"/>
      <c r="P144" s="215">
        <f>O144*H144</f>
        <v>0</v>
      </c>
      <c r="Q144" s="215">
        <v>0</v>
      </c>
      <c r="R144" s="215">
        <f>Q144*H144</f>
        <v>0</v>
      </c>
      <c r="S144" s="215">
        <v>0</v>
      </c>
      <c r="T144" s="216">
        <f>S144*H144</f>
        <v>0</v>
      </c>
      <c r="AR144" s="25" t="s">
        <v>231</v>
      </c>
      <c r="AT144" s="25" t="s">
        <v>227</v>
      </c>
      <c r="AU144" s="25" t="s">
        <v>25</v>
      </c>
      <c r="AY144" s="25" t="s">
        <v>225</v>
      </c>
      <c r="BE144" s="217">
        <f>IF(N144="základní",J144,0)</f>
        <v>0</v>
      </c>
      <c r="BF144" s="217">
        <f>IF(N144="snížená",J144,0)</f>
        <v>0</v>
      </c>
      <c r="BG144" s="217">
        <f>IF(N144="zákl. přenesená",J144,0)</f>
        <v>0</v>
      </c>
      <c r="BH144" s="217">
        <f>IF(N144="sníž. přenesená",J144,0)</f>
        <v>0</v>
      </c>
      <c r="BI144" s="217">
        <f>IF(N144="nulová",J144,0)</f>
        <v>0</v>
      </c>
      <c r="BJ144" s="25" t="s">
        <v>25</v>
      </c>
      <c r="BK144" s="217">
        <f>ROUND(I144*H144,2)</f>
        <v>0</v>
      </c>
      <c r="BL144" s="25" t="s">
        <v>231</v>
      </c>
      <c r="BM144" s="25" t="s">
        <v>750</v>
      </c>
    </row>
    <row r="145" spans="2:47" s="1" customFormat="1" ht="27">
      <c r="B145" s="42"/>
      <c r="C145" s="64"/>
      <c r="D145" s="223" t="s">
        <v>233</v>
      </c>
      <c r="E145" s="64"/>
      <c r="F145" s="269" t="s">
        <v>2977</v>
      </c>
      <c r="G145" s="64"/>
      <c r="H145" s="64"/>
      <c r="I145" s="174"/>
      <c r="J145" s="64"/>
      <c r="K145" s="64"/>
      <c r="L145" s="62"/>
      <c r="M145" s="220"/>
      <c r="N145" s="43"/>
      <c r="O145" s="43"/>
      <c r="P145" s="43"/>
      <c r="Q145" s="43"/>
      <c r="R145" s="43"/>
      <c r="S145" s="43"/>
      <c r="T145" s="79"/>
      <c r="AT145" s="25" t="s">
        <v>233</v>
      </c>
      <c r="AU145" s="25" t="s">
        <v>25</v>
      </c>
    </row>
    <row r="146" spans="2:65" s="1" customFormat="1" ht="16.5" customHeight="1">
      <c r="B146" s="42"/>
      <c r="C146" s="206" t="s">
        <v>463</v>
      </c>
      <c r="D146" s="206" t="s">
        <v>227</v>
      </c>
      <c r="E146" s="207" t="s">
        <v>2978</v>
      </c>
      <c r="F146" s="208" t="s">
        <v>2979</v>
      </c>
      <c r="G146" s="209" t="s">
        <v>2369</v>
      </c>
      <c r="H146" s="210">
        <v>2</v>
      </c>
      <c r="I146" s="211"/>
      <c r="J146" s="212">
        <f>ROUND(I146*H146,2)</f>
        <v>0</v>
      </c>
      <c r="K146" s="208" t="s">
        <v>24</v>
      </c>
      <c r="L146" s="62"/>
      <c r="M146" s="213" t="s">
        <v>24</v>
      </c>
      <c r="N146" s="214" t="s">
        <v>48</v>
      </c>
      <c r="O146" s="43"/>
      <c r="P146" s="215">
        <f>O146*H146</f>
        <v>0</v>
      </c>
      <c r="Q146" s="215">
        <v>0</v>
      </c>
      <c r="R146" s="215">
        <f>Q146*H146</f>
        <v>0</v>
      </c>
      <c r="S146" s="215">
        <v>0</v>
      </c>
      <c r="T146" s="216">
        <f>S146*H146</f>
        <v>0</v>
      </c>
      <c r="AR146" s="25" t="s">
        <v>231</v>
      </c>
      <c r="AT146" s="25" t="s">
        <v>227</v>
      </c>
      <c r="AU146" s="25" t="s">
        <v>25</v>
      </c>
      <c r="AY146" s="25" t="s">
        <v>225</v>
      </c>
      <c r="BE146" s="217">
        <f>IF(N146="základní",J146,0)</f>
        <v>0</v>
      </c>
      <c r="BF146" s="217">
        <f>IF(N146="snížená",J146,0)</f>
        <v>0</v>
      </c>
      <c r="BG146" s="217">
        <f>IF(N146="zákl. přenesená",J146,0)</f>
        <v>0</v>
      </c>
      <c r="BH146" s="217">
        <f>IF(N146="sníž. přenesená",J146,0)</f>
        <v>0</v>
      </c>
      <c r="BI146" s="217">
        <f>IF(N146="nulová",J146,0)</f>
        <v>0</v>
      </c>
      <c r="BJ146" s="25" t="s">
        <v>25</v>
      </c>
      <c r="BK146" s="217">
        <f>ROUND(I146*H146,2)</f>
        <v>0</v>
      </c>
      <c r="BL146" s="25" t="s">
        <v>231</v>
      </c>
      <c r="BM146" s="25" t="s">
        <v>758</v>
      </c>
    </row>
    <row r="147" spans="2:47" s="1" customFormat="1" ht="13.5">
      <c r="B147" s="42"/>
      <c r="C147" s="64"/>
      <c r="D147" s="223" t="s">
        <v>233</v>
      </c>
      <c r="E147" s="64"/>
      <c r="F147" s="269" t="s">
        <v>2980</v>
      </c>
      <c r="G147" s="64"/>
      <c r="H147" s="64"/>
      <c r="I147" s="174"/>
      <c r="J147" s="64"/>
      <c r="K147" s="64"/>
      <c r="L147" s="62"/>
      <c r="M147" s="220"/>
      <c r="N147" s="43"/>
      <c r="O147" s="43"/>
      <c r="P147" s="43"/>
      <c r="Q147" s="43"/>
      <c r="R147" s="43"/>
      <c r="S147" s="43"/>
      <c r="T147" s="79"/>
      <c r="AT147" s="25" t="s">
        <v>233</v>
      </c>
      <c r="AU147" s="25" t="s">
        <v>25</v>
      </c>
    </row>
    <row r="148" spans="2:65" s="1" customFormat="1" ht="16.5" customHeight="1">
      <c r="B148" s="42"/>
      <c r="C148" s="206" t="s">
        <v>477</v>
      </c>
      <c r="D148" s="206" t="s">
        <v>227</v>
      </c>
      <c r="E148" s="207" t="s">
        <v>2981</v>
      </c>
      <c r="F148" s="208" t="s">
        <v>2982</v>
      </c>
      <c r="G148" s="209" t="s">
        <v>2369</v>
      </c>
      <c r="H148" s="210">
        <v>1</v>
      </c>
      <c r="I148" s="211"/>
      <c r="J148" s="212">
        <f>ROUND(I148*H148,2)</f>
        <v>0</v>
      </c>
      <c r="K148" s="208" t="s">
        <v>24</v>
      </c>
      <c r="L148" s="62"/>
      <c r="M148" s="213" t="s">
        <v>24</v>
      </c>
      <c r="N148" s="214" t="s">
        <v>48</v>
      </c>
      <c r="O148" s="43"/>
      <c r="P148" s="215">
        <f>O148*H148</f>
        <v>0</v>
      </c>
      <c r="Q148" s="215">
        <v>0</v>
      </c>
      <c r="R148" s="215">
        <f>Q148*H148</f>
        <v>0</v>
      </c>
      <c r="S148" s="215">
        <v>0</v>
      </c>
      <c r="T148" s="216">
        <f>S148*H148</f>
        <v>0</v>
      </c>
      <c r="AR148" s="25" t="s">
        <v>231</v>
      </c>
      <c r="AT148" s="25" t="s">
        <v>227</v>
      </c>
      <c r="AU148" s="25" t="s">
        <v>25</v>
      </c>
      <c r="AY148" s="25" t="s">
        <v>225</v>
      </c>
      <c r="BE148" s="217">
        <f>IF(N148="základní",J148,0)</f>
        <v>0</v>
      </c>
      <c r="BF148" s="217">
        <f>IF(N148="snížená",J148,0)</f>
        <v>0</v>
      </c>
      <c r="BG148" s="217">
        <f>IF(N148="zákl. přenesená",J148,0)</f>
        <v>0</v>
      </c>
      <c r="BH148" s="217">
        <f>IF(N148="sníž. přenesená",J148,0)</f>
        <v>0</v>
      </c>
      <c r="BI148" s="217">
        <f>IF(N148="nulová",J148,0)</f>
        <v>0</v>
      </c>
      <c r="BJ148" s="25" t="s">
        <v>25</v>
      </c>
      <c r="BK148" s="217">
        <f>ROUND(I148*H148,2)</f>
        <v>0</v>
      </c>
      <c r="BL148" s="25" t="s">
        <v>231</v>
      </c>
      <c r="BM148" s="25" t="s">
        <v>766</v>
      </c>
    </row>
    <row r="149" spans="2:47" s="1" customFormat="1" ht="13.5">
      <c r="B149" s="42"/>
      <c r="C149" s="64"/>
      <c r="D149" s="223" t="s">
        <v>233</v>
      </c>
      <c r="E149" s="64"/>
      <c r="F149" s="269" t="s">
        <v>2982</v>
      </c>
      <c r="G149" s="64"/>
      <c r="H149" s="64"/>
      <c r="I149" s="174"/>
      <c r="J149" s="64"/>
      <c r="K149" s="64"/>
      <c r="L149" s="62"/>
      <c r="M149" s="220"/>
      <c r="N149" s="43"/>
      <c r="O149" s="43"/>
      <c r="P149" s="43"/>
      <c r="Q149" s="43"/>
      <c r="R149" s="43"/>
      <c r="S149" s="43"/>
      <c r="T149" s="79"/>
      <c r="AT149" s="25" t="s">
        <v>233</v>
      </c>
      <c r="AU149" s="25" t="s">
        <v>25</v>
      </c>
    </row>
    <row r="150" spans="2:65" s="1" customFormat="1" ht="25.5" customHeight="1">
      <c r="B150" s="42"/>
      <c r="C150" s="206" t="s">
        <v>488</v>
      </c>
      <c r="D150" s="206" t="s">
        <v>227</v>
      </c>
      <c r="E150" s="207" t="s">
        <v>2983</v>
      </c>
      <c r="F150" s="208" t="s">
        <v>2984</v>
      </c>
      <c r="G150" s="209" t="s">
        <v>2369</v>
      </c>
      <c r="H150" s="210">
        <v>1</v>
      </c>
      <c r="I150" s="211"/>
      <c r="J150" s="212">
        <f>ROUND(I150*H150,2)</f>
        <v>0</v>
      </c>
      <c r="K150" s="208" t="s">
        <v>24</v>
      </c>
      <c r="L150" s="62"/>
      <c r="M150" s="213" t="s">
        <v>24</v>
      </c>
      <c r="N150" s="214" t="s">
        <v>48</v>
      </c>
      <c r="O150" s="43"/>
      <c r="P150" s="215">
        <f>O150*H150</f>
        <v>0</v>
      </c>
      <c r="Q150" s="215">
        <v>0</v>
      </c>
      <c r="R150" s="215">
        <f>Q150*H150</f>
        <v>0</v>
      </c>
      <c r="S150" s="215">
        <v>0</v>
      </c>
      <c r="T150" s="216">
        <f>S150*H150</f>
        <v>0</v>
      </c>
      <c r="AR150" s="25" t="s">
        <v>231</v>
      </c>
      <c r="AT150" s="25" t="s">
        <v>227</v>
      </c>
      <c r="AU150" s="25" t="s">
        <v>25</v>
      </c>
      <c r="AY150" s="25" t="s">
        <v>225</v>
      </c>
      <c r="BE150" s="217">
        <f>IF(N150="základní",J150,0)</f>
        <v>0</v>
      </c>
      <c r="BF150" s="217">
        <f>IF(N150="snížená",J150,0)</f>
        <v>0</v>
      </c>
      <c r="BG150" s="217">
        <f>IF(N150="zákl. přenesená",J150,0)</f>
        <v>0</v>
      </c>
      <c r="BH150" s="217">
        <f>IF(N150="sníž. přenesená",J150,0)</f>
        <v>0</v>
      </c>
      <c r="BI150" s="217">
        <f>IF(N150="nulová",J150,0)</f>
        <v>0</v>
      </c>
      <c r="BJ150" s="25" t="s">
        <v>25</v>
      </c>
      <c r="BK150" s="217">
        <f>ROUND(I150*H150,2)</f>
        <v>0</v>
      </c>
      <c r="BL150" s="25" t="s">
        <v>231</v>
      </c>
      <c r="BM150" s="25" t="s">
        <v>774</v>
      </c>
    </row>
    <row r="151" spans="2:47" s="1" customFormat="1" ht="13.5">
      <c r="B151" s="42"/>
      <c r="C151" s="64"/>
      <c r="D151" s="223" t="s">
        <v>233</v>
      </c>
      <c r="E151" s="64"/>
      <c r="F151" s="269" t="s">
        <v>2984</v>
      </c>
      <c r="G151" s="64"/>
      <c r="H151" s="64"/>
      <c r="I151" s="174"/>
      <c r="J151" s="64"/>
      <c r="K151" s="64"/>
      <c r="L151" s="62"/>
      <c r="M151" s="220"/>
      <c r="N151" s="43"/>
      <c r="O151" s="43"/>
      <c r="P151" s="43"/>
      <c r="Q151" s="43"/>
      <c r="R151" s="43"/>
      <c r="S151" s="43"/>
      <c r="T151" s="79"/>
      <c r="AT151" s="25" t="s">
        <v>233</v>
      </c>
      <c r="AU151" s="25" t="s">
        <v>25</v>
      </c>
    </row>
    <row r="152" spans="2:65" s="1" customFormat="1" ht="16.5" customHeight="1">
      <c r="B152" s="42"/>
      <c r="C152" s="206" t="s">
        <v>493</v>
      </c>
      <c r="D152" s="206" t="s">
        <v>227</v>
      </c>
      <c r="E152" s="207" t="s">
        <v>2985</v>
      </c>
      <c r="F152" s="208" t="s">
        <v>2986</v>
      </c>
      <c r="G152" s="209" t="s">
        <v>2369</v>
      </c>
      <c r="H152" s="210">
        <v>1</v>
      </c>
      <c r="I152" s="211"/>
      <c r="J152" s="212">
        <f>ROUND(I152*H152,2)</f>
        <v>0</v>
      </c>
      <c r="K152" s="208" t="s">
        <v>24</v>
      </c>
      <c r="L152" s="62"/>
      <c r="M152" s="213" t="s">
        <v>24</v>
      </c>
      <c r="N152" s="214" t="s">
        <v>48</v>
      </c>
      <c r="O152" s="43"/>
      <c r="P152" s="215">
        <f>O152*H152</f>
        <v>0</v>
      </c>
      <c r="Q152" s="215">
        <v>0</v>
      </c>
      <c r="R152" s="215">
        <f>Q152*H152</f>
        <v>0</v>
      </c>
      <c r="S152" s="215">
        <v>0</v>
      </c>
      <c r="T152" s="216">
        <f>S152*H152</f>
        <v>0</v>
      </c>
      <c r="AR152" s="25" t="s">
        <v>231</v>
      </c>
      <c r="AT152" s="25" t="s">
        <v>227</v>
      </c>
      <c r="AU152" s="25" t="s">
        <v>25</v>
      </c>
      <c r="AY152" s="25" t="s">
        <v>225</v>
      </c>
      <c r="BE152" s="217">
        <f>IF(N152="základní",J152,0)</f>
        <v>0</v>
      </c>
      <c r="BF152" s="217">
        <f>IF(N152="snížená",J152,0)</f>
        <v>0</v>
      </c>
      <c r="BG152" s="217">
        <f>IF(N152="zákl. přenesená",J152,0)</f>
        <v>0</v>
      </c>
      <c r="BH152" s="217">
        <f>IF(N152="sníž. přenesená",J152,0)</f>
        <v>0</v>
      </c>
      <c r="BI152" s="217">
        <f>IF(N152="nulová",J152,0)</f>
        <v>0</v>
      </c>
      <c r="BJ152" s="25" t="s">
        <v>25</v>
      </c>
      <c r="BK152" s="217">
        <f>ROUND(I152*H152,2)</f>
        <v>0</v>
      </c>
      <c r="BL152" s="25" t="s">
        <v>231</v>
      </c>
      <c r="BM152" s="25" t="s">
        <v>782</v>
      </c>
    </row>
    <row r="153" spans="2:47" s="1" customFormat="1" ht="13.5">
      <c r="B153" s="42"/>
      <c r="C153" s="64"/>
      <c r="D153" s="223" t="s">
        <v>233</v>
      </c>
      <c r="E153" s="64"/>
      <c r="F153" s="269" t="s">
        <v>2986</v>
      </c>
      <c r="G153" s="64"/>
      <c r="H153" s="64"/>
      <c r="I153" s="174"/>
      <c r="J153" s="64"/>
      <c r="K153" s="64"/>
      <c r="L153" s="62"/>
      <c r="M153" s="220"/>
      <c r="N153" s="43"/>
      <c r="O153" s="43"/>
      <c r="P153" s="43"/>
      <c r="Q153" s="43"/>
      <c r="R153" s="43"/>
      <c r="S153" s="43"/>
      <c r="T153" s="79"/>
      <c r="AT153" s="25" t="s">
        <v>233</v>
      </c>
      <c r="AU153" s="25" t="s">
        <v>25</v>
      </c>
    </row>
    <row r="154" spans="2:65" s="1" customFormat="1" ht="16.5" customHeight="1">
      <c r="B154" s="42"/>
      <c r="C154" s="206" t="s">
        <v>499</v>
      </c>
      <c r="D154" s="206" t="s">
        <v>227</v>
      </c>
      <c r="E154" s="207" t="s">
        <v>2987</v>
      </c>
      <c r="F154" s="208" t="s">
        <v>2988</v>
      </c>
      <c r="G154" s="209" t="s">
        <v>2369</v>
      </c>
      <c r="H154" s="210">
        <v>1</v>
      </c>
      <c r="I154" s="211"/>
      <c r="J154" s="212">
        <f>ROUND(I154*H154,2)</f>
        <v>0</v>
      </c>
      <c r="K154" s="208" t="s">
        <v>24</v>
      </c>
      <c r="L154" s="62"/>
      <c r="M154" s="213" t="s">
        <v>24</v>
      </c>
      <c r="N154" s="214" t="s">
        <v>48</v>
      </c>
      <c r="O154" s="43"/>
      <c r="P154" s="215">
        <f>O154*H154</f>
        <v>0</v>
      </c>
      <c r="Q154" s="215">
        <v>0</v>
      </c>
      <c r="R154" s="215">
        <f>Q154*H154</f>
        <v>0</v>
      </c>
      <c r="S154" s="215">
        <v>0</v>
      </c>
      <c r="T154" s="216">
        <f>S154*H154</f>
        <v>0</v>
      </c>
      <c r="AR154" s="25" t="s">
        <v>231</v>
      </c>
      <c r="AT154" s="25" t="s">
        <v>227</v>
      </c>
      <c r="AU154" s="25" t="s">
        <v>25</v>
      </c>
      <c r="AY154" s="25" t="s">
        <v>225</v>
      </c>
      <c r="BE154" s="217">
        <f>IF(N154="základní",J154,0)</f>
        <v>0</v>
      </c>
      <c r="BF154" s="217">
        <f>IF(N154="snížená",J154,0)</f>
        <v>0</v>
      </c>
      <c r="BG154" s="217">
        <f>IF(N154="zákl. přenesená",J154,0)</f>
        <v>0</v>
      </c>
      <c r="BH154" s="217">
        <f>IF(N154="sníž. přenesená",J154,0)</f>
        <v>0</v>
      </c>
      <c r="BI154" s="217">
        <f>IF(N154="nulová",J154,0)</f>
        <v>0</v>
      </c>
      <c r="BJ154" s="25" t="s">
        <v>25</v>
      </c>
      <c r="BK154" s="217">
        <f>ROUND(I154*H154,2)</f>
        <v>0</v>
      </c>
      <c r="BL154" s="25" t="s">
        <v>231</v>
      </c>
      <c r="BM154" s="25" t="s">
        <v>790</v>
      </c>
    </row>
    <row r="155" spans="2:47" s="1" customFormat="1" ht="13.5">
      <c r="B155" s="42"/>
      <c r="C155" s="64"/>
      <c r="D155" s="218" t="s">
        <v>233</v>
      </c>
      <c r="E155" s="64"/>
      <c r="F155" s="219" t="s">
        <v>2988</v>
      </c>
      <c r="G155" s="64"/>
      <c r="H155" s="64"/>
      <c r="I155" s="174"/>
      <c r="J155" s="64"/>
      <c r="K155" s="64"/>
      <c r="L155" s="62"/>
      <c r="M155" s="220"/>
      <c r="N155" s="43"/>
      <c r="O155" s="43"/>
      <c r="P155" s="43"/>
      <c r="Q155" s="43"/>
      <c r="R155" s="43"/>
      <c r="S155" s="43"/>
      <c r="T155" s="79"/>
      <c r="AT155" s="25" t="s">
        <v>233</v>
      </c>
      <c r="AU155" s="25" t="s">
        <v>25</v>
      </c>
    </row>
    <row r="156" spans="2:63" s="11" customFormat="1" ht="37.35" customHeight="1">
      <c r="B156" s="189"/>
      <c r="C156" s="190"/>
      <c r="D156" s="203" t="s">
        <v>76</v>
      </c>
      <c r="E156" s="290" t="s">
        <v>120</v>
      </c>
      <c r="F156" s="290" t="s">
        <v>2989</v>
      </c>
      <c r="G156" s="190"/>
      <c r="H156" s="190"/>
      <c r="I156" s="193"/>
      <c r="J156" s="291">
        <f>BK156</f>
        <v>0</v>
      </c>
      <c r="K156" s="190"/>
      <c r="L156" s="195"/>
      <c r="M156" s="196"/>
      <c r="N156" s="197"/>
      <c r="O156" s="197"/>
      <c r="P156" s="198">
        <f>SUM(P157:P164)</f>
        <v>0</v>
      </c>
      <c r="Q156" s="197"/>
      <c r="R156" s="198">
        <f>SUM(R157:R164)</f>
        <v>0</v>
      </c>
      <c r="S156" s="197"/>
      <c r="T156" s="199">
        <f>SUM(T157:T164)</f>
        <v>0</v>
      </c>
      <c r="AR156" s="200" t="s">
        <v>25</v>
      </c>
      <c r="AT156" s="201" t="s">
        <v>76</v>
      </c>
      <c r="AU156" s="201" t="s">
        <v>77</v>
      </c>
      <c r="AY156" s="200" t="s">
        <v>225</v>
      </c>
      <c r="BK156" s="202">
        <f>SUM(BK157:BK164)</f>
        <v>0</v>
      </c>
    </row>
    <row r="157" spans="2:65" s="1" customFormat="1" ht="16.5" customHeight="1">
      <c r="B157" s="42"/>
      <c r="C157" s="206" t="s">
        <v>506</v>
      </c>
      <c r="D157" s="206" t="s">
        <v>227</v>
      </c>
      <c r="E157" s="207" t="s">
        <v>2990</v>
      </c>
      <c r="F157" s="208" t="s">
        <v>2991</v>
      </c>
      <c r="G157" s="209" t="s">
        <v>2369</v>
      </c>
      <c r="H157" s="210">
        <v>1</v>
      </c>
      <c r="I157" s="211"/>
      <c r="J157" s="212">
        <f>ROUND(I157*H157,2)</f>
        <v>0</v>
      </c>
      <c r="K157" s="208" t="s">
        <v>24</v>
      </c>
      <c r="L157" s="62"/>
      <c r="M157" s="213" t="s">
        <v>24</v>
      </c>
      <c r="N157" s="214" t="s">
        <v>48</v>
      </c>
      <c r="O157" s="43"/>
      <c r="P157" s="215">
        <f>O157*H157</f>
        <v>0</v>
      </c>
      <c r="Q157" s="215">
        <v>0</v>
      </c>
      <c r="R157" s="215">
        <f>Q157*H157</f>
        <v>0</v>
      </c>
      <c r="S157" s="215">
        <v>0</v>
      </c>
      <c r="T157" s="216">
        <f>S157*H157</f>
        <v>0</v>
      </c>
      <c r="AR157" s="25" t="s">
        <v>231</v>
      </c>
      <c r="AT157" s="25" t="s">
        <v>227</v>
      </c>
      <c r="AU157" s="25" t="s">
        <v>25</v>
      </c>
      <c r="AY157" s="25" t="s">
        <v>225</v>
      </c>
      <c r="BE157" s="217">
        <f>IF(N157="základní",J157,0)</f>
        <v>0</v>
      </c>
      <c r="BF157" s="217">
        <f>IF(N157="snížená",J157,0)</f>
        <v>0</v>
      </c>
      <c r="BG157" s="217">
        <f>IF(N157="zákl. přenesená",J157,0)</f>
        <v>0</v>
      </c>
      <c r="BH157" s="217">
        <f>IF(N157="sníž. přenesená",J157,0)</f>
        <v>0</v>
      </c>
      <c r="BI157" s="217">
        <f>IF(N157="nulová",J157,0)</f>
        <v>0</v>
      </c>
      <c r="BJ157" s="25" t="s">
        <v>25</v>
      </c>
      <c r="BK157" s="217">
        <f>ROUND(I157*H157,2)</f>
        <v>0</v>
      </c>
      <c r="BL157" s="25" t="s">
        <v>231</v>
      </c>
      <c r="BM157" s="25" t="s">
        <v>798</v>
      </c>
    </row>
    <row r="158" spans="2:47" s="1" customFormat="1" ht="13.5">
      <c r="B158" s="42"/>
      <c r="C158" s="64"/>
      <c r="D158" s="223" t="s">
        <v>233</v>
      </c>
      <c r="E158" s="64"/>
      <c r="F158" s="269" t="s">
        <v>2991</v>
      </c>
      <c r="G158" s="64"/>
      <c r="H158" s="64"/>
      <c r="I158" s="174"/>
      <c r="J158" s="64"/>
      <c r="K158" s="64"/>
      <c r="L158" s="62"/>
      <c r="M158" s="220"/>
      <c r="N158" s="43"/>
      <c r="O158" s="43"/>
      <c r="P158" s="43"/>
      <c r="Q158" s="43"/>
      <c r="R158" s="43"/>
      <c r="S158" s="43"/>
      <c r="T158" s="79"/>
      <c r="AT158" s="25" t="s">
        <v>233</v>
      </c>
      <c r="AU158" s="25" t="s">
        <v>25</v>
      </c>
    </row>
    <row r="159" spans="2:65" s="1" customFormat="1" ht="16.5" customHeight="1">
      <c r="B159" s="42"/>
      <c r="C159" s="206" t="s">
        <v>516</v>
      </c>
      <c r="D159" s="206" t="s">
        <v>227</v>
      </c>
      <c r="E159" s="207" t="s">
        <v>2992</v>
      </c>
      <c r="F159" s="208" t="s">
        <v>2993</v>
      </c>
      <c r="G159" s="209" t="s">
        <v>2369</v>
      </c>
      <c r="H159" s="210">
        <v>2</v>
      </c>
      <c r="I159" s="211"/>
      <c r="J159" s="212">
        <f>ROUND(I159*H159,2)</f>
        <v>0</v>
      </c>
      <c r="K159" s="208" t="s">
        <v>24</v>
      </c>
      <c r="L159" s="62"/>
      <c r="M159" s="213" t="s">
        <v>24</v>
      </c>
      <c r="N159" s="214" t="s">
        <v>48</v>
      </c>
      <c r="O159" s="43"/>
      <c r="P159" s="215">
        <f>O159*H159</f>
        <v>0</v>
      </c>
      <c r="Q159" s="215">
        <v>0</v>
      </c>
      <c r="R159" s="215">
        <f>Q159*H159</f>
        <v>0</v>
      </c>
      <c r="S159" s="215">
        <v>0</v>
      </c>
      <c r="T159" s="216">
        <f>S159*H159</f>
        <v>0</v>
      </c>
      <c r="AR159" s="25" t="s">
        <v>231</v>
      </c>
      <c r="AT159" s="25" t="s">
        <v>227</v>
      </c>
      <c r="AU159" s="25" t="s">
        <v>25</v>
      </c>
      <c r="AY159" s="25" t="s">
        <v>225</v>
      </c>
      <c r="BE159" s="217">
        <f>IF(N159="základní",J159,0)</f>
        <v>0</v>
      </c>
      <c r="BF159" s="217">
        <f>IF(N159="snížená",J159,0)</f>
        <v>0</v>
      </c>
      <c r="BG159" s="217">
        <f>IF(N159="zákl. přenesená",J159,0)</f>
        <v>0</v>
      </c>
      <c r="BH159" s="217">
        <f>IF(N159="sníž. přenesená",J159,0)</f>
        <v>0</v>
      </c>
      <c r="BI159" s="217">
        <f>IF(N159="nulová",J159,0)</f>
        <v>0</v>
      </c>
      <c r="BJ159" s="25" t="s">
        <v>25</v>
      </c>
      <c r="BK159" s="217">
        <f>ROUND(I159*H159,2)</f>
        <v>0</v>
      </c>
      <c r="BL159" s="25" t="s">
        <v>231</v>
      </c>
      <c r="BM159" s="25" t="s">
        <v>806</v>
      </c>
    </row>
    <row r="160" spans="2:47" s="1" customFormat="1" ht="13.5">
      <c r="B160" s="42"/>
      <c r="C160" s="64"/>
      <c r="D160" s="223" t="s">
        <v>233</v>
      </c>
      <c r="E160" s="64"/>
      <c r="F160" s="269" t="s">
        <v>2993</v>
      </c>
      <c r="G160" s="64"/>
      <c r="H160" s="64"/>
      <c r="I160" s="174"/>
      <c r="J160" s="64"/>
      <c r="K160" s="64"/>
      <c r="L160" s="62"/>
      <c r="M160" s="220"/>
      <c r="N160" s="43"/>
      <c r="O160" s="43"/>
      <c r="P160" s="43"/>
      <c r="Q160" s="43"/>
      <c r="R160" s="43"/>
      <c r="S160" s="43"/>
      <c r="T160" s="79"/>
      <c r="AT160" s="25" t="s">
        <v>233</v>
      </c>
      <c r="AU160" s="25" t="s">
        <v>25</v>
      </c>
    </row>
    <row r="161" spans="2:65" s="1" customFormat="1" ht="16.5" customHeight="1">
      <c r="B161" s="42"/>
      <c r="C161" s="206" t="s">
        <v>523</v>
      </c>
      <c r="D161" s="206" t="s">
        <v>227</v>
      </c>
      <c r="E161" s="207" t="s">
        <v>2994</v>
      </c>
      <c r="F161" s="208" t="s">
        <v>2995</v>
      </c>
      <c r="G161" s="209" t="s">
        <v>2369</v>
      </c>
      <c r="H161" s="210">
        <v>1</v>
      </c>
      <c r="I161" s="211"/>
      <c r="J161" s="212">
        <f>ROUND(I161*H161,2)</f>
        <v>0</v>
      </c>
      <c r="K161" s="208" t="s">
        <v>24</v>
      </c>
      <c r="L161" s="62"/>
      <c r="M161" s="213" t="s">
        <v>24</v>
      </c>
      <c r="N161" s="214" t="s">
        <v>48</v>
      </c>
      <c r="O161" s="43"/>
      <c r="P161" s="215">
        <f>O161*H161</f>
        <v>0</v>
      </c>
      <c r="Q161" s="215">
        <v>0</v>
      </c>
      <c r="R161" s="215">
        <f>Q161*H161</f>
        <v>0</v>
      </c>
      <c r="S161" s="215">
        <v>0</v>
      </c>
      <c r="T161" s="216">
        <f>S161*H161</f>
        <v>0</v>
      </c>
      <c r="AR161" s="25" t="s">
        <v>231</v>
      </c>
      <c r="AT161" s="25" t="s">
        <v>227</v>
      </c>
      <c r="AU161" s="25" t="s">
        <v>25</v>
      </c>
      <c r="AY161" s="25" t="s">
        <v>225</v>
      </c>
      <c r="BE161" s="217">
        <f>IF(N161="základní",J161,0)</f>
        <v>0</v>
      </c>
      <c r="BF161" s="217">
        <f>IF(N161="snížená",J161,0)</f>
        <v>0</v>
      </c>
      <c r="BG161" s="217">
        <f>IF(N161="zákl. přenesená",J161,0)</f>
        <v>0</v>
      </c>
      <c r="BH161" s="217">
        <f>IF(N161="sníž. přenesená",J161,0)</f>
        <v>0</v>
      </c>
      <c r="BI161" s="217">
        <f>IF(N161="nulová",J161,0)</f>
        <v>0</v>
      </c>
      <c r="BJ161" s="25" t="s">
        <v>25</v>
      </c>
      <c r="BK161" s="217">
        <f>ROUND(I161*H161,2)</f>
        <v>0</v>
      </c>
      <c r="BL161" s="25" t="s">
        <v>231</v>
      </c>
      <c r="BM161" s="25" t="s">
        <v>814</v>
      </c>
    </row>
    <row r="162" spans="2:47" s="1" customFormat="1" ht="13.5">
      <c r="B162" s="42"/>
      <c r="C162" s="64"/>
      <c r="D162" s="223" t="s">
        <v>233</v>
      </c>
      <c r="E162" s="64"/>
      <c r="F162" s="269" t="s">
        <v>2995</v>
      </c>
      <c r="G162" s="64"/>
      <c r="H162" s="64"/>
      <c r="I162" s="174"/>
      <c r="J162" s="64"/>
      <c r="K162" s="64"/>
      <c r="L162" s="62"/>
      <c r="M162" s="220"/>
      <c r="N162" s="43"/>
      <c r="O162" s="43"/>
      <c r="P162" s="43"/>
      <c r="Q162" s="43"/>
      <c r="R162" s="43"/>
      <c r="S162" s="43"/>
      <c r="T162" s="79"/>
      <c r="AT162" s="25" t="s">
        <v>233</v>
      </c>
      <c r="AU162" s="25" t="s">
        <v>25</v>
      </c>
    </row>
    <row r="163" spans="2:65" s="1" customFormat="1" ht="16.5" customHeight="1">
      <c r="B163" s="42"/>
      <c r="C163" s="206" t="s">
        <v>528</v>
      </c>
      <c r="D163" s="206" t="s">
        <v>227</v>
      </c>
      <c r="E163" s="207" t="s">
        <v>2996</v>
      </c>
      <c r="F163" s="208" t="s">
        <v>2907</v>
      </c>
      <c r="G163" s="209" t="s">
        <v>2460</v>
      </c>
      <c r="H163" s="210">
        <v>280</v>
      </c>
      <c r="I163" s="211"/>
      <c r="J163" s="212">
        <f>ROUND(I163*H163,2)</f>
        <v>0</v>
      </c>
      <c r="K163" s="208" t="s">
        <v>24</v>
      </c>
      <c r="L163" s="62"/>
      <c r="M163" s="213" t="s">
        <v>24</v>
      </c>
      <c r="N163" s="214" t="s">
        <v>48</v>
      </c>
      <c r="O163" s="43"/>
      <c r="P163" s="215">
        <f>O163*H163</f>
        <v>0</v>
      </c>
      <c r="Q163" s="215">
        <v>0</v>
      </c>
      <c r="R163" s="215">
        <f>Q163*H163</f>
        <v>0</v>
      </c>
      <c r="S163" s="215">
        <v>0</v>
      </c>
      <c r="T163" s="216">
        <f>S163*H163</f>
        <v>0</v>
      </c>
      <c r="AR163" s="25" t="s">
        <v>231</v>
      </c>
      <c r="AT163" s="25" t="s">
        <v>227</v>
      </c>
      <c r="AU163" s="25" t="s">
        <v>25</v>
      </c>
      <c r="AY163" s="25" t="s">
        <v>225</v>
      </c>
      <c r="BE163" s="217">
        <f>IF(N163="základní",J163,0)</f>
        <v>0</v>
      </c>
      <c r="BF163" s="217">
        <f>IF(N163="snížená",J163,0)</f>
        <v>0</v>
      </c>
      <c r="BG163" s="217">
        <f>IF(N163="zákl. přenesená",J163,0)</f>
        <v>0</v>
      </c>
      <c r="BH163" s="217">
        <f>IF(N163="sníž. přenesená",J163,0)</f>
        <v>0</v>
      </c>
      <c r="BI163" s="217">
        <f>IF(N163="nulová",J163,0)</f>
        <v>0</v>
      </c>
      <c r="BJ163" s="25" t="s">
        <v>25</v>
      </c>
      <c r="BK163" s="217">
        <f>ROUND(I163*H163,2)</f>
        <v>0</v>
      </c>
      <c r="BL163" s="25" t="s">
        <v>231</v>
      </c>
      <c r="BM163" s="25" t="s">
        <v>822</v>
      </c>
    </row>
    <row r="164" spans="2:47" s="1" customFormat="1" ht="13.5">
      <c r="B164" s="42"/>
      <c r="C164" s="64"/>
      <c r="D164" s="218" t="s">
        <v>233</v>
      </c>
      <c r="E164" s="64"/>
      <c r="F164" s="219" t="s">
        <v>2907</v>
      </c>
      <c r="G164" s="64"/>
      <c r="H164" s="64"/>
      <c r="I164" s="174"/>
      <c r="J164" s="64"/>
      <c r="K164" s="64"/>
      <c r="L164" s="62"/>
      <c r="M164" s="287"/>
      <c r="N164" s="288"/>
      <c r="O164" s="288"/>
      <c r="P164" s="288"/>
      <c r="Q164" s="288"/>
      <c r="R164" s="288"/>
      <c r="S164" s="288"/>
      <c r="T164" s="289"/>
      <c r="AT164" s="25" t="s">
        <v>233</v>
      </c>
      <c r="AU164" s="25" t="s">
        <v>25</v>
      </c>
    </row>
    <row r="165" spans="2:12" s="1" customFormat="1" ht="6.95" customHeight="1">
      <c r="B165" s="57"/>
      <c r="C165" s="58"/>
      <c r="D165" s="58"/>
      <c r="E165" s="58"/>
      <c r="F165" s="58"/>
      <c r="G165" s="58"/>
      <c r="H165" s="58"/>
      <c r="I165" s="150"/>
      <c r="J165" s="58"/>
      <c r="K165" s="58"/>
      <c r="L165" s="62"/>
    </row>
  </sheetData>
  <sheetProtection password="CC35" sheet="1" objects="1" scenarios="1" formatCells="0" formatColumns="0" formatRows="0" sort="0" autoFilter="0"/>
  <autoFilter ref="C89:K164"/>
  <mergeCells count="16">
    <mergeCell ref="L2:V2"/>
    <mergeCell ref="E76:H76"/>
    <mergeCell ref="E80:H80"/>
    <mergeCell ref="E78:H78"/>
    <mergeCell ref="E82:H8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133</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s="1" customFormat="1" ht="13.5">
      <c r="B8" s="42"/>
      <c r="C8" s="43"/>
      <c r="D8" s="38" t="s">
        <v>155</v>
      </c>
      <c r="E8" s="43"/>
      <c r="F8" s="43"/>
      <c r="G8" s="43"/>
      <c r="H8" s="43"/>
      <c r="I8" s="129"/>
      <c r="J8" s="43"/>
      <c r="K8" s="46"/>
    </row>
    <row r="9" spans="2:11" s="1" customFormat="1" ht="36.95" customHeight="1">
      <c r="B9" s="42"/>
      <c r="C9" s="43"/>
      <c r="D9" s="43"/>
      <c r="E9" s="416" t="s">
        <v>2997</v>
      </c>
      <c r="F9" s="415"/>
      <c r="G9" s="415"/>
      <c r="H9" s="415"/>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21</v>
      </c>
      <c r="E11" s="43"/>
      <c r="F11" s="36" t="s">
        <v>24</v>
      </c>
      <c r="G11" s="43"/>
      <c r="H11" s="43"/>
      <c r="I11" s="130" t="s">
        <v>23</v>
      </c>
      <c r="J11" s="36" t="s">
        <v>24</v>
      </c>
      <c r="K11" s="46"/>
    </row>
    <row r="12" spans="2:11" s="1" customFormat="1" ht="14.45" customHeight="1">
      <c r="B12" s="42"/>
      <c r="C12" s="43"/>
      <c r="D12" s="38" t="s">
        <v>26</v>
      </c>
      <c r="E12" s="43"/>
      <c r="F12" s="36" t="s">
        <v>27</v>
      </c>
      <c r="G12" s="43"/>
      <c r="H12" s="43"/>
      <c r="I12" s="130" t="s">
        <v>28</v>
      </c>
      <c r="J12" s="131" t="str">
        <f>'Rekapitulace stavby'!AN8</f>
        <v>19. 6. 2017</v>
      </c>
      <c r="K12" s="46"/>
    </row>
    <row r="13" spans="2:11" s="1" customFormat="1" ht="10.9" customHeight="1">
      <c r="B13" s="42"/>
      <c r="C13" s="43"/>
      <c r="D13" s="43"/>
      <c r="E13" s="43"/>
      <c r="F13" s="43"/>
      <c r="G13" s="43"/>
      <c r="H13" s="43"/>
      <c r="I13" s="129"/>
      <c r="J13" s="43"/>
      <c r="K13" s="46"/>
    </row>
    <row r="14" spans="2:11" s="1" customFormat="1" ht="14.45" customHeight="1">
      <c r="B14" s="42"/>
      <c r="C14" s="43"/>
      <c r="D14" s="38" t="s">
        <v>32</v>
      </c>
      <c r="E14" s="43"/>
      <c r="F14" s="43"/>
      <c r="G14" s="43"/>
      <c r="H14" s="43"/>
      <c r="I14" s="130" t="s">
        <v>33</v>
      </c>
      <c r="J14" s="36" t="s">
        <v>24</v>
      </c>
      <c r="K14" s="46"/>
    </row>
    <row r="15" spans="2:11" s="1" customFormat="1" ht="18" customHeight="1">
      <c r="B15" s="42"/>
      <c r="C15" s="43"/>
      <c r="D15" s="43"/>
      <c r="E15" s="36" t="s">
        <v>34</v>
      </c>
      <c r="F15" s="43"/>
      <c r="G15" s="43"/>
      <c r="H15" s="43"/>
      <c r="I15" s="130" t="s">
        <v>35</v>
      </c>
      <c r="J15" s="36" t="s">
        <v>24</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36</v>
      </c>
      <c r="E17" s="43"/>
      <c r="F17" s="43"/>
      <c r="G17" s="43"/>
      <c r="H17" s="43"/>
      <c r="I17" s="130" t="s">
        <v>33</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35</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38</v>
      </c>
      <c r="E20" s="43"/>
      <c r="F20" s="43"/>
      <c r="G20" s="43"/>
      <c r="H20" s="43"/>
      <c r="I20" s="130" t="s">
        <v>33</v>
      </c>
      <c r="J20" s="36" t="s">
        <v>24</v>
      </c>
      <c r="K20" s="46"/>
    </row>
    <row r="21" spans="2:11" s="1" customFormat="1" ht="18" customHeight="1">
      <c r="B21" s="42"/>
      <c r="C21" s="43"/>
      <c r="D21" s="43"/>
      <c r="E21" s="36" t="s">
        <v>39</v>
      </c>
      <c r="F21" s="43"/>
      <c r="G21" s="43"/>
      <c r="H21" s="43"/>
      <c r="I21" s="130" t="s">
        <v>35</v>
      </c>
      <c r="J21" s="36" t="s">
        <v>24</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41</v>
      </c>
      <c r="E23" s="43"/>
      <c r="F23" s="43"/>
      <c r="G23" s="43"/>
      <c r="H23" s="43"/>
      <c r="I23" s="129"/>
      <c r="J23" s="43"/>
      <c r="K23" s="46"/>
    </row>
    <row r="24" spans="2:11" s="7" customFormat="1" ht="85.5" customHeight="1">
      <c r="B24" s="132"/>
      <c r="C24" s="133"/>
      <c r="D24" s="133"/>
      <c r="E24" s="377" t="s">
        <v>42</v>
      </c>
      <c r="F24" s="377"/>
      <c r="G24" s="377"/>
      <c r="H24" s="377"/>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6"/>
      <c r="J26" s="86"/>
      <c r="K26" s="137"/>
    </row>
    <row r="27" spans="2:11" s="1" customFormat="1" ht="25.35" customHeight="1">
      <c r="B27" s="42"/>
      <c r="C27" s="43"/>
      <c r="D27" s="138" t="s">
        <v>43</v>
      </c>
      <c r="E27" s="43"/>
      <c r="F27" s="43"/>
      <c r="G27" s="43"/>
      <c r="H27" s="43"/>
      <c r="I27" s="129"/>
      <c r="J27" s="139">
        <f>ROUND(J79,2)</f>
        <v>0</v>
      </c>
      <c r="K27" s="46"/>
    </row>
    <row r="28" spans="2:11" s="1" customFormat="1" ht="6.95" customHeight="1">
      <c r="B28" s="42"/>
      <c r="C28" s="43"/>
      <c r="D28" s="86"/>
      <c r="E28" s="86"/>
      <c r="F28" s="86"/>
      <c r="G28" s="86"/>
      <c r="H28" s="86"/>
      <c r="I28" s="136"/>
      <c r="J28" s="86"/>
      <c r="K28" s="137"/>
    </row>
    <row r="29" spans="2:11" s="1" customFormat="1" ht="14.45" customHeight="1">
      <c r="B29" s="42"/>
      <c r="C29" s="43"/>
      <c r="D29" s="43"/>
      <c r="E29" s="43"/>
      <c r="F29" s="47" t="s">
        <v>45</v>
      </c>
      <c r="G29" s="43"/>
      <c r="H29" s="43"/>
      <c r="I29" s="140" t="s">
        <v>44</v>
      </c>
      <c r="J29" s="47" t="s">
        <v>46</v>
      </c>
      <c r="K29" s="46"/>
    </row>
    <row r="30" spans="2:11" s="1" customFormat="1" ht="14.45" customHeight="1">
      <c r="B30" s="42"/>
      <c r="C30" s="43"/>
      <c r="D30" s="50" t="s">
        <v>47</v>
      </c>
      <c r="E30" s="50" t="s">
        <v>48</v>
      </c>
      <c r="F30" s="141">
        <f>ROUND(SUM(BE79:BE106),2)</f>
        <v>0</v>
      </c>
      <c r="G30" s="43"/>
      <c r="H30" s="43"/>
      <c r="I30" s="142">
        <v>0.21</v>
      </c>
      <c r="J30" s="141">
        <f>ROUND(ROUND((SUM(BE79:BE106)),2)*I30,2)</f>
        <v>0</v>
      </c>
      <c r="K30" s="46"/>
    </row>
    <row r="31" spans="2:11" s="1" customFormat="1" ht="14.45" customHeight="1">
      <c r="B31" s="42"/>
      <c r="C31" s="43"/>
      <c r="D31" s="43"/>
      <c r="E31" s="50" t="s">
        <v>49</v>
      </c>
      <c r="F31" s="141">
        <f>ROUND(SUM(BF79:BF106),2)</f>
        <v>0</v>
      </c>
      <c r="G31" s="43"/>
      <c r="H31" s="43"/>
      <c r="I31" s="142">
        <v>0.15</v>
      </c>
      <c r="J31" s="141">
        <f>ROUND(ROUND((SUM(BF79:BF106)),2)*I31,2)</f>
        <v>0</v>
      </c>
      <c r="K31" s="46"/>
    </row>
    <row r="32" spans="2:11" s="1" customFormat="1" ht="14.45" customHeight="1" hidden="1">
      <c r="B32" s="42"/>
      <c r="C32" s="43"/>
      <c r="D32" s="43"/>
      <c r="E32" s="50" t="s">
        <v>50</v>
      </c>
      <c r="F32" s="141">
        <f>ROUND(SUM(BG79:BG106),2)</f>
        <v>0</v>
      </c>
      <c r="G32" s="43"/>
      <c r="H32" s="43"/>
      <c r="I32" s="142">
        <v>0.21</v>
      </c>
      <c r="J32" s="141">
        <v>0</v>
      </c>
      <c r="K32" s="46"/>
    </row>
    <row r="33" spans="2:11" s="1" customFormat="1" ht="14.45" customHeight="1" hidden="1">
      <c r="B33" s="42"/>
      <c r="C33" s="43"/>
      <c r="D33" s="43"/>
      <c r="E33" s="50" t="s">
        <v>51</v>
      </c>
      <c r="F33" s="141">
        <f>ROUND(SUM(BH79:BH106),2)</f>
        <v>0</v>
      </c>
      <c r="G33" s="43"/>
      <c r="H33" s="43"/>
      <c r="I33" s="142">
        <v>0.15</v>
      </c>
      <c r="J33" s="141">
        <v>0</v>
      </c>
      <c r="K33" s="46"/>
    </row>
    <row r="34" spans="2:11" s="1" customFormat="1" ht="14.45" customHeight="1" hidden="1">
      <c r="B34" s="42"/>
      <c r="C34" s="43"/>
      <c r="D34" s="43"/>
      <c r="E34" s="50" t="s">
        <v>52</v>
      </c>
      <c r="F34" s="141">
        <f>ROUND(SUM(BI79:BI106),2)</f>
        <v>0</v>
      </c>
      <c r="G34" s="43"/>
      <c r="H34" s="43"/>
      <c r="I34" s="142">
        <v>0</v>
      </c>
      <c r="J34" s="141">
        <v>0</v>
      </c>
      <c r="K34" s="46"/>
    </row>
    <row r="35" spans="2:11" s="1" customFormat="1" ht="6.95" customHeight="1">
      <c r="B35" s="42"/>
      <c r="C35" s="43"/>
      <c r="D35" s="43"/>
      <c r="E35" s="43"/>
      <c r="F35" s="43"/>
      <c r="G35" s="43"/>
      <c r="H35" s="43"/>
      <c r="I35" s="129"/>
      <c r="J35" s="43"/>
      <c r="K35" s="46"/>
    </row>
    <row r="36" spans="2:11" s="1" customFormat="1" ht="25.35" customHeight="1">
      <c r="B36" s="42"/>
      <c r="C36" s="143"/>
      <c r="D36" s="144" t="s">
        <v>53</v>
      </c>
      <c r="E36" s="80"/>
      <c r="F36" s="80"/>
      <c r="G36" s="145" t="s">
        <v>54</v>
      </c>
      <c r="H36" s="146" t="s">
        <v>55</v>
      </c>
      <c r="I36" s="147"/>
      <c r="J36" s="148">
        <f>SUM(J27:J34)</f>
        <v>0</v>
      </c>
      <c r="K36" s="149"/>
    </row>
    <row r="37" spans="2:11" s="1" customFormat="1" ht="14.45" customHeight="1">
      <c r="B37" s="57"/>
      <c r="C37" s="58"/>
      <c r="D37" s="58"/>
      <c r="E37" s="58"/>
      <c r="F37" s="58"/>
      <c r="G37" s="58"/>
      <c r="H37" s="58"/>
      <c r="I37" s="150"/>
      <c r="J37" s="58"/>
      <c r="K37" s="59"/>
    </row>
    <row r="41" spans="2:11" s="1" customFormat="1" ht="6.95" customHeight="1">
      <c r="B41" s="151"/>
      <c r="C41" s="152"/>
      <c r="D41" s="152"/>
      <c r="E41" s="152"/>
      <c r="F41" s="152"/>
      <c r="G41" s="152"/>
      <c r="H41" s="152"/>
      <c r="I41" s="153"/>
      <c r="J41" s="152"/>
      <c r="K41" s="154"/>
    </row>
    <row r="42" spans="2:11" s="1" customFormat="1" ht="36.95" customHeight="1">
      <c r="B42" s="42"/>
      <c r="C42" s="31" t="s">
        <v>171</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16.5" customHeight="1">
      <c r="B45" s="42"/>
      <c r="C45" s="43"/>
      <c r="D45" s="43"/>
      <c r="E45" s="413" t="str">
        <f>E7</f>
        <v>Mariánská Týnice - Dostavba východního ambitu</v>
      </c>
      <c r="F45" s="414"/>
      <c r="G45" s="414"/>
      <c r="H45" s="414"/>
      <c r="I45" s="129"/>
      <c r="J45" s="43"/>
      <c r="K45" s="46"/>
    </row>
    <row r="46" spans="2:11" s="1" customFormat="1" ht="14.45" customHeight="1">
      <c r="B46" s="42"/>
      <c r="C46" s="38" t="s">
        <v>155</v>
      </c>
      <c r="D46" s="43"/>
      <c r="E46" s="43"/>
      <c r="F46" s="43"/>
      <c r="G46" s="43"/>
      <c r="H46" s="43"/>
      <c r="I46" s="129"/>
      <c r="J46" s="43"/>
      <c r="K46" s="46"/>
    </row>
    <row r="47" spans="2:11" s="1" customFormat="1" ht="17.25" customHeight="1">
      <c r="B47" s="42"/>
      <c r="C47" s="43"/>
      <c r="D47" s="43"/>
      <c r="E47" s="416" t="str">
        <f>E9</f>
        <v>VON - Vedlejší a ostatní rozpočtové náklady</v>
      </c>
      <c r="F47" s="415"/>
      <c r="G47" s="415"/>
      <c r="H47" s="415"/>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26</v>
      </c>
      <c r="D49" s="43"/>
      <c r="E49" s="43"/>
      <c r="F49" s="36" t="str">
        <f>F12</f>
        <v>Mariánský Týnec 1, 33141 Kralovice</v>
      </c>
      <c r="G49" s="43"/>
      <c r="H49" s="43"/>
      <c r="I49" s="130" t="s">
        <v>28</v>
      </c>
      <c r="J49" s="131" t="str">
        <f>IF(J12="","",J12)</f>
        <v>19. 6. 2017</v>
      </c>
      <c r="K49" s="46"/>
    </row>
    <row r="50" spans="2:11" s="1" customFormat="1" ht="6.95" customHeight="1">
      <c r="B50" s="42"/>
      <c r="C50" s="43"/>
      <c r="D50" s="43"/>
      <c r="E50" s="43"/>
      <c r="F50" s="43"/>
      <c r="G50" s="43"/>
      <c r="H50" s="43"/>
      <c r="I50" s="129"/>
      <c r="J50" s="43"/>
      <c r="K50" s="46"/>
    </row>
    <row r="51" spans="2:11" s="1" customFormat="1" ht="13.5">
      <c r="B51" s="42"/>
      <c r="C51" s="38" t="s">
        <v>32</v>
      </c>
      <c r="D51" s="43"/>
      <c r="E51" s="43"/>
      <c r="F51" s="36" t="str">
        <f>E15</f>
        <v>Muzeum a galerie severního Plzeňska v M. Týnici</v>
      </c>
      <c r="G51" s="43"/>
      <c r="H51" s="43"/>
      <c r="I51" s="130" t="s">
        <v>38</v>
      </c>
      <c r="J51" s="377" t="str">
        <f>E21</f>
        <v>ATELIER SOUKUP OPL ŠVEHLA s.r.o.</v>
      </c>
      <c r="K51" s="46"/>
    </row>
    <row r="52" spans="2:11" s="1" customFormat="1" ht="14.45" customHeight="1">
      <c r="B52" s="42"/>
      <c r="C52" s="38" t="s">
        <v>36</v>
      </c>
      <c r="D52" s="43"/>
      <c r="E52" s="43"/>
      <c r="F52" s="36" t="str">
        <f>IF(E18="","",E18)</f>
        <v/>
      </c>
      <c r="G52" s="43"/>
      <c r="H52" s="43"/>
      <c r="I52" s="129"/>
      <c r="J52" s="417"/>
      <c r="K52" s="46"/>
    </row>
    <row r="53" spans="2:11" s="1" customFormat="1" ht="10.35" customHeight="1">
      <c r="B53" s="42"/>
      <c r="C53" s="43"/>
      <c r="D53" s="43"/>
      <c r="E53" s="43"/>
      <c r="F53" s="43"/>
      <c r="G53" s="43"/>
      <c r="H53" s="43"/>
      <c r="I53" s="129"/>
      <c r="J53" s="43"/>
      <c r="K53" s="46"/>
    </row>
    <row r="54" spans="2:11" s="1" customFormat="1" ht="29.25" customHeight="1">
      <c r="B54" s="42"/>
      <c r="C54" s="155" t="s">
        <v>172</v>
      </c>
      <c r="D54" s="143"/>
      <c r="E54" s="143"/>
      <c r="F54" s="143"/>
      <c r="G54" s="143"/>
      <c r="H54" s="143"/>
      <c r="I54" s="156"/>
      <c r="J54" s="157" t="s">
        <v>173</v>
      </c>
      <c r="K54" s="158"/>
    </row>
    <row r="55" spans="2:11" s="1" customFormat="1" ht="10.35" customHeight="1">
      <c r="B55" s="42"/>
      <c r="C55" s="43"/>
      <c r="D55" s="43"/>
      <c r="E55" s="43"/>
      <c r="F55" s="43"/>
      <c r="G55" s="43"/>
      <c r="H55" s="43"/>
      <c r="I55" s="129"/>
      <c r="J55" s="43"/>
      <c r="K55" s="46"/>
    </row>
    <row r="56" spans="2:47" s="1" customFormat="1" ht="29.25" customHeight="1">
      <c r="B56" s="42"/>
      <c r="C56" s="159" t="s">
        <v>174</v>
      </c>
      <c r="D56" s="43"/>
      <c r="E56" s="43"/>
      <c r="F56" s="43"/>
      <c r="G56" s="43"/>
      <c r="H56" s="43"/>
      <c r="I56" s="129"/>
      <c r="J56" s="139">
        <f>J79</f>
        <v>0</v>
      </c>
      <c r="K56" s="46"/>
      <c r="AU56" s="25" t="s">
        <v>175</v>
      </c>
    </row>
    <row r="57" spans="2:11" s="8" customFormat="1" ht="24.95" customHeight="1">
      <c r="B57" s="160"/>
      <c r="C57" s="161"/>
      <c r="D57" s="162" t="s">
        <v>2998</v>
      </c>
      <c r="E57" s="163"/>
      <c r="F57" s="163"/>
      <c r="G57" s="163"/>
      <c r="H57" s="163"/>
      <c r="I57" s="164"/>
      <c r="J57" s="165">
        <f>J80</f>
        <v>0</v>
      </c>
      <c r="K57" s="166"/>
    </row>
    <row r="58" spans="2:11" s="9" customFormat="1" ht="19.9" customHeight="1">
      <c r="B58" s="167"/>
      <c r="C58" s="168"/>
      <c r="D58" s="169" t="s">
        <v>2999</v>
      </c>
      <c r="E58" s="170"/>
      <c r="F58" s="170"/>
      <c r="G58" s="170"/>
      <c r="H58" s="170"/>
      <c r="I58" s="171"/>
      <c r="J58" s="172">
        <f>J81</f>
        <v>0</v>
      </c>
      <c r="K58" s="173"/>
    </row>
    <row r="59" spans="2:11" s="9" customFormat="1" ht="19.9" customHeight="1">
      <c r="B59" s="167"/>
      <c r="C59" s="168"/>
      <c r="D59" s="169" t="s">
        <v>3000</v>
      </c>
      <c r="E59" s="170"/>
      <c r="F59" s="170"/>
      <c r="G59" s="170"/>
      <c r="H59" s="170"/>
      <c r="I59" s="171"/>
      <c r="J59" s="172">
        <f>J92</f>
        <v>0</v>
      </c>
      <c r="K59" s="173"/>
    </row>
    <row r="60" spans="2:11" s="1" customFormat="1" ht="21.75" customHeight="1">
      <c r="B60" s="42"/>
      <c r="C60" s="43"/>
      <c r="D60" s="43"/>
      <c r="E60" s="43"/>
      <c r="F60" s="43"/>
      <c r="G60" s="43"/>
      <c r="H60" s="43"/>
      <c r="I60" s="129"/>
      <c r="J60" s="43"/>
      <c r="K60" s="46"/>
    </row>
    <row r="61" spans="2:11" s="1" customFormat="1" ht="6.95" customHeight="1">
      <c r="B61" s="57"/>
      <c r="C61" s="58"/>
      <c r="D61" s="58"/>
      <c r="E61" s="58"/>
      <c r="F61" s="58"/>
      <c r="G61" s="58"/>
      <c r="H61" s="58"/>
      <c r="I61" s="150"/>
      <c r="J61" s="58"/>
      <c r="K61" s="59"/>
    </row>
    <row r="65" spans="2:12" s="1" customFormat="1" ht="6.95" customHeight="1">
      <c r="B65" s="60"/>
      <c r="C65" s="61"/>
      <c r="D65" s="61"/>
      <c r="E65" s="61"/>
      <c r="F65" s="61"/>
      <c r="G65" s="61"/>
      <c r="H65" s="61"/>
      <c r="I65" s="153"/>
      <c r="J65" s="61"/>
      <c r="K65" s="61"/>
      <c r="L65" s="62"/>
    </row>
    <row r="66" spans="2:12" s="1" customFormat="1" ht="36.95" customHeight="1">
      <c r="B66" s="42"/>
      <c r="C66" s="63" t="s">
        <v>209</v>
      </c>
      <c r="D66" s="64"/>
      <c r="E66" s="64"/>
      <c r="F66" s="64"/>
      <c r="G66" s="64"/>
      <c r="H66" s="64"/>
      <c r="I66" s="174"/>
      <c r="J66" s="64"/>
      <c r="K66" s="64"/>
      <c r="L66" s="62"/>
    </row>
    <row r="67" spans="2:12" s="1" customFormat="1" ht="6.95" customHeight="1">
      <c r="B67" s="42"/>
      <c r="C67" s="64"/>
      <c r="D67" s="64"/>
      <c r="E67" s="64"/>
      <c r="F67" s="64"/>
      <c r="G67" s="64"/>
      <c r="H67" s="64"/>
      <c r="I67" s="174"/>
      <c r="J67" s="64"/>
      <c r="K67" s="64"/>
      <c r="L67" s="62"/>
    </row>
    <row r="68" spans="2:12" s="1" customFormat="1" ht="14.45" customHeight="1">
      <c r="B68" s="42"/>
      <c r="C68" s="66" t="s">
        <v>18</v>
      </c>
      <c r="D68" s="64"/>
      <c r="E68" s="64"/>
      <c r="F68" s="64"/>
      <c r="G68" s="64"/>
      <c r="H68" s="64"/>
      <c r="I68" s="174"/>
      <c r="J68" s="64"/>
      <c r="K68" s="64"/>
      <c r="L68" s="62"/>
    </row>
    <row r="69" spans="2:12" s="1" customFormat="1" ht="16.5" customHeight="1">
      <c r="B69" s="42"/>
      <c r="C69" s="64"/>
      <c r="D69" s="64"/>
      <c r="E69" s="418" t="str">
        <f>E7</f>
        <v>Mariánská Týnice - Dostavba východního ambitu</v>
      </c>
      <c r="F69" s="419"/>
      <c r="G69" s="419"/>
      <c r="H69" s="419"/>
      <c r="I69" s="174"/>
      <c r="J69" s="64"/>
      <c r="K69" s="64"/>
      <c r="L69" s="62"/>
    </row>
    <row r="70" spans="2:12" s="1" customFormat="1" ht="14.45" customHeight="1">
      <c r="B70" s="42"/>
      <c r="C70" s="66" t="s">
        <v>155</v>
      </c>
      <c r="D70" s="64"/>
      <c r="E70" s="64"/>
      <c r="F70" s="64"/>
      <c r="G70" s="64"/>
      <c r="H70" s="64"/>
      <c r="I70" s="174"/>
      <c r="J70" s="64"/>
      <c r="K70" s="64"/>
      <c r="L70" s="62"/>
    </row>
    <row r="71" spans="2:12" s="1" customFormat="1" ht="17.25" customHeight="1">
      <c r="B71" s="42"/>
      <c r="C71" s="64"/>
      <c r="D71" s="64"/>
      <c r="E71" s="388" t="str">
        <f>E9</f>
        <v>VON - Vedlejší a ostatní rozpočtové náklady</v>
      </c>
      <c r="F71" s="420"/>
      <c r="G71" s="420"/>
      <c r="H71" s="420"/>
      <c r="I71" s="174"/>
      <c r="J71" s="64"/>
      <c r="K71" s="64"/>
      <c r="L71" s="62"/>
    </row>
    <row r="72" spans="2:12" s="1" customFormat="1" ht="6.95" customHeight="1">
      <c r="B72" s="42"/>
      <c r="C72" s="64"/>
      <c r="D72" s="64"/>
      <c r="E72" s="64"/>
      <c r="F72" s="64"/>
      <c r="G72" s="64"/>
      <c r="H72" s="64"/>
      <c r="I72" s="174"/>
      <c r="J72" s="64"/>
      <c r="K72" s="64"/>
      <c r="L72" s="62"/>
    </row>
    <row r="73" spans="2:12" s="1" customFormat="1" ht="18" customHeight="1">
      <c r="B73" s="42"/>
      <c r="C73" s="66" t="s">
        <v>26</v>
      </c>
      <c r="D73" s="64"/>
      <c r="E73" s="64"/>
      <c r="F73" s="177" t="str">
        <f>F12</f>
        <v>Mariánský Týnec 1, 33141 Kralovice</v>
      </c>
      <c r="G73" s="64"/>
      <c r="H73" s="64"/>
      <c r="I73" s="178" t="s">
        <v>28</v>
      </c>
      <c r="J73" s="74" t="str">
        <f>IF(J12="","",J12)</f>
        <v>19. 6. 2017</v>
      </c>
      <c r="K73" s="64"/>
      <c r="L73" s="62"/>
    </row>
    <row r="74" spans="2:12" s="1" customFormat="1" ht="6.95" customHeight="1">
      <c r="B74" s="42"/>
      <c r="C74" s="64"/>
      <c r="D74" s="64"/>
      <c r="E74" s="64"/>
      <c r="F74" s="64"/>
      <c r="G74" s="64"/>
      <c r="H74" s="64"/>
      <c r="I74" s="174"/>
      <c r="J74" s="64"/>
      <c r="K74" s="64"/>
      <c r="L74" s="62"/>
    </row>
    <row r="75" spans="2:12" s="1" customFormat="1" ht="13.5">
      <c r="B75" s="42"/>
      <c r="C75" s="66" t="s">
        <v>32</v>
      </c>
      <c r="D75" s="64"/>
      <c r="E75" s="64"/>
      <c r="F75" s="177" t="str">
        <f>E15</f>
        <v>Muzeum a galerie severního Plzeňska v M. Týnici</v>
      </c>
      <c r="G75" s="64"/>
      <c r="H75" s="64"/>
      <c r="I75" s="178" t="s">
        <v>38</v>
      </c>
      <c r="J75" s="177" t="str">
        <f>E21</f>
        <v>ATELIER SOUKUP OPL ŠVEHLA s.r.o.</v>
      </c>
      <c r="K75" s="64"/>
      <c r="L75" s="62"/>
    </row>
    <row r="76" spans="2:12" s="1" customFormat="1" ht="14.45" customHeight="1">
      <c r="B76" s="42"/>
      <c r="C76" s="66" t="s">
        <v>36</v>
      </c>
      <c r="D76" s="64"/>
      <c r="E76" s="64"/>
      <c r="F76" s="177" t="str">
        <f>IF(E18="","",E18)</f>
        <v/>
      </c>
      <c r="G76" s="64"/>
      <c r="H76" s="64"/>
      <c r="I76" s="174"/>
      <c r="J76" s="64"/>
      <c r="K76" s="64"/>
      <c r="L76" s="62"/>
    </row>
    <row r="77" spans="2:12" s="1" customFormat="1" ht="10.35" customHeight="1">
      <c r="B77" s="42"/>
      <c r="C77" s="64"/>
      <c r="D77" s="64"/>
      <c r="E77" s="64"/>
      <c r="F77" s="64"/>
      <c r="G77" s="64"/>
      <c r="H77" s="64"/>
      <c r="I77" s="174"/>
      <c r="J77" s="64"/>
      <c r="K77" s="64"/>
      <c r="L77" s="62"/>
    </row>
    <row r="78" spans="2:20" s="10" customFormat="1" ht="29.25" customHeight="1">
      <c r="B78" s="179"/>
      <c r="C78" s="180" t="s">
        <v>210</v>
      </c>
      <c r="D78" s="181" t="s">
        <v>62</v>
      </c>
      <c r="E78" s="181" t="s">
        <v>58</v>
      </c>
      <c r="F78" s="181" t="s">
        <v>211</v>
      </c>
      <c r="G78" s="181" t="s">
        <v>212</v>
      </c>
      <c r="H78" s="181" t="s">
        <v>213</v>
      </c>
      <c r="I78" s="182" t="s">
        <v>214</v>
      </c>
      <c r="J78" s="181" t="s">
        <v>173</v>
      </c>
      <c r="K78" s="183" t="s">
        <v>215</v>
      </c>
      <c r="L78" s="184"/>
      <c r="M78" s="82" t="s">
        <v>216</v>
      </c>
      <c r="N78" s="83" t="s">
        <v>47</v>
      </c>
      <c r="O78" s="83" t="s">
        <v>217</v>
      </c>
      <c r="P78" s="83" t="s">
        <v>218</v>
      </c>
      <c r="Q78" s="83" t="s">
        <v>219</v>
      </c>
      <c r="R78" s="83" t="s">
        <v>220</v>
      </c>
      <c r="S78" s="83" t="s">
        <v>221</v>
      </c>
      <c r="T78" s="84" t="s">
        <v>222</v>
      </c>
    </row>
    <row r="79" spans="2:63" s="1" customFormat="1" ht="29.25" customHeight="1">
      <c r="B79" s="42"/>
      <c r="C79" s="88" t="s">
        <v>174</v>
      </c>
      <c r="D79" s="64"/>
      <c r="E79" s="64"/>
      <c r="F79" s="64"/>
      <c r="G79" s="64"/>
      <c r="H79" s="64"/>
      <c r="I79" s="174"/>
      <c r="J79" s="185">
        <f>BK79</f>
        <v>0</v>
      </c>
      <c r="K79" s="64"/>
      <c r="L79" s="62"/>
      <c r="M79" s="85"/>
      <c r="N79" s="86"/>
      <c r="O79" s="86"/>
      <c r="P79" s="186">
        <f>P80</f>
        <v>0</v>
      </c>
      <c r="Q79" s="86"/>
      <c r="R79" s="186">
        <f>R80</f>
        <v>0</v>
      </c>
      <c r="S79" s="86"/>
      <c r="T79" s="187">
        <f>T80</f>
        <v>0</v>
      </c>
      <c r="AT79" s="25" t="s">
        <v>76</v>
      </c>
      <c r="AU79" s="25" t="s">
        <v>175</v>
      </c>
      <c r="BK79" s="188">
        <f>BK80</f>
        <v>0</v>
      </c>
    </row>
    <row r="80" spans="2:63" s="11" customFormat="1" ht="37.35" customHeight="1">
      <c r="B80" s="189"/>
      <c r="C80" s="190"/>
      <c r="D80" s="191" t="s">
        <v>76</v>
      </c>
      <c r="E80" s="192" t="s">
        <v>3001</v>
      </c>
      <c r="F80" s="192" t="s">
        <v>3002</v>
      </c>
      <c r="G80" s="190"/>
      <c r="H80" s="190"/>
      <c r="I80" s="193"/>
      <c r="J80" s="194">
        <f>BK80</f>
        <v>0</v>
      </c>
      <c r="K80" s="190"/>
      <c r="L80" s="195"/>
      <c r="M80" s="196"/>
      <c r="N80" s="197"/>
      <c r="O80" s="197"/>
      <c r="P80" s="198">
        <f>P81+P92</f>
        <v>0</v>
      </c>
      <c r="Q80" s="197"/>
      <c r="R80" s="198">
        <f>R81+R92</f>
        <v>0</v>
      </c>
      <c r="S80" s="197"/>
      <c r="T80" s="199">
        <f>T81+T92</f>
        <v>0</v>
      </c>
      <c r="AR80" s="200" t="s">
        <v>260</v>
      </c>
      <c r="AT80" s="201" t="s">
        <v>76</v>
      </c>
      <c r="AU80" s="201" t="s">
        <v>77</v>
      </c>
      <c r="AY80" s="200" t="s">
        <v>225</v>
      </c>
      <c r="BK80" s="202">
        <f>BK81+BK92</f>
        <v>0</v>
      </c>
    </row>
    <row r="81" spans="2:63" s="11" customFormat="1" ht="19.9" customHeight="1">
      <c r="B81" s="189"/>
      <c r="C81" s="190"/>
      <c r="D81" s="203" t="s">
        <v>76</v>
      </c>
      <c r="E81" s="204" t="s">
        <v>3003</v>
      </c>
      <c r="F81" s="204" t="s">
        <v>3004</v>
      </c>
      <c r="G81" s="190"/>
      <c r="H81" s="190"/>
      <c r="I81" s="193"/>
      <c r="J81" s="205">
        <f>BK81</f>
        <v>0</v>
      </c>
      <c r="K81" s="190"/>
      <c r="L81" s="195"/>
      <c r="M81" s="196"/>
      <c r="N81" s="197"/>
      <c r="O81" s="197"/>
      <c r="P81" s="198">
        <f>SUM(P82:P91)</f>
        <v>0</v>
      </c>
      <c r="Q81" s="197"/>
      <c r="R81" s="198">
        <f>SUM(R82:R91)</f>
        <v>0</v>
      </c>
      <c r="S81" s="197"/>
      <c r="T81" s="199">
        <f>SUM(T82:T91)</f>
        <v>0</v>
      </c>
      <c r="AR81" s="200" t="s">
        <v>260</v>
      </c>
      <c r="AT81" s="201" t="s">
        <v>76</v>
      </c>
      <c r="AU81" s="201" t="s">
        <v>25</v>
      </c>
      <c r="AY81" s="200" t="s">
        <v>225</v>
      </c>
      <c r="BK81" s="202">
        <f>SUM(BK82:BK91)</f>
        <v>0</v>
      </c>
    </row>
    <row r="82" spans="2:65" s="1" customFormat="1" ht="25.5" customHeight="1">
      <c r="B82" s="42"/>
      <c r="C82" s="206" t="s">
        <v>25</v>
      </c>
      <c r="D82" s="206" t="s">
        <v>227</v>
      </c>
      <c r="E82" s="207" t="s">
        <v>3005</v>
      </c>
      <c r="F82" s="208" t="s">
        <v>3006</v>
      </c>
      <c r="G82" s="209" t="s">
        <v>2916</v>
      </c>
      <c r="H82" s="210">
        <v>1</v>
      </c>
      <c r="I82" s="211"/>
      <c r="J82" s="212">
        <f>ROUND(I82*H82,2)</f>
        <v>0</v>
      </c>
      <c r="K82" s="208" t="s">
        <v>24</v>
      </c>
      <c r="L82" s="62"/>
      <c r="M82" s="213" t="s">
        <v>24</v>
      </c>
      <c r="N82" s="214" t="s">
        <v>48</v>
      </c>
      <c r="O82" s="43"/>
      <c r="P82" s="215">
        <f>O82*H82</f>
        <v>0</v>
      </c>
      <c r="Q82" s="215">
        <v>0</v>
      </c>
      <c r="R82" s="215">
        <f>Q82*H82</f>
        <v>0</v>
      </c>
      <c r="S82" s="215">
        <v>0</v>
      </c>
      <c r="T82" s="216">
        <f>S82*H82</f>
        <v>0</v>
      </c>
      <c r="AR82" s="25" t="s">
        <v>3007</v>
      </c>
      <c r="AT82" s="25" t="s">
        <v>227</v>
      </c>
      <c r="AU82" s="25" t="s">
        <v>85</v>
      </c>
      <c r="AY82" s="25" t="s">
        <v>225</v>
      </c>
      <c r="BE82" s="217">
        <f>IF(N82="základní",J82,0)</f>
        <v>0</v>
      </c>
      <c r="BF82" s="217">
        <f>IF(N82="snížená",J82,0)</f>
        <v>0</v>
      </c>
      <c r="BG82" s="217">
        <f>IF(N82="zákl. přenesená",J82,0)</f>
        <v>0</v>
      </c>
      <c r="BH82" s="217">
        <f>IF(N82="sníž. přenesená",J82,0)</f>
        <v>0</v>
      </c>
      <c r="BI82" s="217">
        <f>IF(N82="nulová",J82,0)</f>
        <v>0</v>
      </c>
      <c r="BJ82" s="25" t="s">
        <v>25</v>
      </c>
      <c r="BK82" s="217">
        <f>ROUND(I82*H82,2)</f>
        <v>0</v>
      </c>
      <c r="BL82" s="25" t="s">
        <v>3007</v>
      </c>
      <c r="BM82" s="25" t="s">
        <v>3008</v>
      </c>
    </row>
    <row r="83" spans="2:47" s="1" customFormat="1" ht="13.5">
      <c r="B83" s="42"/>
      <c r="C83" s="64"/>
      <c r="D83" s="223" t="s">
        <v>233</v>
      </c>
      <c r="E83" s="64"/>
      <c r="F83" s="269" t="s">
        <v>3009</v>
      </c>
      <c r="G83" s="64"/>
      <c r="H83" s="64"/>
      <c r="I83" s="174"/>
      <c r="J83" s="64"/>
      <c r="K83" s="64"/>
      <c r="L83" s="62"/>
      <c r="M83" s="220"/>
      <c r="N83" s="43"/>
      <c r="O83" s="43"/>
      <c r="P83" s="43"/>
      <c r="Q83" s="43"/>
      <c r="R83" s="43"/>
      <c r="S83" s="43"/>
      <c r="T83" s="79"/>
      <c r="AT83" s="25" t="s">
        <v>233</v>
      </c>
      <c r="AU83" s="25" t="s">
        <v>85</v>
      </c>
    </row>
    <row r="84" spans="2:65" s="1" customFormat="1" ht="16.5" customHeight="1">
      <c r="B84" s="42"/>
      <c r="C84" s="206" t="s">
        <v>85</v>
      </c>
      <c r="D84" s="206" t="s">
        <v>227</v>
      </c>
      <c r="E84" s="207" t="s">
        <v>3010</v>
      </c>
      <c r="F84" s="208" t="s">
        <v>3011</v>
      </c>
      <c r="G84" s="209" t="s">
        <v>2916</v>
      </c>
      <c r="H84" s="210">
        <v>1</v>
      </c>
      <c r="I84" s="211"/>
      <c r="J84" s="212">
        <f>ROUND(I84*H84,2)</f>
        <v>0</v>
      </c>
      <c r="K84" s="208" t="s">
        <v>230</v>
      </c>
      <c r="L84" s="62"/>
      <c r="M84" s="213" t="s">
        <v>24</v>
      </c>
      <c r="N84" s="214" t="s">
        <v>48</v>
      </c>
      <c r="O84" s="43"/>
      <c r="P84" s="215">
        <f>O84*H84</f>
        <v>0</v>
      </c>
      <c r="Q84" s="215">
        <v>0</v>
      </c>
      <c r="R84" s="215">
        <f>Q84*H84</f>
        <v>0</v>
      </c>
      <c r="S84" s="215">
        <v>0</v>
      </c>
      <c r="T84" s="216">
        <f>S84*H84</f>
        <v>0</v>
      </c>
      <c r="AR84" s="25" t="s">
        <v>3007</v>
      </c>
      <c r="AT84" s="25" t="s">
        <v>227</v>
      </c>
      <c r="AU84" s="25" t="s">
        <v>85</v>
      </c>
      <c r="AY84" s="25" t="s">
        <v>225</v>
      </c>
      <c r="BE84" s="217">
        <f>IF(N84="základní",J84,0)</f>
        <v>0</v>
      </c>
      <c r="BF84" s="217">
        <f>IF(N84="snížená",J84,0)</f>
        <v>0</v>
      </c>
      <c r="BG84" s="217">
        <f>IF(N84="zákl. přenesená",J84,0)</f>
        <v>0</v>
      </c>
      <c r="BH84" s="217">
        <f>IF(N84="sníž. přenesená",J84,0)</f>
        <v>0</v>
      </c>
      <c r="BI84" s="217">
        <f>IF(N84="nulová",J84,0)</f>
        <v>0</v>
      </c>
      <c r="BJ84" s="25" t="s">
        <v>25</v>
      </c>
      <c r="BK84" s="217">
        <f>ROUND(I84*H84,2)</f>
        <v>0</v>
      </c>
      <c r="BL84" s="25" t="s">
        <v>3007</v>
      </c>
      <c r="BM84" s="25" t="s">
        <v>3012</v>
      </c>
    </row>
    <row r="85" spans="2:47" s="1" customFormat="1" ht="13.5">
      <c r="B85" s="42"/>
      <c r="C85" s="64"/>
      <c r="D85" s="223" t="s">
        <v>233</v>
      </c>
      <c r="E85" s="64"/>
      <c r="F85" s="269" t="s">
        <v>3013</v>
      </c>
      <c r="G85" s="64"/>
      <c r="H85" s="64"/>
      <c r="I85" s="174"/>
      <c r="J85" s="64"/>
      <c r="K85" s="64"/>
      <c r="L85" s="62"/>
      <c r="M85" s="220"/>
      <c r="N85" s="43"/>
      <c r="O85" s="43"/>
      <c r="P85" s="43"/>
      <c r="Q85" s="43"/>
      <c r="R85" s="43"/>
      <c r="S85" s="43"/>
      <c r="T85" s="79"/>
      <c r="AT85" s="25" t="s">
        <v>233</v>
      </c>
      <c r="AU85" s="25" t="s">
        <v>85</v>
      </c>
    </row>
    <row r="86" spans="2:65" s="1" customFormat="1" ht="16.5" customHeight="1">
      <c r="B86" s="42"/>
      <c r="C86" s="206" t="s">
        <v>91</v>
      </c>
      <c r="D86" s="206" t="s">
        <v>227</v>
      </c>
      <c r="E86" s="207" t="s">
        <v>3014</v>
      </c>
      <c r="F86" s="208" t="s">
        <v>3015</v>
      </c>
      <c r="G86" s="209" t="s">
        <v>2916</v>
      </c>
      <c r="H86" s="210">
        <v>1</v>
      </c>
      <c r="I86" s="211"/>
      <c r="J86" s="212">
        <f>ROUND(I86*H86,2)</f>
        <v>0</v>
      </c>
      <c r="K86" s="208" t="s">
        <v>230</v>
      </c>
      <c r="L86" s="62"/>
      <c r="M86" s="213" t="s">
        <v>24</v>
      </c>
      <c r="N86" s="214" t="s">
        <v>48</v>
      </c>
      <c r="O86" s="43"/>
      <c r="P86" s="215">
        <f>O86*H86</f>
        <v>0</v>
      </c>
      <c r="Q86" s="215">
        <v>0</v>
      </c>
      <c r="R86" s="215">
        <f>Q86*H86</f>
        <v>0</v>
      </c>
      <c r="S86" s="215">
        <v>0</v>
      </c>
      <c r="T86" s="216">
        <f>S86*H86</f>
        <v>0</v>
      </c>
      <c r="AR86" s="25" t="s">
        <v>3007</v>
      </c>
      <c r="AT86" s="25" t="s">
        <v>227</v>
      </c>
      <c r="AU86" s="25" t="s">
        <v>85</v>
      </c>
      <c r="AY86" s="25" t="s">
        <v>225</v>
      </c>
      <c r="BE86" s="217">
        <f>IF(N86="základní",J86,0)</f>
        <v>0</v>
      </c>
      <c r="BF86" s="217">
        <f>IF(N86="snížená",J86,0)</f>
        <v>0</v>
      </c>
      <c r="BG86" s="217">
        <f>IF(N86="zákl. přenesená",J86,0)</f>
        <v>0</v>
      </c>
      <c r="BH86" s="217">
        <f>IF(N86="sníž. přenesená",J86,0)</f>
        <v>0</v>
      </c>
      <c r="BI86" s="217">
        <f>IF(N86="nulová",J86,0)</f>
        <v>0</v>
      </c>
      <c r="BJ86" s="25" t="s">
        <v>25</v>
      </c>
      <c r="BK86" s="217">
        <f>ROUND(I86*H86,2)</f>
        <v>0</v>
      </c>
      <c r="BL86" s="25" t="s">
        <v>3007</v>
      </c>
      <c r="BM86" s="25" t="s">
        <v>3016</v>
      </c>
    </row>
    <row r="87" spans="2:47" s="1" customFormat="1" ht="13.5">
      <c r="B87" s="42"/>
      <c r="C87" s="64"/>
      <c r="D87" s="223" t="s">
        <v>233</v>
      </c>
      <c r="E87" s="64"/>
      <c r="F87" s="269" t="s">
        <v>3017</v>
      </c>
      <c r="G87" s="64"/>
      <c r="H87" s="64"/>
      <c r="I87" s="174"/>
      <c r="J87" s="64"/>
      <c r="K87" s="64"/>
      <c r="L87" s="62"/>
      <c r="M87" s="220"/>
      <c r="N87" s="43"/>
      <c r="O87" s="43"/>
      <c r="P87" s="43"/>
      <c r="Q87" s="43"/>
      <c r="R87" s="43"/>
      <c r="S87" s="43"/>
      <c r="T87" s="79"/>
      <c r="AT87" s="25" t="s">
        <v>233</v>
      </c>
      <c r="AU87" s="25" t="s">
        <v>85</v>
      </c>
    </row>
    <row r="88" spans="2:65" s="1" customFormat="1" ht="16.5" customHeight="1">
      <c r="B88" s="42"/>
      <c r="C88" s="206" t="s">
        <v>231</v>
      </c>
      <c r="D88" s="206" t="s">
        <v>227</v>
      </c>
      <c r="E88" s="207" t="s">
        <v>3018</v>
      </c>
      <c r="F88" s="208" t="s">
        <v>3019</v>
      </c>
      <c r="G88" s="209" t="s">
        <v>748</v>
      </c>
      <c r="H88" s="210">
        <v>1</v>
      </c>
      <c r="I88" s="211"/>
      <c r="J88" s="212">
        <f>ROUND(I88*H88,2)</f>
        <v>0</v>
      </c>
      <c r="K88" s="208" t="s">
        <v>230</v>
      </c>
      <c r="L88" s="62"/>
      <c r="M88" s="213" t="s">
        <v>24</v>
      </c>
      <c r="N88" s="214" t="s">
        <v>48</v>
      </c>
      <c r="O88" s="43"/>
      <c r="P88" s="215">
        <f>O88*H88</f>
        <v>0</v>
      </c>
      <c r="Q88" s="215">
        <v>0</v>
      </c>
      <c r="R88" s="215">
        <f>Q88*H88</f>
        <v>0</v>
      </c>
      <c r="S88" s="215">
        <v>0</v>
      </c>
      <c r="T88" s="216">
        <f>S88*H88</f>
        <v>0</v>
      </c>
      <c r="AR88" s="25" t="s">
        <v>3007</v>
      </c>
      <c r="AT88" s="25" t="s">
        <v>227</v>
      </c>
      <c r="AU88" s="25" t="s">
        <v>85</v>
      </c>
      <c r="AY88" s="25" t="s">
        <v>225</v>
      </c>
      <c r="BE88" s="217">
        <f>IF(N88="základní",J88,0)</f>
        <v>0</v>
      </c>
      <c r="BF88" s="217">
        <f>IF(N88="snížená",J88,0)</f>
        <v>0</v>
      </c>
      <c r="BG88" s="217">
        <f>IF(N88="zákl. přenesená",J88,0)</f>
        <v>0</v>
      </c>
      <c r="BH88" s="217">
        <f>IF(N88="sníž. přenesená",J88,0)</f>
        <v>0</v>
      </c>
      <c r="BI88" s="217">
        <f>IF(N88="nulová",J88,0)</f>
        <v>0</v>
      </c>
      <c r="BJ88" s="25" t="s">
        <v>25</v>
      </c>
      <c r="BK88" s="217">
        <f>ROUND(I88*H88,2)</f>
        <v>0</v>
      </c>
      <c r="BL88" s="25" t="s">
        <v>3007</v>
      </c>
      <c r="BM88" s="25" t="s">
        <v>3020</v>
      </c>
    </row>
    <row r="89" spans="2:47" s="1" customFormat="1" ht="40.5">
      <c r="B89" s="42"/>
      <c r="C89" s="64"/>
      <c r="D89" s="223" t="s">
        <v>702</v>
      </c>
      <c r="E89" s="64"/>
      <c r="F89" s="286" t="s">
        <v>3021</v>
      </c>
      <c r="G89" s="64"/>
      <c r="H89" s="64"/>
      <c r="I89" s="174"/>
      <c r="J89" s="64"/>
      <c r="K89" s="64"/>
      <c r="L89" s="62"/>
      <c r="M89" s="220"/>
      <c r="N89" s="43"/>
      <c r="O89" s="43"/>
      <c r="P89" s="43"/>
      <c r="Q89" s="43"/>
      <c r="R89" s="43"/>
      <c r="S89" s="43"/>
      <c r="T89" s="79"/>
      <c r="AT89" s="25" t="s">
        <v>702</v>
      </c>
      <c r="AU89" s="25" t="s">
        <v>85</v>
      </c>
    </row>
    <row r="90" spans="2:65" s="1" customFormat="1" ht="16.5" customHeight="1">
      <c r="B90" s="42"/>
      <c r="C90" s="206" t="s">
        <v>260</v>
      </c>
      <c r="D90" s="206" t="s">
        <v>227</v>
      </c>
      <c r="E90" s="207" t="s">
        <v>3022</v>
      </c>
      <c r="F90" s="208" t="s">
        <v>3023</v>
      </c>
      <c r="G90" s="209" t="s">
        <v>2916</v>
      </c>
      <c r="H90" s="210">
        <v>1</v>
      </c>
      <c r="I90" s="211"/>
      <c r="J90" s="212">
        <f>ROUND(I90*H90,2)</f>
        <v>0</v>
      </c>
      <c r="K90" s="208" t="s">
        <v>230</v>
      </c>
      <c r="L90" s="62"/>
      <c r="M90" s="213" t="s">
        <v>24</v>
      </c>
      <c r="N90" s="214" t="s">
        <v>48</v>
      </c>
      <c r="O90" s="43"/>
      <c r="P90" s="215">
        <f>O90*H90</f>
        <v>0</v>
      </c>
      <c r="Q90" s="215">
        <v>0</v>
      </c>
      <c r="R90" s="215">
        <f>Q90*H90</f>
        <v>0</v>
      </c>
      <c r="S90" s="215">
        <v>0</v>
      </c>
      <c r="T90" s="216">
        <f>S90*H90</f>
        <v>0</v>
      </c>
      <c r="AR90" s="25" t="s">
        <v>3007</v>
      </c>
      <c r="AT90" s="25" t="s">
        <v>227</v>
      </c>
      <c r="AU90" s="25" t="s">
        <v>85</v>
      </c>
      <c r="AY90" s="25" t="s">
        <v>225</v>
      </c>
      <c r="BE90" s="217">
        <f>IF(N90="základní",J90,0)</f>
        <v>0</v>
      </c>
      <c r="BF90" s="217">
        <f>IF(N90="snížená",J90,0)</f>
        <v>0</v>
      </c>
      <c r="BG90" s="217">
        <f>IF(N90="zákl. přenesená",J90,0)</f>
        <v>0</v>
      </c>
      <c r="BH90" s="217">
        <f>IF(N90="sníž. přenesená",J90,0)</f>
        <v>0</v>
      </c>
      <c r="BI90" s="217">
        <f>IF(N90="nulová",J90,0)</f>
        <v>0</v>
      </c>
      <c r="BJ90" s="25" t="s">
        <v>25</v>
      </c>
      <c r="BK90" s="217">
        <f>ROUND(I90*H90,2)</f>
        <v>0</v>
      </c>
      <c r="BL90" s="25" t="s">
        <v>3007</v>
      </c>
      <c r="BM90" s="25" t="s">
        <v>3024</v>
      </c>
    </row>
    <row r="91" spans="2:47" s="1" customFormat="1" ht="27">
      <c r="B91" s="42"/>
      <c r="C91" s="64"/>
      <c r="D91" s="218" t="s">
        <v>233</v>
      </c>
      <c r="E91" s="64"/>
      <c r="F91" s="219" t="s">
        <v>3025</v>
      </c>
      <c r="G91" s="64"/>
      <c r="H91" s="64"/>
      <c r="I91" s="174"/>
      <c r="J91" s="64"/>
      <c r="K91" s="64"/>
      <c r="L91" s="62"/>
      <c r="M91" s="220"/>
      <c r="N91" s="43"/>
      <c r="O91" s="43"/>
      <c r="P91" s="43"/>
      <c r="Q91" s="43"/>
      <c r="R91" s="43"/>
      <c r="S91" s="43"/>
      <c r="T91" s="79"/>
      <c r="AT91" s="25" t="s">
        <v>233</v>
      </c>
      <c r="AU91" s="25" t="s">
        <v>85</v>
      </c>
    </row>
    <row r="92" spans="2:63" s="11" customFormat="1" ht="29.85" customHeight="1">
      <c r="B92" s="189"/>
      <c r="C92" s="190"/>
      <c r="D92" s="203" t="s">
        <v>76</v>
      </c>
      <c r="E92" s="204" t="s">
        <v>3026</v>
      </c>
      <c r="F92" s="204" t="s">
        <v>3027</v>
      </c>
      <c r="G92" s="190"/>
      <c r="H92" s="190"/>
      <c r="I92" s="193"/>
      <c r="J92" s="205">
        <f>BK92</f>
        <v>0</v>
      </c>
      <c r="K92" s="190"/>
      <c r="L92" s="195"/>
      <c r="M92" s="196"/>
      <c r="N92" s="197"/>
      <c r="O92" s="197"/>
      <c r="P92" s="198">
        <f>SUM(P93:P106)</f>
        <v>0</v>
      </c>
      <c r="Q92" s="197"/>
      <c r="R92" s="198">
        <f>SUM(R93:R106)</f>
        <v>0</v>
      </c>
      <c r="S92" s="197"/>
      <c r="T92" s="199">
        <f>SUM(T93:T106)</f>
        <v>0</v>
      </c>
      <c r="AR92" s="200" t="s">
        <v>260</v>
      </c>
      <c r="AT92" s="201" t="s">
        <v>76</v>
      </c>
      <c r="AU92" s="201" t="s">
        <v>25</v>
      </c>
      <c r="AY92" s="200" t="s">
        <v>225</v>
      </c>
      <c r="BK92" s="202">
        <f>SUM(BK93:BK106)</f>
        <v>0</v>
      </c>
    </row>
    <row r="93" spans="2:65" s="1" customFormat="1" ht="16.5" customHeight="1">
      <c r="B93" s="42"/>
      <c r="C93" s="206" t="s">
        <v>265</v>
      </c>
      <c r="D93" s="206" t="s">
        <v>227</v>
      </c>
      <c r="E93" s="207" t="s">
        <v>3028</v>
      </c>
      <c r="F93" s="208" t="s">
        <v>3029</v>
      </c>
      <c r="G93" s="209" t="s">
        <v>2916</v>
      </c>
      <c r="H93" s="210">
        <v>1</v>
      </c>
      <c r="I93" s="211"/>
      <c r="J93" s="212">
        <f>ROUND(I93*H93,2)</f>
        <v>0</v>
      </c>
      <c r="K93" s="208" t="s">
        <v>230</v>
      </c>
      <c r="L93" s="62"/>
      <c r="M93" s="213" t="s">
        <v>24</v>
      </c>
      <c r="N93" s="214" t="s">
        <v>48</v>
      </c>
      <c r="O93" s="43"/>
      <c r="P93" s="215">
        <f>O93*H93</f>
        <v>0</v>
      </c>
      <c r="Q93" s="215">
        <v>0</v>
      </c>
      <c r="R93" s="215">
        <f>Q93*H93</f>
        <v>0</v>
      </c>
      <c r="S93" s="215">
        <v>0</v>
      </c>
      <c r="T93" s="216">
        <f>S93*H93</f>
        <v>0</v>
      </c>
      <c r="AR93" s="25" t="s">
        <v>3007</v>
      </c>
      <c r="AT93" s="25" t="s">
        <v>227</v>
      </c>
      <c r="AU93" s="25" t="s">
        <v>85</v>
      </c>
      <c r="AY93" s="25" t="s">
        <v>225</v>
      </c>
      <c r="BE93" s="217">
        <f>IF(N93="základní",J93,0)</f>
        <v>0</v>
      </c>
      <c r="BF93" s="217">
        <f>IF(N93="snížená",J93,0)</f>
        <v>0</v>
      </c>
      <c r="BG93" s="217">
        <f>IF(N93="zákl. přenesená",J93,0)</f>
        <v>0</v>
      </c>
      <c r="BH93" s="217">
        <f>IF(N93="sníž. přenesená",J93,0)</f>
        <v>0</v>
      </c>
      <c r="BI93" s="217">
        <f>IF(N93="nulová",J93,0)</f>
        <v>0</v>
      </c>
      <c r="BJ93" s="25" t="s">
        <v>25</v>
      </c>
      <c r="BK93" s="217">
        <f>ROUND(I93*H93,2)</f>
        <v>0</v>
      </c>
      <c r="BL93" s="25" t="s">
        <v>3007</v>
      </c>
      <c r="BM93" s="25" t="s">
        <v>3030</v>
      </c>
    </row>
    <row r="94" spans="2:47" s="1" customFormat="1" ht="13.5">
      <c r="B94" s="42"/>
      <c r="C94" s="64"/>
      <c r="D94" s="218" t="s">
        <v>233</v>
      </c>
      <c r="E94" s="64"/>
      <c r="F94" s="219" t="s">
        <v>3031</v>
      </c>
      <c r="G94" s="64"/>
      <c r="H94" s="64"/>
      <c r="I94" s="174"/>
      <c r="J94" s="64"/>
      <c r="K94" s="64"/>
      <c r="L94" s="62"/>
      <c r="M94" s="220"/>
      <c r="N94" s="43"/>
      <c r="O94" s="43"/>
      <c r="P94" s="43"/>
      <c r="Q94" s="43"/>
      <c r="R94" s="43"/>
      <c r="S94" s="43"/>
      <c r="T94" s="79"/>
      <c r="AT94" s="25" t="s">
        <v>233</v>
      </c>
      <c r="AU94" s="25" t="s">
        <v>85</v>
      </c>
    </row>
    <row r="95" spans="2:47" s="1" customFormat="1" ht="27">
      <c r="B95" s="42"/>
      <c r="C95" s="64"/>
      <c r="D95" s="223" t="s">
        <v>702</v>
      </c>
      <c r="E95" s="64"/>
      <c r="F95" s="286" t="s">
        <v>3032</v>
      </c>
      <c r="G95" s="64"/>
      <c r="H95" s="64"/>
      <c r="I95" s="174"/>
      <c r="J95" s="64"/>
      <c r="K95" s="64"/>
      <c r="L95" s="62"/>
      <c r="M95" s="220"/>
      <c r="N95" s="43"/>
      <c r="O95" s="43"/>
      <c r="P95" s="43"/>
      <c r="Q95" s="43"/>
      <c r="R95" s="43"/>
      <c r="S95" s="43"/>
      <c r="T95" s="79"/>
      <c r="AT95" s="25" t="s">
        <v>702</v>
      </c>
      <c r="AU95" s="25" t="s">
        <v>85</v>
      </c>
    </row>
    <row r="96" spans="2:65" s="1" customFormat="1" ht="16.5" customHeight="1">
      <c r="B96" s="42"/>
      <c r="C96" s="206" t="s">
        <v>272</v>
      </c>
      <c r="D96" s="206" t="s">
        <v>227</v>
      </c>
      <c r="E96" s="207" t="s">
        <v>3033</v>
      </c>
      <c r="F96" s="208" t="s">
        <v>3034</v>
      </c>
      <c r="G96" s="209" t="s">
        <v>2916</v>
      </c>
      <c r="H96" s="210">
        <v>1</v>
      </c>
      <c r="I96" s="211"/>
      <c r="J96" s="212">
        <f>ROUND(I96*H96,2)</f>
        <v>0</v>
      </c>
      <c r="K96" s="208" t="s">
        <v>230</v>
      </c>
      <c r="L96" s="62"/>
      <c r="M96" s="213" t="s">
        <v>24</v>
      </c>
      <c r="N96" s="214" t="s">
        <v>48</v>
      </c>
      <c r="O96" s="43"/>
      <c r="P96" s="215">
        <f>O96*H96</f>
        <v>0</v>
      </c>
      <c r="Q96" s="215">
        <v>0</v>
      </c>
      <c r="R96" s="215">
        <f>Q96*H96</f>
        <v>0</v>
      </c>
      <c r="S96" s="215">
        <v>0</v>
      </c>
      <c r="T96" s="216">
        <f>S96*H96</f>
        <v>0</v>
      </c>
      <c r="AR96" s="25" t="s">
        <v>3007</v>
      </c>
      <c r="AT96" s="25" t="s">
        <v>227</v>
      </c>
      <c r="AU96" s="25" t="s">
        <v>85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3007</v>
      </c>
      <c r="BM96" s="25" t="s">
        <v>3035</v>
      </c>
    </row>
    <row r="97" spans="2:47" s="1" customFormat="1" ht="13.5">
      <c r="B97" s="42"/>
      <c r="C97" s="64"/>
      <c r="D97" s="218" t="s">
        <v>233</v>
      </c>
      <c r="E97" s="64"/>
      <c r="F97" s="219" t="s">
        <v>3036</v>
      </c>
      <c r="G97" s="64"/>
      <c r="H97" s="64"/>
      <c r="I97" s="174"/>
      <c r="J97" s="64"/>
      <c r="K97" s="64"/>
      <c r="L97" s="62"/>
      <c r="M97" s="220"/>
      <c r="N97" s="43"/>
      <c r="O97" s="43"/>
      <c r="P97" s="43"/>
      <c r="Q97" s="43"/>
      <c r="R97" s="43"/>
      <c r="S97" s="43"/>
      <c r="T97" s="79"/>
      <c r="AT97" s="25" t="s">
        <v>233</v>
      </c>
      <c r="AU97" s="25" t="s">
        <v>85</v>
      </c>
    </row>
    <row r="98" spans="2:47" s="1" customFormat="1" ht="27">
      <c r="B98" s="42"/>
      <c r="C98" s="64"/>
      <c r="D98" s="223" t="s">
        <v>702</v>
      </c>
      <c r="E98" s="64"/>
      <c r="F98" s="286" t="s">
        <v>3037</v>
      </c>
      <c r="G98" s="64"/>
      <c r="H98" s="64"/>
      <c r="I98" s="174"/>
      <c r="J98" s="64"/>
      <c r="K98" s="64"/>
      <c r="L98" s="62"/>
      <c r="M98" s="220"/>
      <c r="N98" s="43"/>
      <c r="O98" s="43"/>
      <c r="P98" s="43"/>
      <c r="Q98" s="43"/>
      <c r="R98" s="43"/>
      <c r="S98" s="43"/>
      <c r="T98" s="79"/>
      <c r="AT98" s="25" t="s">
        <v>702</v>
      </c>
      <c r="AU98" s="25" t="s">
        <v>85</v>
      </c>
    </row>
    <row r="99" spans="2:65" s="1" customFormat="1" ht="16.5" customHeight="1">
      <c r="B99" s="42"/>
      <c r="C99" s="206" t="s">
        <v>277</v>
      </c>
      <c r="D99" s="206" t="s">
        <v>227</v>
      </c>
      <c r="E99" s="207" t="s">
        <v>3038</v>
      </c>
      <c r="F99" s="208" t="s">
        <v>3039</v>
      </c>
      <c r="G99" s="209" t="s">
        <v>2916</v>
      </c>
      <c r="H99" s="210">
        <v>1</v>
      </c>
      <c r="I99" s="211"/>
      <c r="J99" s="212">
        <f>ROUND(I99*H99,2)</f>
        <v>0</v>
      </c>
      <c r="K99" s="208" t="s">
        <v>230</v>
      </c>
      <c r="L99" s="62"/>
      <c r="M99" s="213" t="s">
        <v>24</v>
      </c>
      <c r="N99" s="214" t="s">
        <v>48</v>
      </c>
      <c r="O99" s="43"/>
      <c r="P99" s="215">
        <f>O99*H99</f>
        <v>0</v>
      </c>
      <c r="Q99" s="215">
        <v>0</v>
      </c>
      <c r="R99" s="215">
        <f>Q99*H99</f>
        <v>0</v>
      </c>
      <c r="S99" s="215">
        <v>0</v>
      </c>
      <c r="T99" s="216">
        <f>S99*H99</f>
        <v>0</v>
      </c>
      <c r="AR99" s="25" t="s">
        <v>3007</v>
      </c>
      <c r="AT99" s="25" t="s">
        <v>227</v>
      </c>
      <c r="AU99" s="25" t="s">
        <v>85</v>
      </c>
      <c r="AY99" s="25" t="s">
        <v>225</v>
      </c>
      <c r="BE99" s="217">
        <f>IF(N99="základní",J99,0)</f>
        <v>0</v>
      </c>
      <c r="BF99" s="217">
        <f>IF(N99="snížená",J99,0)</f>
        <v>0</v>
      </c>
      <c r="BG99" s="217">
        <f>IF(N99="zákl. přenesená",J99,0)</f>
        <v>0</v>
      </c>
      <c r="BH99" s="217">
        <f>IF(N99="sníž. přenesená",J99,0)</f>
        <v>0</v>
      </c>
      <c r="BI99" s="217">
        <f>IF(N99="nulová",J99,0)</f>
        <v>0</v>
      </c>
      <c r="BJ99" s="25" t="s">
        <v>25</v>
      </c>
      <c r="BK99" s="217">
        <f>ROUND(I99*H99,2)</f>
        <v>0</v>
      </c>
      <c r="BL99" s="25" t="s">
        <v>3007</v>
      </c>
      <c r="BM99" s="25" t="s">
        <v>3040</v>
      </c>
    </row>
    <row r="100" spans="2:47" s="1" customFormat="1" ht="13.5">
      <c r="B100" s="42"/>
      <c r="C100" s="64"/>
      <c r="D100" s="223" t="s">
        <v>233</v>
      </c>
      <c r="E100" s="64"/>
      <c r="F100" s="269" t="s">
        <v>3041</v>
      </c>
      <c r="G100" s="64"/>
      <c r="H100" s="64"/>
      <c r="I100" s="174"/>
      <c r="J100" s="64"/>
      <c r="K100" s="64"/>
      <c r="L100" s="62"/>
      <c r="M100" s="220"/>
      <c r="N100" s="43"/>
      <c r="O100" s="43"/>
      <c r="P100" s="43"/>
      <c r="Q100" s="43"/>
      <c r="R100" s="43"/>
      <c r="S100" s="43"/>
      <c r="T100" s="79"/>
      <c r="AT100" s="25" t="s">
        <v>233</v>
      </c>
      <c r="AU100" s="25" t="s">
        <v>85</v>
      </c>
    </row>
    <row r="101" spans="2:65" s="1" customFormat="1" ht="16.5" customHeight="1">
      <c r="B101" s="42"/>
      <c r="C101" s="206" t="s">
        <v>284</v>
      </c>
      <c r="D101" s="206" t="s">
        <v>227</v>
      </c>
      <c r="E101" s="207" t="s">
        <v>3042</v>
      </c>
      <c r="F101" s="208" t="s">
        <v>3043</v>
      </c>
      <c r="G101" s="209" t="s">
        <v>2916</v>
      </c>
      <c r="H101" s="210">
        <v>1</v>
      </c>
      <c r="I101" s="211"/>
      <c r="J101" s="212">
        <f>ROUND(I101*H101,2)</f>
        <v>0</v>
      </c>
      <c r="K101" s="208" t="s">
        <v>230</v>
      </c>
      <c r="L101" s="62"/>
      <c r="M101" s="213" t="s">
        <v>24</v>
      </c>
      <c r="N101" s="214" t="s">
        <v>48</v>
      </c>
      <c r="O101" s="43"/>
      <c r="P101" s="215">
        <f>O101*H101</f>
        <v>0</v>
      </c>
      <c r="Q101" s="215">
        <v>0</v>
      </c>
      <c r="R101" s="215">
        <f>Q101*H101</f>
        <v>0</v>
      </c>
      <c r="S101" s="215">
        <v>0</v>
      </c>
      <c r="T101" s="216">
        <f>S101*H101</f>
        <v>0</v>
      </c>
      <c r="AR101" s="25" t="s">
        <v>3007</v>
      </c>
      <c r="AT101" s="25" t="s">
        <v>227</v>
      </c>
      <c r="AU101" s="25" t="s">
        <v>85</v>
      </c>
      <c r="AY101" s="25" t="s">
        <v>225</v>
      </c>
      <c r="BE101" s="217">
        <f>IF(N101="základní",J101,0)</f>
        <v>0</v>
      </c>
      <c r="BF101" s="217">
        <f>IF(N101="snížená",J101,0)</f>
        <v>0</v>
      </c>
      <c r="BG101" s="217">
        <f>IF(N101="zákl. přenesená",J101,0)</f>
        <v>0</v>
      </c>
      <c r="BH101" s="217">
        <f>IF(N101="sníž. přenesená",J101,0)</f>
        <v>0</v>
      </c>
      <c r="BI101" s="217">
        <f>IF(N101="nulová",J101,0)</f>
        <v>0</v>
      </c>
      <c r="BJ101" s="25" t="s">
        <v>25</v>
      </c>
      <c r="BK101" s="217">
        <f>ROUND(I101*H101,2)</f>
        <v>0</v>
      </c>
      <c r="BL101" s="25" t="s">
        <v>3007</v>
      </c>
      <c r="BM101" s="25" t="s">
        <v>3044</v>
      </c>
    </row>
    <row r="102" spans="2:47" s="1" customFormat="1" ht="13.5">
      <c r="B102" s="42"/>
      <c r="C102" s="64"/>
      <c r="D102" s="223" t="s">
        <v>233</v>
      </c>
      <c r="E102" s="64"/>
      <c r="F102" s="269" t="s">
        <v>3045</v>
      </c>
      <c r="G102" s="64"/>
      <c r="H102" s="64"/>
      <c r="I102" s="174"/>
      <c r="J102" s="64"/>
      <c r="K102" s="64"/>
      <c r="L102" s="62"/>
      <c r="M102" s="220"/>
      <c r="N102" s="43"/>
      <c r="O102" s="43"/>
      <c r="P102" s="43"/>
      <c r="Q102" s="43"/>
      <c r="R102" s="43"/>
      <c r="S102" s="43"/>
      <c r="T102" s="79"/>
      <c r="AT102" s="25" t="s">
        <v>233</v>
      </c>
      <c r="AU102" s="25" t="s">
        <v>85</v>
      </c>
    </row>
    <row r="103" spans="2:65" s="1" customFormat="1" ht="16.5" customHeight="1">
      <c r="B103" s="42"/>
      <c r="C103" s="206" t="s">
        <v>30</v>
      </c>
      <c r="D103" s="206" t="s">
        <v>227</v>
      </c>
      <c r="E103" s="207" t="s">
        <v>3046</v>
      </c>
      <c r="F103" s="208" t="s">
        <v>3047</v>
      </c>
      <c r="G103" s="209" t="s">
        <v>2916</v>
      </c>
      <c r="H103" s="210">
        <v>1</v>
      </c>
      <c r="I103" s="211"/>
      <c r="J103" s="212">
        <f>ROUND(I103*H103,2)</f>
        <v>0</v>
      </c>
      <c r="K103" s="208" t="s">
        <v>230</v>
      </c>
      <c r="L103" s="62"/>
      <c r="M103" s="213" t="s">
        <v>24</v>
      </c>
      <c r="N103" s="214" t="s">
        <v>48</v>
      </c>
      <c r="O103" s="43"/>
      <c r="P103" s="215">
        <f>O103*H103</f>
        <v>0</v>
      </c>
      <c r="Q103" s="215">
        <v>0</v>
      </c>
      <c r="R103" s="215">
        <f>Q103*H103</f>
        <v>0</v>
      </c>
      <c r="S103" s="215">
        <v>0</v>
      </c>
      <c r="T103" s="216">
        <f>S103*H103</f>
        <v>0</v>
      </c>
      <c r="AR103" s="25" t="s">
        <v>3007</v>
      </c>
      <c r="AT103" s="25" t="s">
        <v>227</v>
      </c>
      <c r="AU103" s="25" t="s">
        <v>85</v>
      </c>
      <c r="AY103" s="25" t="s">
        <v>225</v>
      </c>
      <c r="BE103" s="217">
        <f>IF(N103="základní",J103,0)</f>
        <v>0</v>
      </c>
      <c r="BF103" s="217">
        <f>IF(N103="snížená",J103,0)</f>
        <v>0</v>
      </c>
      <c r="BG103" s="217">
        <f>IF(N103="zákl. přenesená",J103,0)</f>
        <v>0</v>
      </c>
      <c r="BH103" s="217">
        <f>IF(N103="sníž. přenesená",J103,0)</f>
        <v>0</v>
      </c>
      <c r="BI103" s="217">
        <f>IF(N103="nulová",J103,0)</f>
        <v>0</v>
      </c>
      <c r="BJ103" s="25" t="s">
        <v>25</v>
      </c>
      <c r="BK103" s="217">
        <f>ROUND(I103*H103,2)</f>
        <v>0</v>
      </c>
      <c r="BL103" s="25" t="s">
        <v>3007</v>
      </c>
      <c r="BM103" s="25" t="s">
        <v>3048</v>
      </c>
    </row>
    <row r="104" spans="2:47" s="1" customFormat="1" ht="13.5">
      <c r="B104" s="42"/>
      <c r="C104" s="64"/>
      <c r="D104" s="223" t="s">
        <v>233</v>
      </c>
      <c r="E104" s="64"/>
      <c r="F104" s="269" t="s">
        <v>3049</v>
      </c>
      <c r="G104" s="64"/>
      <c r="H104" s="64"/>
      <c r="I104" s="174"/>
      <c r="J104" s="64"/>
      <c r="K104" s="64"/>
      <c r="L104" s="62"/>
      <c r="M104" s="220"/>
      <c r="N104" s="43"/>
      <c r="O104" s="43"/>
      <c r="P104" s="43"/>
      <c r="Q104" s="43"/>
      <c r="R104" s="43"/>
      <c r="S104" s="43"/>
      <c r="T104" s="79"/>
      <c r="AT104" s="25" t="s">
        <v>233</v>
      </c>
      <c r="AU104" s="25" t="s">
        <v>85</v>
      </c>
    </row>
    <row r="105" spans="2:65" s="1" customFormat="1" ht="16.5" customHeight="1">
      <c r="B105" s="42"/>
      <c r="C105" s="206" t="s">
        <v>327</v>
      </c>
      <c r="D105" s="206" t="s">
        <v>227</v>
      </c>
      <c r="E105" s="207" t="s">
        <v>3050</v>
      </c>
      <c r="F105" s="208" t="s">
        <v>3051</v>
      </c>
      <c r="G105" s="209" t="s">
        <v>2916</v>
      </c>
      <c r="H105" s="210">
        <v>1</v>
      </c>
      <c r="I105" s="211"/>
      <c r="J105" s="212">
        <f>ROUND(I105*H105,2)</f>
        <v>0</v>
      </c>
      <c r="K105" s="208" t="s">
        <v>230</v>
      </c>
      <c r="L105" s="62"/>
      <c r="M105" s="213" t="s">
        <v>24</v>
      </c>
      <c r="N105" s="214" t="s">
        <v>48</v>
      </c>
      <c r="O105" s="43"/>
      <c r="P105" s="215">
        <f>O105*H105</f>
        <v>0</v>
      </c>
      <c r="Q105" s="215">
        <v>0</v>
      </c>
      <c r="R105" s="215">
        <f>Q105*H105</f>
        <v>0</v>
      </c>
      <c r="S105" s="215">
        <v>0</v>
      </c>
      <c r="T105" s="216">
        <f>S105*H105</f>
        <v>0</v>
      </c>
      <c r="AR105" s="25" t="s">
        <v>3007</v>
      </c>
      <c r="AT105" s="25" t="s">
        <v>227</v>
      </c>
      <c r="AU105" s="25" t="s">
        <v>85</v>
      </c>
      <c r="AY105" s="25" t="s">
        <v>225</v>
      </c>
      <c r="BE105" s="217">
        <f>IF(N105="základní",J105,0)</f>
        <v>0</v>
      </c>
      <c r="BF105" s="217">
        <f>IF(N105="snížená",J105,0)</f>
        <v>0</v>
      </c>
      <c r="BG105" s="217">
        <f>IF(N105="zákl. přenesená",J105,0)</f>
        <v>0</v>
      </c>
      <c r="BH105" s="217">
        <f>IF(N105="sníž. přenesená",J105,0)</f>
        <v>0</v>
      </c>
      <c r="BI105" s="217">
        <f>IF(N105="nulová",J105,0)</f>
        <v>0</v>
      </c>
      <c r="BJ105" s="25" t="s">
        <v>25</v>
      </c>
      <c r="BK105" s="217">
        <f>ROUND(I105*H105,2)</f>
        <v>0</v>
      </c>
      <c r="BL105" s="25" t="s">
        <v>3007</v>
      </c>
      <c r="BM105" s="25" t="s">
        <v>3052</v>
      </c>
    </row>
    <row r="106" spans="2:47" s="1" customFormat="1" ht="13.5">
      <c r="B106" s="42"/>
      <c r="C106" s="64"/>
      <c r="D106" s="218" t="s">
        <v>233</v>
      </c>
      <c r="E106" s="64"/>
      <c r="F106" s="219" t="s">
        <v>3053</v>
      </c>
      <c r="G106" s="64"/>
      <c r="H106" s="64"/>
      <c r="I106" s="174"/>
      <c r="J106" s="64"/>
      <c r="K106" s="64"/>
      <c r="L106" s="62"/>
      <c r="M106" s="287"/>
      <c r="N106" s="288"/>
      <c r="O106" s="288"/>
      <c r="P106" s="288"/>
      <c r="Q106" s="288"/>
      <c r="R106" s="288"/>
      <c r="S106" s="288"/>
      <c r="T106" s="289"/>
      <c r="AT106" s="25" t="s">
        <v>233</v>
      </c>
      <c r="AU106" s="25" t="s">
        <v>85</v>
      </c>
    </row>
    <row r="107" spans="2:12" s="1" customFormat="1" ht="6.95" customHeight="1">
      <c r="B107" s="57"/>
      <c r="C107" s="58"/>
      <c r="D107" s="58"/>
      <c r="E107" s="58"/>
      <c r="F107" s="58"/>
      <c r="G107" s="58"/>
      <c r="H107" s="58"/>
      <c r="I107" s="150"/>
      <c r="J107" s="58"/>
      <c r="K107" s="58"/>
      <c r="L107" s="62"/>
    </row>
  </sheetData>
  <sheetProtection password="CC35" sheet="1" objects="1" scenarios="1" formatCells="0" formatColumns="0" formatRows="0" sort="0" autoFilter="0"/>
  <autoFilter ref="C78:K106"/>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2" customWidth="1"/>
    <col min="2" max="2" width="1.66796875" style="292" customWidth="1"/>
    <col min="3" max="4" width="5" style="292" customWidth="1"/>
    <col min="5" max="5" width="11.66015625" style="292" customWidth="1"/>
    <col min="6" max="6" width="9.16015625" style="292" customWidth="1"/>
    <col min="7" max="7" width="5" style="292" customWidth="1"/>
    <col min="8" max="8" width="77.83203125" style="292" customWidth="1"/>
    <col min="9" max="10" width="20" style="292" customWidth="1"/>
    <col min="11" max="11" width="1.66796875" style="292" customWidth="1"/>
  </cols>
  <sheetData>
    <row r="1" ht="37.5" customHeight="1"/>
    <row r="2" spans="2:11" ht="7.5" customHeight="1">
      <c r="B2" s="293"/>
      <c r="C2" s="294"/>
      <c r="D2" s="294"/>
      <c r="E2" s="294"/>
      <c r="F2" s="294"/>
      <c r="G2" s="294"/>
      <c r="H2" s="294"/>
      <c r="I2" s="294"/>
      <c r="J2" s="294"/>
      <c r="K2" s="295"/>
    </row>
    <row r="3" spans="2:11" s="16" customFormat="1" ht="45" customHeight="1">
      <c r="B3" s="296"/>
      <c r="C3" s="427" t="s">
        <v>3054</v>
      </c>
      <c r="D3" s="427"/>
      <c r="E3" s="427"/>
      <c r="F3" s="427"/>
      <c r="G3" s="427"/>
      <c r="H3" s="427"/>
      <c r="I3" s="427"/>
      <c r="J3" s="427"/>
      <c r="K3" s="297"/>
    </row>
    <row r="4" spans="2:11" ht="25.5" customHeight="1">
      <c r="B4" s="298"/>
      <c r="C4" s="431" t="s">
        <v>3055</v>
      </c>
      <c r="D4" s="431"/>
      <c r="E4" s="431"/>
      <c r="F4" s="431"/>
      <c r="G4" s="431"/>
      <c r="H4" s="431"/>
      <c r="I4" s="431"/>
      <c r="J4" s="431"/>
      <c r="K4" s="299"/>
    </row>
    <row r="5" spans="2:11" ht="5.25" customHeight="1">
      <c r="B5" s="298"/>
      <c r="C5" s="300"/>
      <c r="D5" s="300"/>
      <c r="E5" s="300"/>
      <c r="F5" s="300"/>
      <c r="G5" s="300"/>
      <c r="H5" s="300"/>
      <c r="I5" s="300"/>
      <c r="J5" s="300"/>
      <c r="K5" s="299"/>
    </row>
    <row r="6" spans="2:11" ht="15" customHeight="1">
      <c r="B6" s="298"/>
      <c r="C6" s="430" t="s">
        <v>3056</v>
      </c>
      <c r="D6" s="430"/>
      <c r="E6" s="430"/>
      <c r="F6" s="430"/>
      <c r="G6" s="430"/>
      <c r="H6" s="430"/>
      <c r="I6" s="430"/>
      <c r="J6" s="430"/>
      <c r="K6" s="299"/>
    </row>
    <row r="7" spans="2:11" ht="15" customHeight="1">
      <c r="B7" s="302"/>
      <c r="C7" s="430" t="s">
        <v>3057</v>
      </c>
      <c r="D7" s="430"/>
      <c r="E7" s="430"/>
      <c r="F7" s="430"/>
      <c r="G7" s="430"/>
      <c r="H7" s="430"/>
      <c r="I7" s="430"/>
      <c r="J7" s="430"/>
      <c r="K7" s="299"/>
    </row>
    <row r="8" spans="2:11" ht="12.75" customHeight="1">
      <c r="B8" s="302"/>
      <c r="C8" s="301"/>
      <c r="D8" s="301"/>
      <c r="E8" s="301"/>
      <c r="F8" s="301"/>
      <c r="G8" s="301"/>
      <c r="H8" s="301"/>
      <c r="I8" s="301"/>
      <c r="J8" s="301"/>
      <c r="K8" s="299"/>
    </row>
    <row r="9" spans="2:11" ht="15" customHeight="1">
      <c r="B9" s="302"/>
      <c r="C9" s="430" t="s">
        <v>3058</v>
      </c>
      <c r="D9" s="430"/>
      <c r="E9" s="430"/>
      <c r="F9" s="430"/>
      <c r="G9" s="430"/>
      <c r="H9" s="430"/>
      <c r="I9" s="430"/>
      <c r="J9" s="430"/>
      <c r="K9" s="299"/>
    </row>
    <row r="10" spans="2:11" ht="15" customHeight="1">
      <c r="B10" s="302"/>
      <c r="C10" s="301"/>
      <c r="D10" s="430" t="s">
        <v>3059</v>
      </c>
      <c r="E10" s="430"/>
      <c r="F10" s="430"/>
      <c r="G10" s="430"/>
      <c r="H10" s="430"/>
      <c r="I10" s="430"/>
      <c r="J10" s="430"/>
      <c r="K10" s="299"/>
    </row>
    <row r="11" spans="2:11" ht="15" customHeight="1">
      <c r="B11" s="302"/>
      <c r="C11" s="303"/>
      <c r="D11" s="430" t="s">
        <v>3060</v>
      </c>
      <c r="E11" s="430"/>
      <c r="F11" s="430"/>
      <c r="G11" s="430"/>
      <c r="H11" s="430"/>
      <c r="I11" s="430"/>
      <c r="J11" s="430"/>
      <c r="K11" s="299"/>
    </row>
    <row r="12" spans="2:11" ht="12.75" customHeight="1">
      <c r="B12" s="302"/>
      <c r="C12" s="303"/>
      <c r="D12" s="303"/>
      <c r="E12" s="303"/>
      <c r="F12" s="303"/>
      <c r="G12" s="303"/>
      <c r="H12" s="303"/>
      <c r="I12" s="303"/>
      <c r="J12" s="303"/>
      <c r="K12" s="299"/>
    </row>
    <row r="13" spans="2:11" ht="15" customHeight="1">
      <c r="B13" s="302"/>
      <c r="C13" s="303"/>
      <c r="D13" s="430" t="s">
        <v>3061</v>
      </c>
      <c r="E13" s="430"/>
      <c r="F13" s="430"/>
      <c r="G13" s="430"/>
      <c r="H13" s="430"/>
      <c r="I13" s="430"/>
      <c r="J13" s="430"/>
      <c r="K13" s="299"/>
    </row>
    <row r="14" spans="2:11" ht="15" customHeight="1">
      <c r="B14" s="302"/>
      <c r="C14" s="303"/>
      <c r="D14" s="430" t="s">
        <v>3062</v>
      </c>
      <c r="E14" s="430"/>
      <c r="F14" s="430"/>
      <c r="G14" s="430"/>
      <c r="H14" s="430"/>
      <c r="I14" s="430"/>
      <c r="J14" s="430"/>
      <c r="K14" s="299"/>
    </row>
    <row r="15" spans="2:11" ht="15" customHeight="1">
      <c r="B15" s="302"/>
      <c r="C15" s="303"/>
      <c r="D15" s="430" t="s">
        <v>3063</v>
      </c>
      <c r="E15" s="430"/>
      <c r="F15" s="430"/>
      <c r="G15" s="430"/>
      <c r="H15" s="430"/>
      <c r="I15" s="430"/>
      <c r="J15" s="430"/>
      <c r="K15" s="299"/>
    </row>
    <row r="16" spans="2:11" ht="15" customHeight="1">
      <c r="B16" s="302"/>
      <c r="C16" s="303"/>
      <c r="D16" s="303"/>
      <c r="E16" s="304" t="s">
        <v>83</v>
      </c>
      <c r="F16" s="430" t="s">
        <v>3064</v>
      </c>
      <c r="G16" s="430"/>
      <c r="H16" s="430"/>
      <c r="I16" s="430"/>
      <c r="J16" s="430"/>
      <c r="K16" s="299"/>
    </row>
    <row r="17" spans="2:11" ht="15" customHeight="1">
      <c r="B17" s="302"/>
      <c r="C17" s="303"/>
      <c r="D17" s="303"/>
      <c r="E17" s="304" t="s">
        <v>3065</v>
      </c>
      <c r="F17" s="430" t="s">
        <v>3066</v>
      </c>
      <c r="G17" s="430"/>
      <c r="H17" s="430"/>
      <c r="I17" s="430"/>
      <c r="J17" s="430"/>
      <c r="K17" s="299"/>
    </row>
    <row r="18" spans="2:11" ht="15" customHeight="1">
      <c r="B18" s="302"/>
      <c r="C18" s="303"/>
      <c r="D18" s="303"/>
      <c r="E18" s="304" t="s">
        <v>3067</v>
      </c>
      <c r="F18" s="430" t="s">
        <v>3068</v>
      </c>
      <c r="G18" s="430"/>
      <c r="H18" s="430"/>
      <c r="I18" s="430"/>
      <c r="J18" s="430"/>
      <c r="K18" s="299"/>
    </row>
    <row r="19" spans="2:11" ht="15" customHeight="1">
      <c r="B19" s="302"/>
      <c r="C19" s="303"/>
      <c r="D19" s="303"/>
      <c r="E19" s="304" t="s">
        <v>131</v>
      </c>
      <c r="F19" s="430" t="s">
        <v>3069</v>
      </c>
      <c r="G19" s="430"/>
      <c r="H19" s="430"/>
      <c r="I19" s="430"/>
      <c r="J19" s="430"/>
      <c r="K19" s="299"/>
    </row>
    <row r="20" spans="2:11" ht="15" customHeight="1">
      <c r="B20" s="302"/>
      <c r="C20" s="303"/>
      <c r="D20" s="303"/>
      <c r="E20" s="304" t="s">
        <v>3070</v>
      </c>
      <c r="F20" s="430" t="s">
        <v>2500</v>
      </c>
      <c r="G20" s="430"/>
      <c r="H20" s="430"/>
      <c r="I20" s="430"/>
      <c r="J20" s="430"/>
      <c r="K20" s="299"/>
    </row>
    <row r="21" spans="2:11" ht="15" customHeight="1">
      <c r="B21" s="302"/>
      <c r="C21" s="303"/>
      <c r="D21" s="303"/>
      <c r="E21" s="304" t="s">
        <v>88</v>
      </c>
      <c r="F21" s="430" t="s">
        <v>3071</v>
      </c>
      <c r="G21" s="430"/>
      <c r="H21" s="430"/>
      <c r="I21" s="430"/>
      <c r="J21" s="430"/>
      <c r="K21" s="299"/>
    </row>
    <row r="22" spans="2:11" ht="12.75" customHeight="1">
      <c r="B22" s="302"/>
      <c r="C22" s="303"/>
      <c r="D22" s="303"/>
      <c r="E22" s="303"/>
      <c r="F22" s="303"/>
      <c r="G22" s="303"/>
      <c r="H22" s="303"/>
      <c r="I22" s="303"/>
      <c r="J22" s="303"/>
      <c r="K22" s="299"/>
    </row>
    <row r="23" spans="2:11" ht="15" customHeight="1">
      <c r="B23" s="302"/>
      <c r="C23" s="430" t="s">
        <v>3072</v>
      </c>
      <c r="D23" s="430"/>
      <c r="E23" s="430"/>
      <c r="F23" s="430"/>
      <c r="G23" s="430"/>
      <c r="H23" s="430"/>
      <c r="I23" s="430"/>
      <c r="J23" s="430"/>
      <c r="K23" s="299"/>
    </row>
    <row r="24" spans="2:11" ht="15" customHeight="1">
      <c r="B24" s="302"/>
      <c r="C24" s="430" t="s">
        <v>3073</v>
      </c>
      <c r="D24" s="430"/>
      <c r="E24" s="430"/>
      <c r="F24" s="430"/>
      <c r="G24" s="430"/>
      <c r="H24" s="430"/>
      <c r="I24" s="430"/>
      <c r="J24" s="430"/>
      <c r="K24" s="299"/>
    </row>
    <row r="25" spans="2:11" ht="15" customHeight="1">
      <c r="B25" s="302"/>
      <c r="C25" s="301"/>
      <c r="D25" s="430" t="s">
        <v>3074</v>
      </c>
      <c r="E25" s="430"/>
      <c r="F25" s="430"/>
      <c r="G25" s="430"/>
      <c r="H25" s="430"/>
      <c r="I25" s="430"/>
      <c r="J25" s="430"/>
      <c r="K25" s="299"/>
    </row>
    <row r="26" spans="2:11" ht="15" customHeight="1">
      <c r="B26" s="302"/>
      <c r="C26" s="303"/>
      <c r="D26" s="430" t="s">
        <v>3075</v>
      </c>
      <c r="E26" s="430"/>
      <c r="F26" s="430"/>
      <c r="G26" s="430"/>
      <c r="H26" s="430"/>
      <c r="I26" s="430"/>
      <c r="J26" s="430"/>
      <c r="K26" s="299"/>
    </row>
    <row r="27" spans="2:11" ht="12.75" customHeight="1">
      <c r="B27" s="302"/>
      <c r="C27" s="303"/>
      <c r="D27" s="303"/>
      <c r="E27" s="303"/>
      <c r="F27" s="303"/>
      <c r="G27" s="303"/>
      <c r="H27" s="303"/>
      <c r="I27" s="303"/>
      <c r="J27" s="303"/>
      <c r="K27" s="299"/>
    </row>
    <row r="28" spans="2:11" ht="15" customHeight="1">
      <c r="B28" s="302"/>
      <c r="C28" s="303"/>
      <c r="D28" s="430" t="s">
        <v>3076</v>
      </c>
      <c r="E28" s="430"/>
      <c r="F28" s="430"/>
      <c r="G28" s="430"/>
      <c r="H28" s="430"/>
      <c r="I28" s="430"/>
      <c r="J28" s="430"/>
      <c r="K28" s="299"/>
    </row>
    <row r="29" spans="2:11" ht="15" customHeight="1">
      <c r="B29" s="302"/>
      <c r="C29" s="303"/>
      <c r="D29" s="430" t="s">
        <v>3077</v>
      </c>
      <c r="E29" s="430"/>
      <c r="F29" s="430"/>
      <c r="G29" s="430"/>
      <c r="H29" s="430"/>
      <c r="I29" s="430"/>
      <c r="J29" s="430"/>
      <c r="K29" s="299"/>
    </row>
    <row r="30" spans="2:11" ht="12.75" customHeight="1">
      <c r="B30" s="302"/>
      <c r="C30" s="303"/>
      <c r="D30" s="303"/>
      <c r="E30" s="303"/>
      <c r="F30" s="303"/>
      <c r="G30" s="303"/>
      <c r="H30" s="303"/>
      <c r="I30" s="303"/>
      <c r="J30" s="303"/>
      <c r="K30" s="299"/>
    </row>
    <row r="31" spans="2:11" ht="15" customHeight="1">
      <c r="B31" s="302"/>
      <c r="C31" s="303"/>
      <c r="D31" s="430" t="s">
        <v>3078</v>
      </c>
      <c r="E31" s="430"/>
      <c r="F31" s="430"/>
      <c r="G31" s="430"/>
      <c r="H31" s="430"/>
      <c r="I31" s="430"/>
      <c r="J31" s="430"/>
      <c r="K31" s="299"/>
    </row>
    <row r="32" spans="2:11" ht="15" customHeight="1">
      <c r="B32" s="302"/>
      <c r="C32" s="303"/>
      <c r="D32" s="430" t="s">
        <v>3079</v>
      </c>
      <c r="E32" s="430"/>
      <c r="F32" s="430"/>
      <c r="G32" s="430"/>
      <c r="H32" s="430"/>
      <c r="I32" s="430"/>
      <c r="J32" s="430"/>
      <c r="K32" s="299"/>
    </row>
    <row r="33" spans="2:11" ht="15" customHeight="1">
      <c r="B33" s="302"/>
      <c r="C33" s="303"/>
      <c r="D33" s="430" t="s">
        <v>3080</v>
      </c>
      <c r="E33" s="430"/>
      <c r="F33" s="430"/>
      <c r="G33" s="430"/>
      <c r="H33" s="430"/>
      <c r="I33" s="430"/>
      <c r="J33" s="430"/>
      <c r="K33" s="299"/>
    </row>
    <row r="34" spans="2:11" ht="15" customHeight="1">
      <c r="B34" s="302"/>
      <c r="C34" s="303"/>
      <c r="D34" s="301"/>
      <c r="E34" s="305" t="s">
        <v>210</v>
      </c>
      <c r="F34" s="301"/>
      <c r="G34" s="430" t="s">
        <v>3081</v>
      </c>
      <c r="H34" s="430"/>
      <c r="I34" s="430"/>
      <c r="J34" s="430"/>
      <c r="K34" s="299"/>
    </row>
    <row r="35" spans="2:11" ht="30.75" customHeight="1">
      <c r="B35" s="302"/>
      <c r="C35" s="303"/>
      <c r="D35" s="301"/>
      <c r="E35" s="305" t="s">
        <v>3082</v>
      </c>
      <c r="F35" s="301"/>
      <c r="G35" s="430" t="s">
        <v>3083</v>
      </c>
      <c r="H35" s="430"/>
      <c r="I35" s="430"/>
      <c r="J35" s="430"/>
      <c r="K35" s="299"/>
    </row>
    <row r="36" spans="2:11" ht="15" customHeight="1">
      <c r="B36" s="302"/>
      <c r="C36" s="303"/>
      <c r="D36" s="301"/>
      <c r="E36" s="305" t="s">
        <v>58</v>
      </c>
      <c r="F36" s="301"/>
      <c r="G36" s="430" t="s">
        <v>3084</v>
      </c>
      <c r="H36" s="430"/>
      <c r="I36" s="430"/>
      <c r="J36" s="430"/>
      <c r="K36" s="299"/>
    </row>
    <row r="37" spans="2:11" ht="15" customHeight="1">
      <c r="B37" s="302"/>
      <c r="C37" s="303"/>
      <c r="D37" s="301"/>
      <c r="E37" s="305" t="s">
        <v>211</v>
      </c>
      <c r="F37" s="301"/>
      <c r="G37" s="430" t="s">
        <v>3085</v>
      </c>
      <c r="H37" s="430"/>
      <c r="I37" s="430"/>
      <c r="J37" s="430"/>
      <c r="K37" s="299"/>
    </row>
    <row r="38" spans="2:11" ht="15" customHeight="1">
      <c r="B38" s="302"/>
      <c r="C38" s="303"/>
      <c r="D38" s="301"/>
      <c r="E38" s="305" t="s">
        <v>212</v>
      </c>
      <c r="F38" s="301"/>
      <c r="G38" s="430" t="s">
        <v>3086</v>
      </c>
      <c r="H38" s="430"/>
      <c r="I38" s="430"/>
      <c r="J38" s="430"/>
      <c r="K38" s="299"/>
    </row>
    <row r="39" spans="2:11" ht="15" customHeight="1">
      <c r="B39" s="302"/>
      <c r="C39" s="303"/>
      <c r="D39" s="301"/>
      <c r="E39" s="305" t="s">
        <v>213</v>
      </c>
      <c r="F39" s="301"/>
      <c r="G39" s="430" t="s">
        <v>3087</v>
      </c>
      <c r="H39" s="430"/>
      <c r="I39" s="430"/>
      <c r="J39" s="430"/>
      <c r="K39" s="299"/>
    </row>
    <row r="40" spans="2:11" ht="15" customHeight="1">
      <c r="B40" s="302"/>
      <c r="C40" s="303"/>
      <c r="D40" s="301"/>
      <c r="E40" s="305" t="s">
        <v>3088</v>
      </c>
      <c r="F40" s="301"/>
      <c r="G40" s="430" t="s">
        <v>3089</v>
      </c>
      <c r="H40" s="430"/>
      <c r="I40" s="430"/>
      <c r="J40" s="430"/>
      <c r="K40" s="299"/>
    </row>
    <row r="41" spans="2:11" ht="15" customHeight="1">
      <c r="B41" s="302"/>
      <c r="C41" s="303"/>
      <c r="D41" s="301"/>
      <c r="E41" s="305"/>
      <c r="F41" s="301"/>
      <c r="G41" s="430" t="s">
        <v>3090</v>
      </c>
      <c r="H41" s="430"/>
      <c r="I41" s="430"/>
      <c r="J41" s="430"/>
      <c r="K41" s="299"/>
    </row>
    <row r="42" spans="2:11" ht="15" customHeight="1">
      <c r="B42" s="302"/>
      <c r="C42" s="303"/>
      <c r="D42" s="301"/>
      <c r="E42" s="305" t="s">
        <v>3091</v>
      </c>
      <c r="F42" s="301"/>
      <c r="G42" s="430" t="s">
        <v>3092</v>
      </c>
      <c r="H42" s="430"/>
      <c r="I42" s="430"/>
      <c r="J42" s="430"/>
      <c r="K42" s="299"/>
    </row>
    <row r="43" spans="2:11" ht="15" customHeight="1">
      <c r="B43" s="302"/>
      <c r="C43" s="303"/>
      <c r="D43" s="301"/>
      <c r="E43" s="305" t="s">
        <v>215</v>
      </c>
      <c r="F43" s="301"/>
      <c r="G43" s="430" t="s">
        <v>3093</v>
      </c>
      <c r="H43" s="430"/>
      <c r="I43" s="430"/>
      <c r="J43" s="430"/>
      <c r="K43" s="299"/>
    </row>
    <row r="44" spans="2:11" ht="12.75" customHeight="1">
      <c r="B44" s="302"/>
      <c r="C44" s="303"/>
      <c r="D44" s="301"/>
      <c r="E44" s="301"/>
      <c r="F44" s="301"/>
      <c r="G44" s="301"/>
      <c r="H44" s="301"/>
      <c r="I44" s="301"/>
      <c r="J44" s="301"/>
      <c r="K44" s="299"/>
    </row>
    <row r="45" spans="2:11" ht="15" customHeight="1">
      <c r="B45" s="302"/>
      <c r="C45" s="303"/>
      <c r="D45" s="430" t="s">
        <v>3094</v>
      </c>
      <c r="E45" s="430"/>
      <c r="F45" s="430"/>
      <c r="G45" s="430"/>
      <c r="H45" s="430"/>
      <c r="I45" s="430"/>
      <c r="J45" s="430"/>
      <c r="K45" s="299"/>
    </row>
    <row r="46" spans="2:11" ht="15" customHeight="1">
      <c r="B46" s="302"/>
      <c r="C46" s="303"/>
      <c r="D46" s="303"/>
      <c r="E46" s="430" t="s">
        <v>3095</v>
      </c>
      <c r="F46" s="430"/>
      <c r="G46" s="430"/>
      <c r="H46" s="430"/>
      <c r="I46" s="430"/>
      <c r="J46" s="430"/>
      <c r="K46" s="299"/>
    </row>
    <row r="47" spans="2:11" ht="15" customHeight="1">
      <c r="B47" s="302"/>
      <c r="C47" s="303"/>
      <c r="D47" s="303"/>
      <c r="E47" s="430" t="s">
        <v>3096</v>
      </c>
      <c r="F47" s="430"/>
      <c r="G47" s="430"/>
      <c r="H47" s="430"/>
      <c r="I47" s="430"/>
      <c r="J47" s="430"/>
      <c r="K47" s="299"/>
    </row>
    <row r="48" spans="2:11" ht="15" customHeight="1">
      <c r="B48" s="302"/>
      <c r="C48" s="303"/>
      <c r="D48" s="303"/>
      <c r="E48" s="430" t="s">
        <v>3097</v>
      </c>
      <c r="F48" s="430"/>
      <c r="G48" s="430"/>
      <c r="H48" s="430"/>
      <c r="I48" s="430"/>
      <c r="J48" s="430"/>
      <c r="K48" s="299"/>
    </row>
    <row r="49" spans="2:11" ht="15" customHeight="1">
      <c r="B49" s="302"/>
      <c r="C49" s="303"/>
      <c r="D49" s="430" t="s">
        <v>3098</v>
      </c>
      <c r="E49" s="430"/>
      <c r="F49" s="430"/>
      <c r="G49" s="430"/>
      <c r="H49" s="430"/>
      <c r="I49" s="430"/>
      <c r="J49" s="430"/>
      <c r="K49" s="299"/>
    </row>
    <row r="50" spans="2:11" ht="25.5" customHeight="1">
      <c r="B50" s="298"/>
      <c r="C50" s="431" t="s">
        <v>3099</v>
      </c>
      <c r="D50" s="431"/>
      <c r="E50" s="431"/>
      <c r="F50" s="431"/>
      <c r="G50" s="431"/>
      <c r="H50" s="431"/>
      <c r="I50" s="431"/>
      <c r="J50" s="431"/>
      <c r="K50" s="299"/>
    </row>
    <row r="51" spans="2:11" ht="5.25" customHeight="1">
      <c r="B51" s="298"/>
      <c r="C51" s="300"/>
      <c r="D51" s="300"/>
      <c r="E51" s="300"/>
      <c r="F51" s="300"/>
      <c r="G51" s="300"/>
      <c r="H51" s="300"/>
      <c r="I51" s="300"/>
      <c r="J51" s="300"/>
      <c r="K51" s="299"/>
    </row>
    <row r="52" spans="2:11" ht="15" customHeight="1">
      <c r="B52" s="298"/>
      <c r="C52" s="430" t="s">
        <v>3100</v>
      </c>
      <c r="D52" s="430"/>
      <c r="E52" s="430"/>
      <c r="F52" s="430"/>
      <c r="G52" s="430"/>
      <c r="H52" s="430"/>
      <c r="I52" s="430"/>
      <c r="J52" s="430"/>
      <c r="K52" s="299"/>
    </row>
    <row r="53" spans="2:11" ht="15" customHeight="1">
      <c r="B53" s="298"/>
      <c r="C53" s="430" t="s">
        <v>3101</v>
      </c>
      <c r="D53" s="430"/>
      <c r="E53" s="430"/>
      <c r="F53" s="430"/>
      <c r="G53" s="430"/>
      <c r="H53" s="430"/>
      <c r="I53" s="430"/>
      <c r="J53" s="430"/>
      <c r="K53" s="299"/>
    </row>
    <row r="54" spans="2:11" ht="12.75" customHeight="1">
      <c r="B54" s="298"/>
      <c r="C54" s="301"/>
      <c r="D54" s="301"/>
      <c r="E54" s="301"/>
      <c r="F54" s="301"/>
      <c r="G54" s="301"/>
      <c r="H54" s="301"/>
      <c r="I54" s="301"/>
      <c r="J54" s="301"/>
      <c r="K54" s="299"/>
    </row>
    <row r="55" spans="2:11" ht="15" customHeight="1">
      <c r="B55" s="298"/>
      <c r="C55" s="430" t="s">
        <v>3102</v>
      </c>
      <c r="D55" s="430"/>
      <c r="E55" s="430"/>
      <c r="F55" s="430"/>
      <c r="G55" s="430"/>
      <c r="H55" s="430"/>
      <c r="I55" s="430"/>
      <c r="J55" s="430"/>
      <c r="K55" s="299"/>
    </row>
    <row r="56" spans="2:11" ht="15" customHeight="1">
      <c r="B56" s="298"/>
      <c r="C56" s="303"/>
      <c r="D56" s="430" t="s">
        <v>3103</v>
      </c>
      <c r="E56" s="430"/>
      <c r="F56" s="430"/>
      <c r="G56" s="430"/>
      <c r="H56" s="430"/>
      <c r="I56" s="430"/>
      <c r="J56" s="430"/>
      <c r="K56" s="299"/>
    </row>
    <row r="57" spans="2:11" ht="15" customHeight="1">
      <c r="B57" s="298"/>
      <c r="C57" s="303"/>
      <c r="D57" s="430" t="s">
        <v>3104</v>
      </c>
      <c r="E57" s="430"/>
      <c r="F57" s="430"/>
      <c r="G57" s="430"/>
      <c r="H57" s="430"/>
      <c r="I57" s="430"/>
      <c r="J57" s="430"/>
      <c r="K57" s="299"/>
    </row>
    <row r="58" spans="2:11" ht="15" customHeight="1">
      <c r="B58" s="298"/>
      <c r="C58" s="303"/>
      <c r="D58" s="430" t="s">
        <v>3105</v>
      </c>
      <c r="E58" s="430"/>
      <c r="F58" s="430"/>
      <c r="G58" s="430"/>
      <c r="H58" s="430"/>
      <c r="I58" s="430"/>
      <c r="J58" s="430"/>
      <c r="K58" s="299"/>
    </row>
    <row r="59" spans="2:11" ht="15" customHeight="1">
      <c r="B59" s="298"/>
      <c r="C59" s="303"/>
      <c r="D59" s="430" t="s">
        <v>3106</v>
      </c>
      <c r="E59" s="430"/>
      <c r="F59" s="430"/>
      <c r="G59" s="430"/>
      <c r="H59" s="430"/>
      <c r="I59" s="430"/>
      <c r="J59" s="430"/>
      <c r="K59" s="299"/>
    </row>
    <row r="60" spans="2:11" ht="15" customHeight="1">
      <c r="B60" s="298"/>
      <c r="C60" s="303"/>
      <c r="D60" s="429" t="s">
        <v>3107</v>
      </c>
      <c r="E60" s="429"/>
      <c r="F60" s="429"/>
      <c r="G60" s="429"/>
      <c r="H60" s="429"/>
      <c r="I60" s="429"/>
      <c r="J60" s="429"/>
      <c r="K60" s="299"/>
    </row>
    <row r="61" spans="2:11" ht="15" customHeight="1">
      <c r="B61" s="298"/>
      <c r="C61" s="303"/>
      <c r="D61" s="430" t="s">
        <v>3108</v>
      </c>
      <c r="E61" s="430"/>
      <c r="F61" s="430"/>
      <c r="G61" s="430"/>
      <c r="H61" s="430"/>
      <c r="I61" s="430"/>
      <c r="J61" s="430"/>
      <c r="K61" s="299"/>
    </row>
    <row r="62" spans="2:11" ht="12.75" customHeight="1">
      <c r="B62" s="298"/>
      <c r="C62" s="303"/>
      <c r="D62" s="303"/>
      <c r="E62" s="306"/>
      <c r="F62" s="303"/>
      <c r="G62" s="303"/>
      <c r="H62" s="303"/>
      <c r="I62" s="303"/>
      <c r="J62" s="303"/>
      <c r="K62" s="299"/>
    </row>
    <row r="63" spans="2:11" ht="15" customHeight="1">
      <c r="B63" s="298"/>
      <c r="C63" s="303"/>
      <c r="D63" s="430" t="s">
        <v>3109</v>
      </c>
      <c r="E63" s="430"/>
      <c r="F63" s="430"/>
      <c r="G63" s="430"/>
      <c r="H63" s="430"/>
      <c r="I63" s="430"/>
      <c r="J63" s="430"/>
      <c r="K63" s="299"/>
    </row>
    <row r="64" spans="2:11" ht="15" customHeight="1">
      <c r="B64" s="298"/>
      <c r="C64" s="303"/>
      <c r="D64" s="429" t="s">
        <v>3110</v>
      </c>
      <c r="E64" s="429"/>
      <c r="F64" s="429"/>
      <c r="G64" s="429"/>
      <c r="H64" s="429"/>
      <c r="I64" s="429"/>
      <c r="J64" s="429"/>
      <c r="K64" s="299"/>
    </row>
    <row r="65" spans="2:11" ht="15" customHeight="1">
      <c r="B65" s="298"/>
      <c r="C65" s="303"/>
      <c r="D65" s="430" t="s">
        <v>3111</v>
      </c>
      <c r="E65" s="430"/>
      <c r="F65" s="430"/>
      <c r="G65" s="430"/>
      <c r="H65" s="430"/>
      <c r="I65" s="430"/>
      <c r="J65" s="430"/>
      <c r="K65" s="299"/>
    </row>
    <row r="66" spans="2:11" ht="15" customHeight="1">
      <c r="B66" s="298"/>
      <c r="C66" s="303"/>
      <c r="D66" s="430" t="s">
        <v>3112</v>
      </c>
      <c r="E66" s="430"/>
      <c r="F66" s="430"/>
      <c r="G66" s="430"/>
      <c r="H66" s="430"/>
      <c r="I66" s="430"/>
      <c r="J66" s="430"/>
      <c r="K66" s="299"/>
    </row>
    <row r="67" spans="2:11" ht="15" customHeight="1">
      <c r="B67" s="298"/>
      <c r="C67" s="303"/>
      <c r="D67" s="430" t="s">
        <v>3113</v>
      </c>
      <c r="E67" s="430"/>
      <c r="F67" s="430"/>
      <c r="G67" s="430"/>
      <c r="H67" s="430"/>
      <c r="I67" s="430"/>
      <c r="J67" s="430"/>
      <c r="K67" s="299"/>
    </row>
    <row r="68" spans="2:11" ht="15" customHeight="1">
      <c r="B68" s="298"/>
      <c r="C68" s="303"/>
      <c r="D68" s="430" t="s">
        <v>3114</v>
      </c>
      <c r="E68" s="430"/>
      <c r="F68" s="430"/>
      <c r="G68" s="430"/>
      <c r="H68" s="430"/>
      <c r="I68" s="430"/>
      <c r="J68" s="430"/>
      <c r="K68" s="299"/>
    </row>
    <row r="69" spans="2:11" ht="12.75" customHeight="1">
      <c r="B69" s="307"/>
      <c r="C69" s="308"/>
      <c r="D69" s="308"/>
      <c r="E69" s="308"/>
      <c r="F69" s="308"/>
      <c r="G69" s="308"/>
      <c r="H69" s="308"/>
      <c r="I69" s="308"/>
      <c r="J69" s="308"/>
      <c r="K69" s="309"/>
    </row>
    <row r="70" spans="2:11" ht="18.75" customHeight="1">
      <c r="B70" s="310"/>
      <c r="C70" s="310"/>
      <c r="D70" s="310"/>
      <c r="E70" s="310"/>
      <c r="F70" s="310"/>
      <c r="G70" s="310"/>
      <c r="H70" s="310"/>
      <c r="I70" s="310"/>
      <c r="J70" s="310"/>
      <c r="K70" s="311"/>
    </row>
    <row r="71" spans="2:11" ht="18.75" customHeight="1">
      <c r="B71" s="311"/>
      <c r="C71" s="311"/>
      <c r="D71" s="311"/>
      <c r="E71" s="311"/>
      <c r="F71" s="311"/>
      <c r="G71" s="311"/>
      <c r="H71" s="311"/>
      <c r="I71" s="311"/>
      <c r="J71" s="311"/>
      <c r="K71" s="311"/>
    </row>
    <row r="72" spans="2:11" ht="7.5" customHeight="1">
      <c r="B72" s="312"/>
      <c r="C72" s="313"/>
      <c r="D72" s="313"/>
      <c r="E72" s="313"/>
      <c r="F72" s="313"/>
      <c r="G72" s="313"/>
      <c r="H72" s="313"/>
      <c r="I72" s="313"/>
      <c r="J72" s="313"/>
      <c r="K72" s="314"/>
    </row>
    <row r="73" spans="2:11" ht="45" customHeight="1">
      <c r="B73" s="315"/>
      <c r="C73" s="428" t="s">
        <v>138</v>
      </c>
      <c r="D73" s="428"/>
      <c r="E73" s="428"/>
      <c r="F73" s="428"/>
      <c r="G73" s="428"/>
      <c r="H73" s="428"/>
      <c r="I73" s="428"/>
      <c r="J73" s="428"/>
      <c r="K73" s="316"/>
    </row>
    <row r="74" spans="2:11" ht="17.25" customHeight="1">
      <c r="B74" s="315"/>
      <c r="C74" s="317" t="s">
        <v>3115</v>
      </c>
      <c r="D74" s="317"/>
      <c r="E74" s="317"/>
      <c r="F74" s="317" t="s">
        <v>3116</v>
      </c>
      <c r="G74" s="318"/>
      <c r="H74" s="317" t="s">
        <v>211</v>
      </c>
      <c r="I74" s="317" t="s">
        <v>62</v>
      </c>
      <c r="J74" s="317" t="s">
        <v>3117</v>
      </c>
      <c r="K74" s="316"/>
    </row>
    <row r="75" spans="2:11" ht="17.25" customHeight="1">
      <c r="B75" s="315"/>
      <c r="C75" s="319" t="s">
        <v>3118</v>
      </c>
      <c r="D75" s="319"/>
      <c r="E75" s="319"/>
      <c r="F75" s="320" t="s">
        <v>3119</v>
      </c>
      <c r="G75" s="321"/>
      <c r="H75" s="319"/>
      <c r="I75" s="319"/>
      <c r="J75" s="319" t="s">
        <v>3120</v>
      </c>
      <c r="K75" s="316"/>
    </row>
    <row r="76" spans="2:11" ht="5.25" customHeight="1">
      <c r="B76" s="315"/>
      <c r="C76" s="322"/>
      <c r="D76" s="322"/>
      <c r="E76" s="322"/>
      <c r="F76" s="322"/>
      <c r="G76" s="323"/>
      <c r="H76" s="322"/>
      <c r="I76" s="322"/>
      <c r="J76" s="322"/>
      <c r="K76" s="316"/>
    </row>
    <row r="77" spans="2:11" ht="15" customHeight="1">
      <c r="B77" s="315"/>
      <c r="C77" s="305" t="s">
        <v>58</v>
      </c>
      <c r="D77" s="322"/>
      <c r="E77" s="322"/>
      <c r="F77" s="324" t="s">
        <v>3121</v>
      </c>
      <c r="G77" s="323"/>
      <c r="H77" s="305" t="s">
        <v>3122</v>
      </c>
      <c r="I77" s="305" t="s">
        <v>3123</v>
      </c>
      <c r="J77" s="305">
        <v>20</v>
      </c>
      <c r="K77" s="316"/>
    </row>
    <row r="78" spans="2:11" ht="15" customHeight="1">
      <c r="B78" s="315"/>
      <c r="C78" s="305" t="s">
        <v>3124</v>
      </c>
      <c r="D78" s="305"/>
      <c r="E78" s="305"/>
      <c r="F78" s="324" t="s">
        <v>3121</v>
      </c>
      <c r="G78" s="323"/>
      <c r="H78" s="305" t="s">
        <v>3125</v>
      </c>
      <c r="I78" s="305" t="s">
        <v>3123</v>
      </c>
      <c r="J78" s="305">
        <v>120</v>
      </c>
      <c r="K78" s="316"/>
    </row>
    <row r="79" spans="2:11" ht="15" customHeight="1">
      <c r="B79" s="325"/>
      <c r="C79" s="305" t="s">
        <v>3126</v>
      </c>
      <c r="D79" s="305"/>
      <c r="E79" s="305"/>
      <c r="F79" s="324" t="s">
        <v>3127</v>
      </c>
      <c r="G79" s="323"/>
      <c r="H79" s="305" t="s">
        <v>3128</v>
      </c>
      <c r="I79" s="305" t="s">
        <v>3123</v>
      </c>
      <c r="J79" s="305">
        <v>50</v>
      </c>
      <c r="K79" s="316"/>
    </row>
    <row r="80" spans="2:11" ht="15" customHeight="1">
      <c r="B80" s="325"/>
      <c r="C80" s="305" t="s">
        <v>3129</v>
      </c>
      <c r="D80" s="305"/>
      <c r="E80" s="305"/>
      <c r="F80" s="324" t="s">
        <v>3121</v>
      </c>
      <c r="G80" s="323"/>
      <c r="H80" s="305" t="s">
        <v>3130</v>
      </c>
      <c r="I80" s="305" t="s">
        <v>3131</v>
      </c>
      <c r="J80" s="305"/>
      <c r="K80" s="316"/>
    </row>
    <row r="81" spans="2:11" ht="15" customHeight="1">
      <c r="B81" s="325"/>
      <c r="C81" s="326" t="s">
        <v>3132</v>
      </c>
      <c r="D81" s="326"/>
      <c r="E81" s="326"/>
      <c r="F81" s="327" t="s">
        <v>3127</v>
      </c>
      <c r="G81" s="326"/>
      <c r="H81" s="326" t="s">
        <v>3133</v>
      </c>
      <c r="I81" s="326" t="s">
        <v>3123</v>
      </c>
      <c r="J81" s="326">
        <v>15</v>
      </c>
      <c r="K81" s="316"/>
    </row>
    <row r="82" spans="2:11" ht="15" customHeight="1">
      <c r="B82" s="325"/>
      <c r="C82" s="326" t="s">
        <v>3134</v>
      </c>
      <c r="D82" s="326"/>
      <c r="E82" s="326"/>
      <c r="F82" s="327" t="s">
        <v>3127</v>
      </c>
      <c r="G82" s="326"/>
      <c r="H82" s="326" t="s">
        <v>3135</v>
      </c>
      <c r="I82" s="326" t="s">
        <v>3123</v>
      </c>
      <c r="J82" s="326">
        <v>15</v>
      </c>
      <c r="K82" s="316"/>
    </row>
    <row r="83" spans="2:11" ht="15" customHeight="1">
      <c r="B83" s="325"/>
      <c r="C83" s="326" t="s">
        <v>3136</v>
      </c>
      <c r="D83" s="326"/>
      <c r="E83" s="326"/>
      <c r="F83" s="327" t="s">
        <v>3127</v>
      </c>
      <c r="G83" s="326"/>
      <c r="H83" s="326" t="s">
        <v>3137</v>
      </c>
      <c r="I83" s="326" t="s">
        <v>3123</v>
      </c>
      <c r="J83" s="326">
        <v>20</v>
      </c>
      <c r="K83" s="316"/>
    </row>
    <row r="84" spans="2:11" ht="15" customHeight="1">
      <c r="B84" s="325"/>
      <c r="C84" s="326" t="s">
        <v>3138</v>
      </c>
      <c r="D84" s="326"/>
      <c r="E84" s="326"/>
      <c r="F84" s="327" t="s">
        <v>3127</v>
      </c>
      <c r="G84" s="326"/>
      <c r="H84" s="326" t="s">
        <v>3139</v>
      </c>
      <c r="I84" s="326" t="s">
        <v>3123</v>
      </c>
      <c r="J84" s="326">
        <v>20</v>
      </c>
      <c r="K84" s="316"/>
    </row>
    <row r="85" spans="2:11" ht="15" customHeight="1">
      <c r="B85" s="325"/>
      <c r="C85" s="305" t="s">
        <v>3140</v>
      </c>
      <c r="D85" s="305"/>
      <c r="E85" s="305"/>
      <c r="F85" s="324" t="s">
        <v>3127</v>
      </c>
      <c r="G85" s="323"/>
      <c r="H85" s="305" t="s">
        <v>3141</v>
      </c>
      <c r="I85" s="305" t="s">
        <v>3123</v>
      </c>
      <c r="J85" s="305">
        <v>50</v>
      </c>
      <c r="K85" s="316"/>
    </row>
    <row r="86" spans="2:11" ht="15" customHeight="1">
      <c r="B86" s="325"/>
      <c r="C86" s="305" t="s">
        <v>3142</v>
      </c>
      <c r="D86" s="305"/>
      <c r="E86" s="305"/>
      <c r="F86" s="324" t="s">
        <v>3127</v>
      </c>
      <c r="G86" s="323"/>
      <c r="H86" s="305" t="s">
        <v>3143</v>
      </c>
      <c r="I86" s="305" t="s">
        <v>3123</v>
      </c>
      <c r="J86" s="305">
        <v>20</v>
      </c>
      <c r="K86" s="316"/>
    </row>
    <row r="87" spans="2:11" ht="15" customHeight="1">
      <c r="B87" s="325"/>
      <c r="C87" s="305" t="s">
        <v>3144</v>
      </c>
      <c r="D87" s="305"/>
      <c r="E87" s="305"/>
      <c r="F87" s="324" t="s">
        <v>3127</v>
      </c>
      <c r="G87" s="323"/>
      <c r="H87" s="305" t="s">
        <v>3145</v>
      </c>
      <c r="I87" s="305" t="s">
        <v>3123</v>
      </c>
      <c r="J87" s="305">
        <v>20</v>
      </c>
      <c r="K87" s="316"/>
    </row>
    <row r="88" spans="2:11" ht="15" customHeight="1">
      <c r="B88" s="325"/>
      <c r="C88" s="305" t="s">
        <v>3146</v>
      </c>
      <c r="D88" s="305"/>
      <c r="E88" s="305"/>
      <c r="F88" s="324" t="s">
        <v>3127</v>
      </c>
      <c r="G88" s="323"/>
      <c r="H88" s="305" t="s">
        <v>3147</v>
      </c>
      <c r="I88" s="305" t="s">
        <v>3123</v>
      </c>
      <c r="J88" s="305">
        <v>50</v>
      </c>
      <c r="K88" s="316"/>
    </row>
    <row r="89" spans="2:11" ht="15" customHeight="1">
      <c r="B89" s="325"/>
      <c r="C89" s="305" t="s">
        <v>3148</v>
      </c>
      <c r="D89" s="305"/>
      <c r="E89" s="305"/>
      <c r="F89" s="324" t="s">
        <v>3127</v>
      </c>
      <c r="G89" s="323"/>
      <c r="H89" s="305" t="s">
        <v>3148</v>
      </c>
      <c r="I89" s="305" t="s">
        <v>3123</v>
      </c>
      <c r="J89" s="305">
        <v>50</v>
      </c>
      <c r="K89" s="316"/>
    </row>
    <row r="90" spans="2:11" ht="15" customHeight="1">
      <c r="B90" s="325"/>
      <c r="C90" s="305" t="s">
        <v>216</v>
      </c>
      <c r="D90" s="305"/>
      <c r="E90" s="305"/>
      <c r="F90" s="324" t="s">
        <v>3127</v>
      </c>
      <c r="G90" s="323"/>
      <c r="H90" s="305" t="s">
        <v>3149</v>
      </c>
      <c r="I90" s="305" t="s">
        <v>3123</v>
      </c>
      <c r="J90" s="305">
        <v>255</v>
      </c>
      <c r="K90" s="316"/>
    </row>
    <row r="91" spans="2:11" ht="15" customHeight="1">
      <c r="B91" s="325"/>
      <c r="C91" s="305" t="s">
        <v>3150</v>
      </c>
      <c r="D91" s="305"/>
      <c r="E91" s="305"/>
      <c r="F91" s="324" t="s">
        <v>3121</v>
      </c>
      <c r="G91" s="323"/>
      <c r="H91" s="305" t="s">
        <v>3151</v>
      </c>
      <c r="I91" s="305" t="s">
        <v>3152</v>
      </c>
      <c r="J91" s="305"/>
      <c r="K91" s="316"/>
    </row>
    <row r="92" spans="2:11" ht="15" customHeight="1">
      <c r="B92" s="325"/>
      <c r="C92" s="305" t="s">
        <v>3153</v>
      </c>
      <c r="D92" s="305"/>
      <c r="E92" s="305"/>
      <c r="F92" s="324" t="s">
        <v>3121</v>
      </c>
      <c r="G92" s="323"/>
      <c r="H92" s="305" t="s">
        <v>3154</v>
      </c>
      <c r="I92" s="305" t="s">
        <v>3155</v>
      </c>
      <c r="J92" s="305"/>
      <c r="K92" s="316"/>
    </row>
    <row r="93" spans="2:11" ht="15" customHeight="1">
      <c r="B93" s="325"/>
      <c r="C93" s="305" t="s">
        <v>3156</v>
      </c>
      <c r="D93" s="305"/>
      <c r="E93" s="305"/>
      <c r="F93" s="324" t="s">
        <v>3121</v>
      </c>
      <c r="G93" s="323"/>
      <c r="H93" s="305" t="s">
        <v>3156</v>
      </c>
      <c r="I93" s="305" t="s">
        <v>3155</v>
      </c>
      <c r="J93" s="305"/>
      <c r="K93" s="316"/>
    </row>
    <row r="94" spans="2:11" ht="15" customHeight="1">
      <c r="B94" s="325"/>
      <c r="C94" s="305" t="s">
        <v>43</v>
      </c>
      <c r="D94" s="305"/>
      <c r="E94" s="305"/>
      <c r="F94" s="324" t="s">
        <v>3121</v>
      </c>
      <c r="G94" s="323"/>
      <c r="H94" s="305" t="s">
        <v>3157</v>
      </c>
      <c r="I94" s="305" t="s">
        <v>3155</v>
      </c>
      <c r="J94" s="305"/>
      <c r="K94" s="316"/>
    </row>
    <row r="95" spans="2:11" ht="15" customHeight="1">
      <c r="B95" s="325"/>
      <c r="C95" s="305" t="s">
        <v>53</v>
      </c>
      <c r="D95" s="305"/>
      <c r="E95" s="305"/>
      <c r="F95" s="324" t="s">
        <v>3121</v>
      </c>
      <c r="G95" s="323"/>
      <c r="H95" s="305" t="s">
        <v>3158</v>
      </c>
      <c r="I95" s="305" t="s">
        <v>3155</v>
      </c>
      <c r="J95" s="305"/>
      <c r="K95" s="316"/>
    </row>
    <row r="96" spans="2:11" ht="15" customHeight="1">
      <c r="B96" s="328"/>
      <c r="C96" s="329"/>
      <c r="D96" s="329"/>
      <c r="E96" s="329"/>
      <c r="F96" s="329"/>
      <c r="G96" s="329"/>
      <c r="H96" s="329"/>
      <c r="I96" s="329"/>
      <c r="J96" s="329"/>
      <c r="K96" s="330"/>
    </row>
    <row r="97" spans="2:11" ht="18.75" customHeight="1">
      <c r="B97" s="331"/>
      <c r="C97" s="332"/>
      <c r="D97" s="332"/>
      <c r="E97" s="332"/>
      <c r="F97" s="332"/>
      <c r="G97" s="332"/>
      <c r="H97" s="332"/>
      <c r="I97" s="332"/>
      <c r="J97" s="332"/>
      <c r="K97" s="331"/>
    </row>
    <row r="98" spans="2:11" ht="18.75" customHeight="1">
      <c r="B98" s="311"/>
      <c r="C98" s="311"/>
      <c r="D98" s="311"/>
      <c r="E98" s="311"/>
      <c r="F98" s="311"/>
      <c r="G98" s="311"/>
      <c r="H98" s="311"/>
      <c r="I98" s="311"/>
      <c r="J98" s="311"/>
      <c r="K98" s="311"/>
    </row>
    <row r="99" spans="2:11" ht="7.5" customHeight="1">
      <c r="B99" s="312"/>
      <c r="C99" s="313"/>
      <c r="D99" s="313"/>
      <c r="E99" s="313"/>
      <c r="F99" s="313"/>
      <c r="G99" s="313"/>
      <c r="H99" s="313"/>
      <c r="I99" s="313"/>
      <c r="J99" s="313"/>
      <c r="K99" s="314"/>
    </row>
    <row r="100" spans="2:11" ht="45" customHeight="1">
      <c r="B100" s="315"/>
      <c r="C100" s="428" t="s">
        <v>3159</v>
      </c>
      <c r="D100" s="428"/>
      <c r="E100" s="428"/>
      <c r="F100" s="428"/>
      <c r="G100" s="428"/>
      <c r="H100" s="428"/>
      <c r="I100" s="428"/>
      <c r="J100" s="428"/>
      <c r="K100" s="316"/>
    </row>
    <row r="101" spans="2:11" ht="17.25" customHeight="1">
      <c r="B101" s="315"/>
      <c r="C101" s="317" t="s">
        <v>3115</v>
      </c>
      <c r="D101" s="317"/>
      <c r="E101" s="317"/>
      <c r="F101" s="317" t="s">
        <v>3116</v>
      </c>
      <c r="G101" s="318"/>
      <c r="H101" s="317" t="s">
        <v>211</v>
      </c>
      <c r="I101" s="317" t="s">
        <v>62</v>
      </c>
      <c r="J101" s="317" t="s">
        <v>3117</v>
      </c>
      <c r="K101" s="316"/>
    </row>
    <row r="102" spans="2:11" ht="17.25" customHeight="1">
      <c r="B102" s="315"/>
      <c r="C102" s="319" t="s">
        <v>3118</v>
      </c>
      <c r="D102" s="319"/>
      <c r="E102" s="319"/>
      <c r="F102" s="320" t="s">
        <v>3119</v>
      </c>
      <c r="G102" s="321"/>
      <c r="H102" s="319"/>
      <c r="I102" s="319"/>
      <c r="J102" s="319" t="s">
        <v>3120</v>
      </c>
      <c r="K102" s="316"/>
    </row>
    <row r="103" spans="2:11" ht="5.25" customHeight="1">
      <c r="B103" s="315"/>
      <c r="C103" s="317"/>
      <c r="D103" s="317"/>
      <c r="E103" s="317"/>
      <c r="F103" s="317"/>
      <c r="G103" s="333"/>
      <c r="H103" s="317"/>
      <c r="I103" s="317"/>
      <c r="J103" s="317"/>
      <c r="K103" s="316"/>
    </row>
    <row r="104" spans="2:11" ht="15" customHeight="1">
      <c r="B104" s="315"/>
      <c r="C104" s="305" t="s">
        <v>58</v>
      </c>
      <c r="D104" s="322"/>
      <c r="E104" s="322"/>
      <c r="F104" s="324" t="s">
        <v>3121</v>
      </c>
      <c r="G104" s="333"/>
      <c r="H104" s="305" t="s">
        <v>3160</v>
      </c>
      <c r="I104" s="305" t="s">
        <v>3123</v>
      </c>
      <c r="J104" s="305">
        <v>20</v>
      </c>
      <c r="K104" s="316"/>
    </row>
    <row r="105" spans="2:11" ht="15" customHeight="1">
      <c r="B105" s="315"/>
      <c r="C105" s="305" t="s">
        <v>3124</v>
      </c>
      <c r="D105" s="305"/>
      <c r="E105" s="305"/>
      <c r="F105" s="324" t="s">
        <v>3121</v>
      </c>
      <c r="G105" s="305"/>
      <c r="H105" s="305" t="s">
        <v>3160</v>
      </c>
      <c r="I105" s="305" t="s">
        <v>3123</v>
      </c>
      <c r="J105" s="305">
        <v>120</v>
      </c>
      <c r="K105" s="316"/>
    </row>
    <row r="106" spans="2:11" ht="15" customHeight="1">
      <c r="B106" s="325"/>
      <c r="C106" s="305" t="s">
        <v>3126</v>
      </c>
      <c r="D106" s="305"/>
      <c r="E106" s="305"/>
      <c r="F106" s="324" t="s">
        <v>3127</v>
      </c>
      <c r="G106" s="305"/>
      <c r="H106" s="305" t="s">
        <v>3160</v>
      </c>
      <c r="I106" s="305" t="s">
        <v>3123</v>
      </c>
      <c r="J106" s="305">
        <v>50</v>
      </c>
      <c r="K106" s="316"/>
    </row>
    <row r="107" spans="2:11" ht="15" customHeight="1">
      <c r="B107" s="325"/>
      <c r="C107" s="305" t="s">
        <v>3129</v>
      </c>
      <c r="D107" s="305"/>
      <c r="E107" s="305"/>
      <c r="F107" s="324" t="s">
        <v>3121</v>
      </c>
      <c r="G107" s="305"/>
      <c r="H107" s="305" t="s">
        <v>3160</v>
      </c>
      <c r="I107" s="305" t="s">
        <v>3131</v>
      </c>
      <c r="J107" s="305"/>
      <c r="K107" s="316"/>
    </row>
    <row r="108" spans="2:11" ht="15" customHeight="1">
      <c r="B108" s="325"/>
      <c r="C108" s="305" t="s">
        <v>3140</v>
      </c>
      <c r="D108" s="305"/>
      <c r="E108" s="305"/>
      <c r="F108" s="324" t="s">
        <v>3127</v>
      </c>
      <c r="G108" s="305"/>
      <c r="H108" s="305" t="s">
        <v>3160</v>
      </c>
      <c r="I108" s="305" t="s">
        <v>3123</v>
      </c>
      <c r="J108" s="305">
        <v>50</v>
      </c>
      <c r="K108" s="316"/>
    </row>
    <row r="109" spans="2:11" ht="15" customHeight="1">
      <c r="B109" s="325"/>
      <c r="C109" s="305" t="s">
        <v>3148</v>
      </c>
      <c r="D109" s="305"/>
      <c r="E109" s="305"/>
      <c r="F109" s="324" t="s">
        <v>3127</v>
      </c>
      <c r="G109" s="305"/>
      <c r="H109" s="305" t="s">
        <v>3160</v>
      </c>
      <c r="I109" s="305" t="s">
        <v>3123</v>
      </c>
      <c r="J109" s="305">
        <v>50</v>
      </c>
      <c r="K109" s="316"/>
    </row>
    <row r="110" spans="2:11" ht="15" customHeight="1">
      <c r="B110" s="325"/>
      <c r="C110" s="305" t="s">
        <v>3146</v>
      </c>
      <c r="D110" s="305"/>
      <c r="E110" s="305"/>
      <c r="F110" s="324" t="s">
        <v>3127</v>
      </c>
      <c r="G110" s="305"/>
      <c r="H110" s="305" t="s">
        <v>3160</v>
      </c>
      <c r="I110" s="305" t="s">
        <v>3123</v>
      </c>
      <c r="J110" s="305">
        <v>50</v>
      </c>
      <c r="K110" s="316"/>
    </row>
    <row r="111" spans="2:11" ht="15" customHeight="1">
      <c r="B111" s="325"/>
      <c r="C111" s="305" t="s">
        <v>58</v>
      </c>
      <c r="D111" s="305"/>
      <c r="E111" s="305"/>
      <c r="F111" s="324" t="s">
        <v>3121</v>
      </c>
      <c r="G111" s="305"/>
      <c r="H111" s="305" t="s">
        <v>3161</v>
      </c>
      <c r="I111" s="305" t="s">
        <v>3123</v>
      </c>
      <c r="J111" s="305">
        <v>20</v>
      </c>
      <c r="K111" s="316"/>
    </row>
    <row r="112" spans="2:11" ht="15" customHeight="1">
      <c r="B112" s="325"/>
      <c r="C112" s="305" t="s">
        <v>3162</v>
      </c>
      <c r="D112" s="305"/>
      <c r="E112" s="305"/>
      <c r="F112" s="324" t="s">
        <v>3121</v>
      </c>
      <c r="G112" s="305"/>
      <c r="H112" s="305" t="s">
        <v>3163</v>
      </c>
      <c r="I112" s="305" t="s">
        <v>3123</v>
      </c>
      <c r="J112" s="305">
        <v>120</v>
      </c>
      <c r="K112" s="316"/>
    </row>
    <row r="113" spans="2:11" ht="15" customHeight="1">
      <c r="B113" s="325"/>
      <c r="C113" s="305" t="s">
        <v>43</v>
      </c>
      <c r="D113" s="305"/>
      <c r="E113" s="305"/>
      <c r="F113" s="324" t="s">
        <v>3121</v>
      </c>
      <c r="G113" s="305"/>
      <c r="H113" s="305" t="s">
        <v>3164</v>
      </c>
      <c r="I113" s="305" t="s">
        <v>3155</v>
      </c>
      <c r="J113" s="305"/>
      <c r="K113" s="316"/>
    </row>
    <row r="114" spans="2:11" ht="15" customHeight="1">
      <c r="B114" s="325"/>
      <c r="C114" s="305" t="s">
        <v>53</v>
      </c>
      <c r="D114" s="305"/>
      <c r="E114" s="305"/>
      <c r="F114" s="324" t="s">
        <v>3121</v>
      </c>
      <c r="G114" s="305"/>
      <c r="H114" s="305" t="s">
        <v>3165</v>
      </c>
      <c r="I114" s="305" t="s">
        <v>3155</v>
      </c>
      <c r="J114" s="305"/>
      <c r="K114" s="316"/>
    </row>
    <row r="115" spans="2:11" ht="15" customHeight="1">
      <c r="B115" s="325"/>
      <c r="C115" s="305" t="s">
        <v>62</v>
      </c>
      <c r="D115" s="305"/>
      <c r="E115" s="305"/>
      <c r="F115" s="324" t="s">
        <v>3121</v>
      </c>
      <c r="G115" s="305"/>
      <c r="H115" s="305" t="s">
        <v>3166</v>
      </c>
      <c r="I115" s="305" t="s">
        <v>3167</v>
      </c>
      <c r="J115" s="305"/>
      <c r="K115" s="316"/>
    </row>
    <row r="116" spans="2:11" ht="15" customHeight="1">
      <c r="B116" s="328"/>
      <c r="C116" s="334"/>
      <c r="D116" s="334"/>
      <c r="E116" s="334"/>
      <c r="F116" s="334"/>
      <c r="G116" s="334"/>
      <c r="H116" s="334"/>
      <c r="I116" s="334"/>
      <c r="J116" s="334"/>
      <c r="K116" s="330"/>
    </row>
    <row r="117" spans="2:11" ht="18.75" customHeight="1">
      <c r="B117" s="335"/>
      <c r="C117" s="301"/>
      <c r="D117" s="301"/>
      <c r="E117" s="301"/>
      <c r="F117" s="336"/>
      <c r="G117" s="301"/>
      <c r="H117" s="301"/>
      <c r="I117" s="301"/>
      <c r="J117" s="301"/>
      <c r="K117" s="335"/>
    </row>
    <row r="118" spans="2:11" ht="18.75" customHeight="1">
      <c r="B118" s="311"/>
      <c r="C118" s="311"/>
      <c r="D118" s="311"/>
      <c r="E118" s="311"/>
      <c r="F118" s="311"/>
      <c r="G118" s="311"/>
      <c r="H118" s="311"/>
      <c r="I118" s="311"/>
      <c r="J118" s="311"/>
      <c r="K118" s="311"/>
    </row>
    <row r="119" spans="2:11" ht="7.5" customHeight="1">
      <c r="B119" s="337"/>
      <c r="C119" s="338"/>
      <c r="D119" s="338"/>
      <c r="E119" s="338"/>
      <c r="F119" s="338"/>
      <c r="G119" s="338"/>
      <c r="H119" s="338"/>
      <c r="I119" s="338"/>
      <c r="J119" s="338"/>
      <c r="K119" s="339"/>
    </row>
    <row r="120" spans="2:11" ht="45" customHeight="1">
      <c r="B120" s="340"/>
      <c r="C120" s="427" t="s">
        <v>3168</v>
      </c>
      <c r="D120" s="427"/>
      <c r="E120" s="427"/>
      <c r="F120" s="427"/>
      <c r="G120" s="427"/>
      <c r="H120" s="427"/>
      <c r="I120" s="427"/>
      <c r="J120" s="427"/>
      <c r="K120" s="341"/>
    </row>
    <row r="121" spans="2:11" ht="17.25" customHeight="1">
      <c r="B121" s="342"/>
      <c r="C121" s="317" t="s">
        <v>3115</v>
      </c>
      <c r="D121" s="317"/>
      <c r="E121" s="317"/>
      <c r="F121" s="317" t="s">
        <v>3116</v>
      </c>
      <c r="G121" s="318"/>
      <c r="H121" s="317" t="s">
        <v>211</v>
      </c>
      <c r="I121" s="317" t="s">
        <v>62</v>
      </c>
      <c r="J121" s="317" t="s">
        <v>3117</v>
      </c>
      <c r="K121" s="343"/>
    </row>
    <row r="122" spans="2:11" ht="17.25" customHeight="1">
      <c r="B122" s="342"/>
      <c r="C122" s="319" t="s">
        <v>3118</v>
      </c>
      <c r="D122" s="319"/>
      <c r="E122" s="319"/>
      <c r="F122" s="320" t="s">
        <v>3119</v>
      </c>
      <c r="G122" s="321"/>
      <c r="H122" s="319"/>
      <c r="I122" s="319"/>
      <c r="J122" s="319" t="s">
        <v>3120</v>
      </c>
      <c r="K122" s="343"/>
    </row>
    <row r="123" spans="2:11" ht="5.25" customHeight="1">
      <c r="B123" s="344"/>
      <c r="C123" s="322"/>
      <c r="D123" s="322"/>
      <c r="E123" s="322"/>
      <c r="F123" s="322"/>
      <c r="G123" s="305"/>
      <c r="H123" s="322"/>
      <c r="I123" s="322"/>
      <c r="J123" s="322"/>
      <c r="K123" s="345"/>
    </row>
    <row r="124" spans="2:11" ht="15" customHeight="1">
      <c r="B124" s="344"/>
      <c r="C124" s="305" t="s">
        <v>3124</v>
      </c>
      <c r="D124" s="322"/>
      <c r="E124" s="322"/>
      <c r="F124" s="324" t="s">
        <v>3121</v>
      </c>
      <c r="G124" s="305"/>
      <c r="H124" s="305" t="s">
        <v>3160</v>
      </c>
      <c r="I124" s="305" t="s">
        <v>3123</v>
      </c>
      <c r="J124" s="305">
        <v>120</v>
      </c>
      <c r="K124" s="346"/>
    </row>
    <row r="125" spans="2:11" ht="15" customHeight="1">
      <c r="B125" s="344"/>
      <c r="C125" s="305" t="s">
        <v>3169</v>
      </c>
      <c r="D125" s="305"/>
      <c r="E125" s="305"/>
      <c r="F125" s="324" t="s">
        <v>3121</v>
      </c>
      <c r="G125" s="305"/>
      <c r="H125" s="305" t="s">
        <v>3170</v>
      </c>
      <c r="I125" s="305" t="s">
        <v>3123</v>
      </c>
      <c r="J125" s="305" t="s">
        <v>3171</v>
      </c>
      <c r="K125" s="346"/>
    </row>
    <row r="126" spans="2:11" ht="15" customHeight="1">
      <c r="B126" s="344"/>
      <c r="C126" s="305" t="s">
        <v>88</v>
      </c>
      <c r="D126" s="305"/>
      <c r="E126" s="305"/>
      <c r="F126" s="324" t="s">
        <v>3121</v>
      </c>
      <c r="G126" s="305"/>
      <c r="H126" s="305" t="s">
        <v>3172</v>
      </c>
      <c r="I126" s="305" t="s">
        <v>3123</v>
      </c>
      <c r="J126" s="305" t="s">
        <v>3171</v>
      </c>
      <c r="K126" s="346"/>
    </row>
    <row r="127" spans="2:11" ht="15" customHeight="1">
      <c r="B127" s="344"/>
      <c r="C127" s="305" t="s">
        <v>3132</v>
      </c>
      <c r="D127" s="305"/>
      <c r="E127" s="305"/>
      <c r="F127" s="324" t="s">
        <v>3127</v>
      </c>
      <c r="G127" s="305"/>
      <c r="H127" s="305" t="s">
        <v>3133</v>
      </c>
      <c r="I127" s="305" t="s">
        <v>3123</v>
      </c>
      <c r="J127" s="305">
        <v>15</v>
      </c>
      <c r="K127" s="346"/>
    </row>
    <row r="128" spans="2:11" ht="15" customHeight="1">
      <c r="B128" s="344"/>
      <c r="C128" s="326" t="s">
        <v>3134</v>
      </c>
      <c r="D128" s="326"/>
      <c r="E128" s="326"/>
      <c r="F128" s="327" t="s">
        <v>3127</v>
      </c>
      <c r="G128" s="326"/>
      <c r="H128" s="326" t="s">
        <v>3135</v>
      </c>
      <c r="I128" s="326" t="s">
        <v>3123</v>
      </c>
      <c r="J128" s="326">
        <v>15</v>
      </c>
      <c r="K128" s="346"/>
    </row>
    <row r="129" spans="2:11" ht="15" customHeight="1">
      <c r="B129" s="344"/>
      <c r="C129" s="326" t="s">
        <v>3136</v>
      </c>
      <c r="D129" s="326"/>
      <c r="E129" s="326"/>
      <c r="F129" s="327" t="s">
        <v>3127</v>
      </c>
      <c r="G129" s="326"/>
      <c r="H129" s="326" t="s">
        <v>3137</v>
      </c>
      <c r="I129" s="326" t="s">
        <v>3123</v>
      </c>
      <c r="J129" s="326">
        <v>20</v>
      </c>
      <c r="K129" s="346"/>
    </row>
    <row r="130" spans="2:11" ht="15" customHeight="1">
      <c r="B130" s="344"/>
      <c r="C130" s="326" t="s">
        <v>3138</v>
      </c>
      <c r="D130" s="326"/>
      <c r="E130" s="326"/>
      <c r="F130" s="327" t="s">
        <v>3127</v>
      </c>
      <c r="G130" s="326"/>
      <c r="H130" s="326" t="s">
        <v>3139</v>
      </c>
      <c r="I130" s="326" t="s">
        <v>3123</v>
      </c>
      <c r="J130" s="326">
        <v>20</v>
      </c>
      <c r="K130" s="346"/>
    </row>
    <row r="131" spans="2:11" ht="15" customHeight="1">
      <c r="B131" s="344"/>
      <c r="C131" s="305" t="s">
        <v>3126</v>
      </c>
      <c r="D131" s="305"/>
      <c r="E131" s="305"/>
      <c r="F131" s="324" t="s">
        <v>3127</v>
      </c>
      <c r="G131" s="305"/>
      <c r="H131" s="305" t="s">
        <v>3160</v>
      </c>
      <c r="I131" s="305" t="s">
        <v>3123</v>
      </c>
      <c r="J131" s="305">
        <v>50</v>
      </c>
      <c r="K131" s="346"/>
    </row>
    <row r="132" spans="2:11" ht="15" customHeight="1">
      <c r="B132" s="344"/>
      <c r="C132" s="305" t="s">
        <v>3140</v>
      </c>
      <c r="D132" s="305"/>
      <c r="E132" s="305"/>
      <c r="F132" s="324" t="s">
        <v>3127</v>
      </c>
      <c r="G132" s="305"/>
      <c r="H132" s="305" t="s">
        <v>3160</v>
      </c>
      <c r="I132" s="305" t="s">
        <v>3123</v>
      </c>
      <c r="J132" s="305">
        <v>50</v>
      </c>
      <c r="K132" s="346"/>
    </row>
    <row r="133" spans="2:11" ht="15" customHeight="1">
      <c r="B133" s="344"/>
      <c r="C133" s="305" t="s">
        <v>3146</v>
      </c>
      <c r="D133" s="305"/>
      <c r="E133" s="305"/>
      <c r="F133" s="324" t="s">
        <v>3127</v>
      </c>
      <c r="G133" s="305"/>
      <c r="H133" s="305" t="s">
        <v>3160</v>
      </c>
      <c r="I133" s="305" t="s">
        <v>3123</v>
      </c>
      <c r="J133" s="305">
        <v>50</v>
      </c>
      <c r="K133" s="346"/>
    </row>
    <row r="134" spans="2:11" ht="15" customHeight="1">
      <c r="B134" s="344"/>
      <c r="C134" s="305" t="s">
        <v>3148</v>
      </c>
      <c r="D134" s="305"/>
      <c r="E134" s="305"/>
      <c r="F134" s="324" t="s">
        <v>3127</v>
      </c>
      <c r="G134" s="305"/>
      <c r="H134" s="305" t="s">
        <v>3160</v>
      </c>
      <c r="I134" s="305" t="s">
        <v>3123</v>
      </c>
      <c r="J134" s="305">
        <v>50</v>
      </c>
      <c r="K134" s="346"/>
    </row>
    <row r="135" spans="2:11" ht="15" customHeight="1">
      <c r="B135" s="344"/>
      <c r="C135" s="305" t="s">
        <v>216</v>
      </c>
      <c r="D135" s="305"/>
      <c r="E135" s="305"/>
      <c r="F135" s="324" t="s">
        <v>3127</v>
      </c>
      <c r="G135" s="305"/>
      <c r="H135" s="305" t="s">
        <v>3173</v>
      </c>
      <c r="I135" s="305" t="s">
        <v>3123</v>
      </c>
      <c r="J135" s="305">
        <v>255</v>
      </c>
      <c r="K135" s="346"/>
    </row>
    <row r="136" spans="2:11" ht="15" customHeight="1">
      <c r="B136" s="344"/>
      <c r="C136" s="305" t="s">
        <v>3150</v>
      </c>
      <c r="D136" s="305"/>
      <c r="E136" s="305"/>
      <c r="F136" s="324" t="s">
        <v>3121</v>
      </c>
      <c r="G136" s="305"/>
      <c r="H136" s="305" t="s">
        <v>3174</v>
      </c>
      <c r="I136" s="305" t="s">
        <v>3152</v>
      </c>
      <c r="J136" s="305"/>
      <c r="K136" s="346"/>
    </row>
    <row r="137" spans="2:11" ht="15" customHeight="1">
      <c r="B137" s="344"/>
      <c r="C137" s="305" t="s">
        <v>3153</v>
      </c>
      <c r="D137" s="305"/>
      <c r="E137" s="305"/>
      <c r="F137" s="324" t="s">
        <v>3121</v>
      </c>
      <c r="G137" s="305"/>
      <c r="H137" s="305" t="s">
        <v>3175</v>
      </c>
      <c r="I137" s="305" t="s">
        <v>3155</v>
      </c>
      <c r="J137" s="305"/>
      <c r="K137" s="346"/>
    </row>
    <row r="138" spans="2:11" ht="15" customHeight="1">
      <c r="B138" s="344"/>
      <c r="C138" s="305" t="s">
        <v>3156</v>
      </c>
      <c r="D138" s="305"/>
      <c r="E138" s="305"/>
      <c r="F138" s="324" t="s">
        <v>3121</v>
      </c>
      <c r="G138" s="305"/>
      <c r="H138" s="305" t="s">
        <v>3156</v>
      </c>
      <c r="I138" s="305" t="s">
        <v>3155</v>
      </c>
      <c r="J138" s="305"/>
      <c r="K138" s="346"/>
    </row>
    <row r="139" spans="2:11" ht="15" customHeight="1">
      <c r="B139" s="344"/>
      <c r="C139" s="305" t="s">
        <v>43</v>
      </c>
      <c r="D139" s="305"/>
      <c r="E139" s="305"/>
      <c r="F139" s="324" t="s">
        <v>3121</v>
      </c>
      <c r="G139" s="305"/>
      <c r="H139" s="305" t="s">
        <v>3176</v>
      </c>
      <c r="I139" s="305" t="s">
        <v>3155</v>
      </c>
      <c r="J139" s="305"/>
      <c r="K139" s="346"/>
    </row>
    <row r="140" spans="2:11" ht="15" customHeight="1">
      <c r="B140" s="344"/>
      <c r="C140" s="305" t="s">
        <v>3177</v>
      </c>
      <c r="D140" s="305"/>
      <c r="E140" s="305"/>
      <c r="F140" s="324" t="s">
        <v>3121</v>
      </c>
      <c r="G140" s="305"/>
      <c r="H140" s="305" t="s">
        <v>3178</v>
      </c>
      <c r="I140" s="305" t="s">
        <v>3155</v>
      </c>
      <c r="J140" s="305"/>
      <c r="K140" s="346"/>
    </row>
    <row r="141" spans="2:11" ht="15" customHeight="1">
      <c r="B141" s="347"/>
      <c r="C141" s="348"/>
      <c r="D141" s="348"/>
      <c r="E141" s="348"/>
      <c r="F141" s="348"/>
      <c r="G141" s="348"/>
      <c r="H141" s="348"/>
      <c r="I141" s="348"/>
      <c r="J141" s="348"/>
      <c r="K141" s="349"/>
    </row>
    <row r="142" spans="2:11" ht="18.75" customHeight="1">
      <c r="B142" s="301"/>
      <c r="C142" s="301"/>
      <c r="D142" s="301"/>
      <c r="E142" s="301"/>
      <c r="F142" s="336"/>
      <c r="G142" s="301"/>
      <c r="H142" s="301"/>
      <c r="I142" s="301"/>
      <c r="J142" s="301"/>
      <c r="K142" s="301"/>
    </row>
    <row r="143" spans="2:11" ht="18.75" customHeight="1">
      <c r="B143" s="311"/>
      <c r="C143" s="311"/>
      <c r="D143" s="311"/>
      <c r="E143" s="311"/>
      <c r="F143" s="311"/>
      <c r="G143" s="311"/>
      <c r="H143" s="311"/>
      <c r="I143" s="311"/>
      <c r="J143" s="311"/>
      <c r="K143" s="311"/>
    </row>
    <row r="144" spans="2:11" ht="7.5" customHeight="1">
      <c r="B144" s="312"/>
      <c r="C144" s="313"/>
      <c r="D144" s="313"/>
      <c r="E144" s="313"/>
      <c r="F144" s="313"/>
      <c r="G144" s="313"/>
      <c r="H144" s="313"/>
      <c r="I144" s="313"/>
      <c r="J144" s="313"/>
      <c r="K144" s="314"/>
    </row>
    <row r="145" spans="2:11" ht="45" customHeight="1">
      <c r="B145" s="315"/>
      <c r="C145" s="428" t="s">
        <v>3179</v>
      </c>
      <c r="D145" s="428"/>
      <c r="E145" s="428"/>
      <c r="F145" s="428"/>
      <c r="G145" s="428"/>
      <c r="H145" s="428"/>
      <c r="I145" s="428"/>
      <c r="J145" s="428"/>
      <c r="K145" s="316"/>
    </row>
    <row r="146" spans="2:11" ht="17.25" customHeight="1">
      <c r="B146" s="315"/>
      <c r="C146" s="317" t="s">
        <v>3115</v>
      </c>
      <c r="D146" s="317"/>
      <c r="E146" s="317"/>
      <c r="F146" s="317" t="s">
        <v>3116</v>
      </c>
      <c r="G146" s="318"/>
      <c r="H146" s="317" t="s">
        <v>211</v>
      </c>
      <c r="I146" s="317" t="s">
        <v>62</v>
      </c>
      <c r="J146" s="317" t="s">
        <v>3117</v>
      </c>
      <c r="K146" s="316"/>
    </row>
    <row r="147" spans="2:11" ht="17.25" customHeight="1">
      <c r="B147" s="315"/>
      <c r="C147" s="319" t="s">
        <v>3118</v>
      </c>
      <c r="D147" s="319"/>
      <c r="E147" s="319"/>
      <c r="F147" s="320" t="s">
        <v>3119</v>
      </c>
      <c r="G147" s="321"/>
      <c r="H147" s="319"/>
      <c r="I147" s="319"/>
      <c r="J147" s="319" t="s">
        <v>3120</v>
      </c>
      <c r="K147" s="316"/>
    </row>
    <row r="148" spans="2:11" ht="5.25" customHeight="1">
      <c r="B148" s="325"/>
      <c r="C148" s="322"/>
      <c r="D148" s="322"/>
      <c r="E148" s="322"/>
      <c r="F148" s="322"/>
      <c r="G148" s="323"/>
      <c r="H148" s="322"/>
      <c r="I148" s="322"/>
      <c r="J148" s="322"/>
      <c r="K148" s="346"/>
    </row>
    <row r="149" spans="2:11" ht="15" customHeight="1">
      <c r="B149" s="325"/>
      <c r="C149" s="350" t="s">
        <v>3124</v>
      </c>
      <c r="D149" s="305"/>
      <c r="E149" s="305"/>
      <c r="F149" s="351" t="s">
        <v>3121</v>
      </c>
      <c r="G149" s="305"/>
      <c r="H149" s="350" t="s">
        <v>3160</v>
      </c>
      <c r="I149" s="350" t="s">
        <v>3123</v>
      </c>
      <c r="J149" s="350">
        <v>120</v>
      </c>
      <c r="K149" s="346"/>
    </row>
    <row r="150" spans="2:11" ht="15" customHeight="1">
      <c r="B150" s="325"/>
      <c r="C150" s="350" t="s">
        <v>3169</v>
      </c>
      <c r="D150" s="305"/>
      <c r="E150" s="305"/>
      <c r="F150" s="351" t="s">
        <v>3121</v>
      </c>
      <c r="G150" s="305"/>
      <c r="H150" s="350" t="s">
        <v>3180</v>
      </c>
      <c r="I150" s="350" t="s">
        <v>3123</v>
      </c>
      <c r="J150" s="350" t="s">
        <v>3171</v>
      </c>
      <c r="K150" s="346"/>
    </row>
    <row r="151" spans="2:11" ht="15" customHeight="1">
      <c r="B151" s="325"/>
      <c r="C151" s="350" t="s">
        <v>88</v>
      </c>
      <c r="D151" s="305"/>
      <c r="E151" s="305"/>
      <c r="F151" s="351" t="s">
        <v>3121</v>
      </c>
      <c r="G151" s="305"/>
      <c r="H151" s="350" t="s">
        <v>3181</v>
      </c>
      <c r="I151" s="350" t="s">
        <v>3123</v>
      </c>
      <c r="J151" s="350" t="s">
        <v>3171</v>
      </c>
      <c r="K151" s="346"/>
    </row>
    <row r="152" spans="2:11" ht="15" customHeight="1">
      <c r="B152" s="325"/>
      <c r="C152" s="350" t="s">
        <v>3126</v>
      </c>
      <c r="D152" s="305"/>
      <c r="E152" s="305"/>
      <c r="F152" s="351" t="s">
        <v>3127</v>
      </c>
      <c r="G152" s="305"/>
      <c r="H152" s="350" t="s">
        <v>3160</v>
      </c>
      <c r="I152" s="350" t="s">
        <v>3123</v>
      </c>
      <c r="J152" s="350">
        <v>50</v>
      </c>
      <c r="K152" s="346"/>
    </row>
    <row r="153" spans="2:11" ht="15" customHeight="1">
      <c r="B153" s="325"/>
      <c r="C153" s="350" t="s">
        <v>3129</v>
      </c>
      <c r="D153" s="305"/>
      <c r="E153" s="305"/>
      <c r="F153" s="351" t="s">
        <v>3121</v>
      </c>
      <c r="G153" s="305"/>
      <c r="H153" s="350" t="s">
        <v>3160</v>
      </c>
      <c r="I153" s="350" t="s">
        <v>3131</v>
      </c>
      <c r="J153" s="350"/>
      <c r="K153" s="346"/>
    </row>
    <row r="154" spans="2:11" ht="15" customHeight="1">
      <c r="B154" s="325"/>
      <c r="C154" s="350" t="s">
        <v>3140</v>
      </c>
      <c r="D154" s="305"/>
      <c r="E154" s="305"/>
      <c r="F154" s="351" t="s">
        <v>3127</v>
      </c>
      <c r="G154" s="305"/>
      <c r="H154" s="350" t="s">
        <v>3160</v>
      </c>
      <c r="I154" s="350" t="s">
        <v>3123</v>
      </c>
      <c r="J154" s="350">
        <v>50</v>
      </c>
      <c r="K154" s="346"/>
    </row>
    <row r="155" spans="2:11" ht="15" customHeight="1">
      <c r="B155" s="325"/>
      <c r="C155" s="350" t="s">
        <v>3148</v>
      </c>
      <c r="D155" s="305"/>
      <c r="E155" s="305"/>
      <c r="F155" s="351" t="s">
        <v>3127</v>
      </c>
      <c r="G155" s="305"/>
      <c r="H155" s="350" t="s">
        <v>3160</v>
      </c>
      <c r="I155" s="350" t="s">
        <v>3123</v>
      </c>
      <c r="J155" s="350">
        <v>50</v>
      </c>
      <c r="K155" s="346"/>
    </row>
    <row r="156" spans="2:11" ht="15" customHeight="1">
      <c r="B156" s="325"/>
      <c r="C156" s="350" t="s">
        <v>3146</v>
      </c>
      <c r="D156" s="305"/>
      <c r="E156" s="305"/>
      <c r="F156" s="351" t="s">
        <v>3127</v>
      </c>
      <c r="G156" s="305"/>
      <c r="H156" s="350" t="s">
        <v>3160</v>
      </c>
      <c r="I156" s="350" t="s">
        <v>3123</v>
      </c>
      <c r="J156" s="350">
        <v>50</v>
      </c>
      <c r="K156" s="346"/>
    </row>
    <row r="157" spans="2:11" ht="15" customHeight="1">
      <c r="B157" s="325"/>
      <c r="C157" s="350" t="s">
        <v>172</v>
      </c>
      <c r="D157" s="305"/>
      <c r="E157" s="305"/>
      <c r="F157" s="351" t="s">
        <v>3121</v>
      </c>
      <c r="G157" s="305"/>
      <c r="H157" s="350" t="s">
        <v>3182</v>
      </c>
      <c r="I157" s="350" t="s">
        <v>3123</v>
      </c>
      <c r="J157" s="350" t="s">
        <v>3183</v>
      </c>
      <c r="K157" s="346"/>
    </row>
    <row r="158" spans="2:11" ht="15" customHeight="1">
      <c r="B158" s="325"/>
      <c r="C158" s="350" t="s">
        <v>3184</v>
      </c>
      <c r="D158" s="305"/>
      <c r="E158" s="305"/>
      <c r="F158" s="351" t="s">
        <v>3121</v>
      </c>
      <c r="G158" s="305"/>
      <c r="H158" s="350" t="s">
        <v>3185</v>
      </c>
      <c r="I158" s="350" t="s">
        <v>3155</v>
      </c>
      <c r="J158" s="350"/>
      <c r="K158" s="346"/>
    </row>
    <row r="159" spans="2:11" ht="15" customHeight="1">
      <c r="B159" s="352"/>
      <c r="C159" s="334"/>
      <c r="D159" s="334"/>
      <c r="E159" s="334"/>
      <c r="F159" s="334"/>
      <c r="G159" s="334"/>
      <c r="H159" s="334"/>
      <c r="I159" s="334"/>
      <c r="J159" s="334"/>
      <c r="K159" s="353"/>
    </row>
    <row r="160" spans="2:11" ht="18.75" customHeight="1">
      <c r="B160" s="301"/>
      <c r="C160" s="305"/>
      <c r="D160" s="305"/>
      <c r="E160" s="305"/>
      <c r="F160" s="324"/>
      <c r="G160" s="305"/>
      <c r="H160" s="305"/>
      <c r="I160" s="305"/>
      <c r="J160" s="305"/>
      <c r="K160" s="301"/>
    </row>
    <row r="161" spans="2:11" ht="18.75" customHeight="1">
      <c r="B161" s="311"/>
      <c r="C161" s="311"/>
      <c r="D161" s="311"/>
      <c r="E161" s="311"/>
      <c r="F161" s="311"/>
      <c r="G161" s="311"/>
      <c r="H161" s="311"/>
      <c r="I161" s="311"/>
      <c r="J161" s="311"/>
      <c r="K161" s="311"/>
    </row>
    <row r="162" spans="2:11" ht="7.5" customHeight="1">
      <c r="B162" s="293"/>
      <c r="C162" s="294"/>
      <c r="D162" s="294"/>
      <c r="E162" s="294"/>
      <c r="F162" s="294"/>
      <c r="G162" s="294"/>
      <c r="H162" s="294"/>
      <c r="I162" s="294"/>
      <c r="J162" s="294"/>
      <c r="K162" s="295"/>
    </row>
    <row r="163" spans="2:11" ht="45" customHeight="1">
      <c r="B163" s="296"/>
      <c r="C163" s="427" t="s">
        <v>3186</v>
      </c>
      <c r="D163" s="427"/>
      <c r="E163" s="427"/>
      <c r="F163" s="427"/>
      <c r="G163" s="427"/>
      <c r="H163" s="427"/>
      <c r="I163" s="427"/>
      <c r="J163" s="427"/>
      <c r="K163" s="297"/>
    </row>
    <row r="164" spans="2:11" ht="17.25" customHeight="1">
      <c r="B164" s="296"/>
      <c r="C164" s="317" t="s">
        <v>3115</v>
      </c>
      <c r="D164" s="317"/>
      <c r="E164" s="317"/>
      <c r="F164" s="317" t="s">
        <v>3116</v>
      </c>
      <c r="G164" s="354"/>
      <c r="H164" s="355" t="s">
        <v>211</v>
      </c>
      <c r="I164" s="355" t="s">
        <v>62</v>
      </c>
      <c r="J164" s="317" t="s">
        <v>3117</v>
      </c>
      <c r="K164" s="297"/>
    </row>
    <row r="165" spans="2:11" ht="17.25" customHeight="1">
      <c r="B165" s="298"/>
      <c r="C165" s="319" t="s">
        <v>3118</v>
      </c>
      <c r="D165" s="319"/>
      <c r="E165" s="319"/>
      <c r="F165" s="320" t="s">
        <v>3119</v>
      </c>
      <c r="G165" s="356"/>
      <c r="H165" s="357"/>
      <c r="I165" s="357"/>
      <c r="J165" s="319" t="s">
        <v>3120</v>
      </c>
      <c r="K165" s="299"/>
    </row>
    <row r="166" spans="2:11" ht="5.25" customHeight="1">
      <c r="B166" s="325"/>
      <c r="C166" s="322"/>
      <c r="D166" s="322"/>
      <c r="E166" s="322"/>
      <c r="F166" s="322"/>
      <c r="G166" s="323"/>
      <c r="H166" s="322"/>
      <c r="I166" s="322"/>
      <c r="J166" s="322"/>
      <c r="K166" s="346"/>
    </row>
    <row r="167" spans="2:11" ht="15" customHeight="1">
      <c r="B167" s="325"/>
      <c r="C167" s="305" t="s">
        <v>3124</v>
      </c>
      <c r="D167" s="305"/>
      <c r="E167" s="305"/>
      <c r="F167" s="324" t="s">
        <v>3121</v>
      </c>
      <c r="G167" s="305"/>
      <c r="H167" s="305" t="s">
        <v>3160</v>
      </c>
      <c r="I167" s="305" t="s">
        <v>3123</v>
      </c>
      <c r="J167" s="305">
        <v>120</v>
      </c>
      <c r="K167" s="346"/>
    </row>
    <row r="168" spans="2:11" ht="15" customHeight="1">
      <c r="B168" s="325"/>
      <c r="C168" s="305" t="s">
        <v>3169</v>
      </c>
      <c r="D168" s="305"/>
      <c r="E168" s="305"/>
      <c r="F168" s="324" t="s">
        <v>3121</v>
      </c>
      <c r="G168" s="305"/>
      <c r="H168" s="305" t="s">
        <v>3170</v>
      </c>
      <c r="I168" s="305" t="s">
        <v>3123</v>
      </c>
      <c r="J168" s="305" t="s">
        <v>3171</v>
      </c>
      <c r="K168" s="346"/>
    </row>
    <row r="169" spans="2:11" ht="15" customHeight="1">
      <c r="B169" s="325"/>
      <c r="C169" s="305" t="s">
        <v>88</v>
      </c>
      <c r="D169" s="305"/>
      <c r="E169" s="305"/>
      <c r="F169" s="324" t="s">
        <v>3121</v>
      </c>
      <c r="G169" s="305"/>
      <c r="H169" s="305" t="s">
        <v>3187</v>
      </c>
      <c r="I169" s="305" t="s">
        <v>3123</v>
      </c>
      <c r="J169" s="305" t="s">
        <v>3171</v>
      </c>
      <c r="K169" s="346"/>
    </row>
    <row r="170" spans="2:11" ht="15" customHeight="1">
      <c r="B170" s="325"/>
      <c r="C170" s="305" t="s">
        <v>3126</v>
      </c>
      <c r="D170" s="305"/>
      <c r="E170" s="305"/>
      <c r="F170" s="324" t="s">
        <v>3127</v>
      </c>
      <c r="G170" s="305"/>
      <c r="H170" s="305" t="s">
        <v>3187</v>
      </c>
      <c r="I170" s="305" t="s">
        <v>3123</v>
      </c>
      <c r="J170" s="305">
        <v>50</v>
      </c>
      <c r="K170" s="346"/>
    </row>
    <row r="171" spans="2:11" ht="15" customHeight="1">
      <c r="B171" s="325"/>
      <c r="C171" s="305" t="s">
        <v>3129</v>
      </c>
      <c r="D171" s="305"/>
      <c r="E171" s="305"/>
      <c r="F171" s="324" t="s">
        <v>3121</v>
      </c>
      <c r="G171" s="305"/>
      <c r="H171" s="305" t="s">
        <v>3187</v>
      </c>
      <c r="I171" s="305" t="s">
        <v>3131</v>
      </c>
      <c r="J171" s="305"/>
      <c r="K171" s="346"/>
    </row>
    <row r="172" spans="2:11" ht="15" customHeight="1">
      <c r="B172" s="325"/>
      <c r="C172" s="305" t="s">
        <v>3140</v>
      </c>
      <c r="D172" s="305"/>
      <c r="E172" s="305"/>
      <c r="F172" s="324" t="s">
        <v>3127</v>
      </c>
      <c r="G172" s="305"/>
      <c r="H172" s="305" t="s">
        <v>3187</v>
      </c>
      <c r="I172" s="305" t="s">
        <v>3123</v>
      </c>
      <c r="J172" s="305">
        <v>50</v>
      </c>
      <c r="K172" s="346"/>
    </row>
    <row r="173" spans="2:11" ht="15" customHeight="1">
      <c r="B173" s="325"/>
      <c r="C173" s="305" t="s">
        <v>3148</v>
      </c>
      <c r="D173" s="305"/>
      <c r="E173" s="305"/>
      <c r="F173" s="324" t="s">
        <v>3127</v>
      </c>
      <c r="G173" s="305"/>
      <c r="H173" s="305" t="s">
        <v>3187</v>
      </c>
      <c r="I173" s="305" t="s">
        <v>3123</v>
      </c>
      <c r="J173" s="305">
        <v>50</v>
      </c>
      <c r="K173" s="346"/>
    </row>
    <row r="174" spans="2:11" ht="15" customHeight="1">
      <c r="B174" s="325"/>
      <c r="C174" s="305" t="s">
        <v>3146</v>
      </c>
      <c r="D174" s="305"/>
      <c r="E174" s="305"/>
      <c r="F174" s="324" t="s">
        <v>3127</v>
      </c>
      <c r="G174" s="305"/>
      <c r="H174" s="305" t="s">
        <v>3187</v>
      </c>
      <c r="I174" s="305" t="s">
        <v>3123</v>
      </c>
      <c r="J174" s="305">
        <v>50</v>
      </c>
      <c r="K174" s="346"/>
    </row>
    <row r="175" spans="2:11" ht="15" customHeight="1">
      <c r="B175" s="325"/>
      <c r="C175" s="305" t="s">
        <v>210</v>
      </c>
      <c r="D175" s="305"/>
      <c r="E175" s="305"/>
      <c r="F175" s="324" t="s">
        <v>3121</v>
      </c>
      <c r="G175" s="305"/>
      <c r="H175" s="305" t="s">
        <v>3188</v>
      </c>
      <c r="I175" s="305" t="s">
        <v>3189</v>
      </c>
      <c r="J175" s="305"/>
      <c r="K175" s="346"/>
    </row>
    <row r="176" spans="2:11" ht="15" customHeight="1">
      <c r="B176" s="325"/>
      <c r="C176" s="305" t="s">
        <v>62</v>
      </c>
      <c r="D176" s="305"/>
      <c r="E176" s="305"/>
      <c r="F176" s="324" t="s">
        <v>3121</v>
      </c>
      <c r="G176" s="305"/>
      <c r="H176" s="305" t="s">
        <v>3190</v>
      </c>
      <c r="I176" s="305" t="s">
        <v>3191</v>
      </c>
      <c r="J176" s="305">
        <v>1</v>
      </c>
      <c r="K176" s="346"/>
    </row>
    <row r="177" spans="2:11" ht="15" customHeight="1">
      <c r="B177" s="325"/>
      <c r="C177" s="305" t="s">
        <v>58</v>
      </c>
      <c r="D177" s="305"/>
      <c r="E177" s="305"/>
      <c r="F177" s="324" t="s">
        <v>3121</v>
      </c>
      <c r="G177" s="305"/>
      <c r="H177" s="305" t="s">
        <v>3192</v>
      </c>
      <c r="I177" s="305" t="s">
        <v>3123</v>
      </c>
      <c r="J177" s="305">
        <v>20</v>
      </c>
      <c r="K177" s="346"/>
    </row>
    <row r="178" spans="2:11" ht="15" customHeight="1">
      <c r="B178" s="325"/>
      <c r="C178" s="305" t="s">
        <v>211</v>
      </c>
      <c r="D178" s="305"/>
      <c r="E178" s="305"/>
      <c r="F178" s="324" t="s">
        <v>3121</v>
      </c>
      <c r="G178" s="305"/>
      <c r="H178" s="305" t="s">
        <v>3193</v>
      </c>
      <c r="I178" s="305" t="s">
        <v>3123</v>
      </c>
      <c r="J178" s="305">
        <v>255</v>
      </c>
      <c r="K178" s="346"/>
    </row>
    <row r="179" spans="2:11" ht="15" customHeight="1">
      <c r="B179" s="325"/>
      <c r="C179" s="305" t="s">
        <v>212</v>
      </c>
      <c r="D179" s="305"/>
      <c r="E179" s="305"/>
      <c r="F179" s="324" t="s">
        <v>3121</v>
      </c>
      <c r="G179" s="305"/>
      <c r="H179" s="305" t="s">
        <v>3086</v>
      </c>
      <c r="I179" s="305" t="s">
        <v>3123</v>
      </c>
      <c r="J179" s="305">
        <v>10</v>
      </c>
      <c r="K179" s="346"/>
    </row>
    <row r="180" spans="2:11" ht="15" customHeight="1">
      <c r="B180" s="325"/>
      <c r="C180" s="305" t="s">
        <v>213</v>
      </c>
      <c r="D180" s="305"/>
      <c r="E180" s="305"/>
      <c r="F180" s="324" t="s">
        <v>3121</v>
      </c>
      <c r="G180" s="305"/>
      <c r="H180" s="305" t="s">
        <v>3194</v>
      </c>
      <c r="I180" s="305" t="s">
        <v>3155</v>
      </c>
      <c r="J180" s="305"/>
      <c r="K180" s="346"/>
    </row>
    <row r="181" spans="2:11" ht="15" customHeight="1">
      <c r="B181" s="325"/>
      <c r="C181" s="305" t="s">
        <v>3195</v>
      </c>
      <c r="D181" s="305"/>
      <c r="E181" s="305"/>
      <c r="F181" s="324" t="s">
        <v>3121</v>
      </c>
      <c r="G181" s="305"/>
      <c r="H181" s="305" t="s">
        <v>3196</v>
      </c>
      <c r="I181" s="305" t="s">
        <v>3155</v>
      </c>
      <c r="J181" s="305"/>
      <c r="K181" s="346"/>
    </row>
    <row r="182" spans="2:11" ht="15" customHeight="1">
      <c r="B182" s="325"/>
      <c r="C182" s="305" t="s">
        <v>3184</v>
      </c>
      <c r="D182" s="305"/>
      <c r="E182" s="305"/>
      <c r="F182" s="324" t="s">
        <v>3121</v>
      </c>
      <c r="G182" s="305"/>
      <c r="H182" s="305" t="s">
        <v>3197</v>
      </c>
      <c r="I182" s="305" t="s">
        <v>3155</v>
      </c>
      <c r="J182" s="305"/>
      <c r="K182" s="346"/>
    </row>
    <row r="183" spans="2:11" ht="15" customHeight="1">
      <c r="B183" s="325"/>
      <c r="C183" s="305" t="s">
        <v>215</v>
      </c>
      <c r="D183" s="305"/>
      <c r="E183" s="305"/>
      <c r="F183" s="324" t="s">
        <v>3127</v>
      </c>
      <c r="G183" s="305"/>
      <c r="H183" s="305" t="s">
        <v>3198</v>
      </c>
      <c r="I183" s="305" t="s">
        <v>3123</v>
      </c>
      <c r="J183" s="305">
        <v>50</v>
      </c>
      <c r="K183" s="346"/>
    </row>
    <row r="184" spans="2:11" ht="15" customHeight="1">
      <c r="B184" s="325"/>
      <c r="C184" s="305" t="s">
        <v>3199</v>
      </c>
      <c r="D184" s="305"/>
      <c r="E184" s="305"/>
      <c r="F184" s="324" t="s">
        <v>3127</v>
      </c>
      <c r="G184" s="305"/>
      <c r="H184" s="305" t="s">
        <v>3200</v>
      </c>
      <c r="I184" s="305" t="s">
        <v>3201</v>
      </c>
      <c r="J184" s="305"/>
      <c r="K184" s="346"/>
    </row>
    <row r="185" spans="2:11" ht="15" customHeight="1">
      <c r="B185" s="325"/>
      <c r="C185" s="305" t="s">
        <v>3202</v>
      </c>
      <c r="D185" s="305"/>
      <c r="E185" s="305"/>
      <c r="F185" s="324" t="s">
        <v>3127</v>
      </c>
      <c r="G185" s="305"/>
      <c r="H185" s="305" t="s">
        <v>3203</v>
      </c>
      <c r="I185" s="305" t="s">
        <v>3201</v>
      </c>
      <c r="J185" s="305"/>
      <c r="K185" s="346"/>
    </row>
    <row r="186" spans="2:11" ht="15" customHeight="1">
      <c r="B186" s="325"/>
      <c r="C186" s="305" t="s">
        <v>3204</v>
      </c>
      <c r="D186" s="305"/>
      <c r="E186" s="305"/>
      <c r="F186" s="324" t="s">
        <v>3127</v>
      </c>
      <c r="G186" s="305"/>
      <c r="H186" s="305" t="s">
        <v>3205</v>
      </c>
      <c r="I186" s="305" t="s">
        <v>3201</v>
      </c>
      <c r="J186" s="305"/>
      <c r="K186" s="346"/>
    </row>
    <row r="187" spans="2:11" ht="15" customHeight="1">
      <c r="B187" s="325"/>
      <c r="C187" s="358" t="s">
        <v>3206</v>
      </c>
      <c r="D187" s="305"/>
      <c r="E187" s="305"/>
      <c r="F187" s="324" t="s">
        <v>3127</v>
      </c>
      <c r="G187" s="305"/>
      <c r="H187" s="305" t="s">
        <v>3207</v>
      </c>
      <c r="I187" s="305" t="s">
        <v>3208</v>
      </c>
      <c r="J187" s="359" t="s">
        <v>3209</v>
      </c>
      <c r="K187" s="346"/>
    </row>
    <row r="188" spans="2:11" ht="15" customHeight="1">
      <c r="B188" s="325"/>
      <c r="C188" s="310" t="s">
        <v>47</v>
      </c>
      <c r="D188" s="305"/>
      <c r="E188" s="305"/>
      <c r="F188" s="324" t="s">
        <v>3121</v>
      </c>
      <c r="G188" s="305"/>
      <c r="H188" s="301" t="s">
        <v>3210</v>
      </c>
      <c r="I188" s="305" t="s">
        <v>3211</v>
      </c>
      <c r="J188" s="305"/>
      <c r="K188" s="346"/>
    </row>
    <row r="189" spans="2:11" ht="15" customHeight="1">
      <c r="B189" s="325"/>
      <c r="C189" s="310" t="s">
        <v>3212</v>
      </c>
      <c r="D189" s="305"/>
      <c r="E189" s="305"/>
      <c r="F189" s="324" t="s">
        <v>3121</v>
      </c>
      <c r="G189" s="305"/>
      <c r="H189" s="305" t="s">
        <v>3213</v>
      </c>
      <c r="I189" s="305" t="s">
        <v>3155</v>
      </c>
      <c r="J189" s="305"/>
      <c r="K189" s="346"/>
    </row>
    <row r="190" spans="2:11" ht="15" customHeight="1">
      <c r="B190" s="325"/>
      <c r="C190" s="310" t="s">
        <v>3214</v>
      </c>
      <c r="D190" s="305"/>
      <c r="E190" s="305"/>
      <c r="F190" s="324" t="s">
        <v>3121</v>
      </c>
      <c r="G190" s="305"/>
      <c r="H190" s="305" t="s">
        <v>3215</v>
      </c>
      <c r="I190" s="305" t="s">
        <v>3155</v>
      </c>
      <c r="J190" s="305"/>
      <c r="K190" s="346"/>
    </row>
    <row r="191" spans="2:11" ht="15" customHeight="1">
      <c r="B191" s="325"/>
      <c r="C191" s="310" t="s">
        <v>3216</v>
      </c>
      <c r="D191" s="305"/>
      <c r="E191" s="305"/>
      <c r="F191" s="324" t="s">
        <v>3127</v>
      </c>
      <c r="G191" s="305"/>
      <c r="H191" s="305" t="s">
        <v>3217</v>
      </c>
      <c r="I191" s="305" t="s">
        <v>3155</v>
      </c>
      <c r="J191" s="305"/>
      <c r="K191" s="346"/>
    </row>
    <row r="192" spans="2:11" ht="15" customHeight="1">
      <c r="B192" s="352"/>
      <c r="C192" s="360"/>
      <c r="D192" s="334"/>
      <c r="E192" s="334"/>
      <c r="F192" s="334"/>
      <c r="G192" s="334"/>
      <c r="H192" s="334"/>
      <c r="I192" s="334"/>
      <c r="J192" s="334"/>
      <c r="K192" s="353"/>
    </row>
    <row r="193" spans="2:11" ht="18.75" customHeight="1">
      <c r="B193" s="301"/>
      <c r="C193" s="305"/>
      <c r="D193" s="305"/>
      <c r="E193" s="305"/>
      <c r="F193" s="324"/>
      <c r="G193" s="305"/>
      <c r="H193" s="305"/>
      <c r="I193" s="305"/>
      <c r="J193" s="305"/>
      <c r="K193" s="301"/>
    </row>
    <row r="194" spans="2:11" ht="18.75" customHeight="1">
      <c r="B194" s="301"/>
      <c r="C194" s="305"/>
      <c r="D194" s="305"/>
      <c r="E194" s="305"/>
      <c r="F194" s="324"/>
      <c r="G194" s="305"/>
      <c r="H194" s="305"/>
      <c r="I194" s="305"/>
      <c r="J194" s="305"/>
      <c r="K194" s="301"/>
    </row>
    <row r="195" spans="2:11" ht="18.75" customHeight="1">
      <c r="B195" s="311"/>
      <c r="C195" s="311"/>
      <c r="D195" s="311"/>
      <c r="E195" s="311"/>
      <c r="F195" s="311"/>
      <c r="G195" s="311"/>
      <c r="H195" s="311"/>
      <c r="I195" s="311"/>
      <c r="J195" s="311"/>
      <c r="K195" s="311"/>
    </row>
    <row r="196" spans="2:11" ht="13.5">
      <c r="B196" s="293"/>
      <c r="C196" s="294"/>
      <c r="D196" s="294"/>
      <c r="E196" s="294"/>
      <c r="F196" s="294"/>
      <c r="G196" s="294"/>
      <c r="H196" s="294"/>
      <c r="I196" s="294"/>
      <c r="J196" s="294"/>
      <c r="K196" s="295"/>
    </row>
    <row r="197" spans="2:11" ht="21">
      <c r="B197" s="296"/>
      <c r="C197" s="427" t="s">
        <v>3218</v>
      </c>
      <c r="D197" s="427"/>
      <c r="E197" s="427"/>
      <c r="F197" s="427"/>
      <c r="G197" s="427"/>
      <c r="H197" s="427"/>
      <c r="I197" s="427"/>
      <c r="J197" s="427"/>
      <c r="K197" s="297"/>
    </row>
    <row r="198" spans="2:11" ht="25.5" customHeight="1">
      <c r="B198" s="296"/>
      <c r="C198" s="361" t="s">
        <v>3219</v>
      </c>
      <c r="D198" s="361"/>
      <c r="E198" s="361"/>
      <c r="F198" s="361" t="s">
        <v>3220</v>
      </c>
      <c r="G198" s="362"/>
      <c r="H198" s="426" t="s">
        <v>3221</v>
      </c>
      <c r="I198" s="426"/>
      <c r="J198" s="426"/>
      <c r="K198" s="297"/>
    </row>
    <row r="199" spans="2:11" ht="5.25" customHeight="1">
      <c r="B199" s="325"/>
      <c r="C199" s="322"/>
      <c r="D199" s="322"/>
      <c r="E199" s="322"/>
      <c r="F199" s="322"/>
      <c r="G199" s="305"/>
      <c r="H199" s="322"/>
      <c r="I199" s="322"/>
      <c r="J199" s="322"/>
      <c r="K199" s="346"/>
    </row>
    <row r="200" spans="2:11" ht="15" customHeight="1">
      <c r="B200" s="325"/>
      <c r="C200" s="305" t="s">
        <v>3211</v>
      </c>
      <c r="D200" s="305"/>
      <c r="E200" s="305"/>
      <c r="F200" s="324" t="s">
        <v>48</v>
      </c>
      <c r="G200" s="305"/>
      <c r="H200" s="424" t="s">
        <v>3222</v>
      </c>
      <c r="I200" s="424"/>
      <c r="J200" s="424"/>
      <c r="K200" s="346"/>
    </row>
    <row r="201" spans="2:11" ht="15" customHeight="1">
      <c r="B201" s="325"/>
      <c r="C201" s="331"/>
      <c r="D201" s="305"/>
      <c r="E201" s="305"/>
      <c r="F201" s="324" t="s">
        <v>49</v>
      </c>
      <c r="G201" s="305"/>
      <c r="H201" s="424" t="s">
        <v>3223</v>
      </c>
      <c r="I201" s="424"/>
      <c r="J201" s="424"/>
      <c r="K201" s="346"/>
    </row>
    <row r="202" spans="2:11" ht="15" customHeight="1">
      <c r="B202" s="325"/>
      <c r="C202" s="331"/>
      <c r="D202" s="305"/>
      <c r="E202" s="305"/>
      <c r="F202" s="324" t="s">
        <v>52</v>
      </c>
      <c r="G202" s="305"/>
      <c r="H202" s="424" t="s">
        <v>3224</v>
      </c>
      <c r="I202" s="424"/>
      <c r="J202" s="424"/>
      <c r="K202" s="346"/>
    </row>
    <row r="203" spans="2:11" ht="15" customHeight="1">
      <c r="B203" s="325"/>
      <c r="C203" s="305"/>
      <c r="D203" s="305"/>
      <c r="E203" s="305"/>
      <c r="F203" s="324" t="s">
        <v>50</v>
      </c>
      <c r="G203" s="305"/>
      <c r="H203" s="424" t="s">
        <v>3225</v>
      </c>
      <c r="I203" s="424"/>
      <c r="J203" s="424"/>
      <c r="K203" s="346"/>
    </row>
    <row r="204" spans="2:11" ht="15" customHeight="1">
      <c r="B204" s="325"/>
      <c r="C204" s="305"/>
      <c r="D204" s="305"/>
      <c r="E204" s="305"/>
      <c r="F204" s="324" t="s">
        <v>51</v>
      </c>
      <c r="G204" s="305"/>
      <c r="H204" s="424" t="s">
        <v>3226</v>
      </c>
      <c r="I204" s="424"/>
      <c r="J204" s="424"/>
      <c r="K204" s="346"/>
    </row>
    <row r="205" spans="2:11" ht="15" customHeight="1">
      <c r="B205" s="325"/>
      <c r="C205" s="305"/>
      <c r="D205" s="305"/>
      <c r="E205" s="305"/>
      <c r="F205" s="324"/>
      <c r="G205" s="305"/>
      <c r="H205" s="305"/>
      <c r="I205" s="305"/>
      <c r="J205" s="305"/>
      <c r="K205" s="346"/>
    </row>
    <row r="206" spans="2:11" ht="15" customHeight="1">
      <c r="B206" s="325"/>
      <c r="C206" s="305" t="s">
        <v>3167</v>
      </c>
      <c r="D206" s="305"/>
      <c r="E206" s="305"/>
      <c r="F206" s="324" t="s">
        <v>83</v>
      </c>
      <c r="G206" s="305"/>
      <c r="H206" s="424" t="s">
        <v>3227</v>
      </c>
      <c r="I206" s="424"/>
      <c r="J206" s="424"/>
      <c r="K206" s="346"/>
    </row>
    <row r="207" spans="2:11" ht="15" customHeight="1">
      <c r="B207" s="325"/>
      <c r="C207" s="331"/>
      <c r="D207" s="305"/>
      <c r="E207" s="305"/>
      <c r="F207" s="324" t="s">
        <v>3067</v>
      </c>
      <c r="G207" s="305"/>
      <c r="H207" s="424" t="s">
        <v>3068</v>
      </c>
      <c r="I207" s="424"/>
      <c r="J207" s="424"/>
      <c r="K207" s="346"/>
    </row>
    <row r="208" spans="2:11" ht="15" customHeight="1">
      <c r="B208" s="325"/>
      <c r="C208" s="305"/>
      <c r="D208" s="305"/>
      <c r="E208" s="305"/>
      <c r="F208" s="324" t="s">
        <v>3065</v>
      </c>
      <c r="G208" s="305"/>
      <c r="H208" s="424" t="s">
        <v>3228</v>
      </c>
      <c r="I208" s="424"/>
      <c r="J208" s="424"/>
      <c r="K208" s="346"/>
    </row>
    <row r="209" spans="2:11" ht="15" customHeight="1">
      <c r="B209" s="363"/>
      <c r="C209" s="331"/>
      <c r="D209" s="331"/>
      <c r="E209" s="331"/>
      <c r="F209" s="324" t="s">
        <v>131</v>
      </c>
      <c r="G209" s="310"/>
      <c r="H209" s="425" t="s">
        <v>3069</v>
      </c>
      <c r="I209" s="425"/>
      <c r="J209" s="425"/>
      <c r="K209" s="364"/>
    </row>
    <row r="210" spans="2:11" ht="15" customHeight="1">
      <c r="B210" s="363"/>
      <c r="C210" s="331"/>
      <c r="D210" s="331"/>
      <c r="E210" s="331"/>
      <c r="F210" s="324" t="s">
        <v>3070</v>
      </c>
      <c r="G210" s="310"/>
      <c r="H210" s="425" t="s">
        <v>3229</v>
      </c>
      <c r="I210" s="425"/>
      <c r="J210" s="425"/>
      <c r="K210" s="364"/>
    </row>
    <row r="211" spans="2:11" ht="15" customHeight="1">
      <c r="B211" s="363"/>
      <c r="C211" s="331"/>
      <c r="D211" s="331"/>
      <c r="E211" s="331"/>
      <c r="F211" s="365"/>
      <c r="G211" s="310"/>
      <c r="H211" s="366"/>
      <c r="I211" s="366"/>
      <c r="J211" s="366"/>
      <c r="K211" s="364"/>
    </row>
    <row r="212" spans="2:11" ht="15" customHeight="1">
      <c r="B212" s="363"/>
      <c r="C212" s="305" t="s">
        <v>3191</v>
      </c>
      <c r="D212" s="331"/>
      <c r="E212" s="331"/>
      <c r="F212" s="324">
        <v>1</v>
      </c>
      <c r="G212" s="310"/>
      <c r="H212" s="425" t="s">
        <v>3230</v>
      </c>
      <c r="I212" s="425"/>
      <c r="J212" s="425"/>
      <c r="K212" s="364"/>
    </row>
    <row r="213" spans="2:11" ht="15" customHeight="1">
      <c r="B213" s="363"/>
      <c r="C213" s="331"/>
      <c r="D213" s="331"/>
      <c r="E213" s="331"/>
      <c r="F213" s="324">
        <v>2</v>
      </c>
      <c r="G213" s="310"/>
      <c r="H213" s="425" t="s">
        <v>3231</v>
      </c>
      <c r="I213" s="425"/>
      <c r="J213" s="425"/>
      <c r="K213" s="364"/>
    </row>
    <row r="214" spans="2:11" ht="15" customHeight="1">
      <c r="B214" s="363"/>
      <c r="C214" s="331"/>
      <c r="D214" s="331"/>
      <c r="E214" s="331"/>
      <c r="F214" s="324">
        <v>3</v>
      </c>
      <c r="G214" s="310"/>
      <c r="H214" s="425" t="s">
        <v>3232</v>
      </c>
      <c r="I214" s="425"/>
      <c r="J214" s="425"/>
      <c r="K214" s="364"/>
    </row>
    <row r="215" spans="2:11" ht="15" customHeight="1">
      <c r="B215" s="363"/>
      <c r="C215" s="331"/>
      <c r="D215" s="331"/>
      <c r="E215" s="331"/>
      <c r="F215" s="324">
        <v>4</v>
      </c>
      <c r="G215" s="310"/>
      <c r="H215" s="425" t="s">
        <v>3233</v>
      </c>
      <c r="I215" s="425"/>
      <c r="J215" s="425"/>
      <c r="K215" s="364"/>
    </row>
    <row r="216" spans="2:11" ht="12.75" customHeight="1">
      <c r="B216" s="367"/>
      <c r="C216" s="368"/>
      <c r="D216" s="368"/>
      <c r="E216" s="368"/>
      <c r="F216" s="368"/>
      <c r="G216" s="368"/>
      <c r="H216" s="368"/>
      <c r="I216" s="368"/>
      <c r="J216" s="368"/>
      <c r="K216" s="369"/>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152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2"/>
      <c r="M2" s="412"/>
      <c r="N2" s="412"/>
      <c r="O2" s="412"/>
      <c r="P2" s="412"/>
      <c r="Q2" s="412"/>
      <c r="R2" s="412"/>
      <c r="S2" s="412"/>
      <c r="T2" s="412"/>
      <c r="U2" s="412"/>
      <c r="V2" s="412"/>
      <c r="AT2" s="25" t="s">
        <v>89</v>
      </c>
      <c r="AZ2" s="126" t="s">
        <v>139</v>
      </c>
      <c r="BA2" s="126" t="s">
        <v>140</v>
      </c>
      <c r="BB2" s="126" t="s">
        <v>141</v>
      </c>
      <c r="BC2" s="126" t="s">
        <v>142</v>
      </c>
      <c r="BD2" s="126" t="s">
        <v>85</v>
      </c>
    </row>
    <row r="3" spans="2:56" ht="6.95" customHeight="1">
      <c r="B3" s="26"/>
      <c r="C3" s="27"/>
      <c r="D3" s="27"/>
      <c r="E3" s="27"/>
      <c r="F3" s="27"/>
      <c r="G3" s="27"/>
      <c r="H3" s="27"/>
      <c r="I3" s="127"/>
      <c r="J3" s="27"/>
      <c r="K3" s="28"/>
      <c r="AT3" s="25" t="s">
        <v>85</v>
      </c>
      <c r="AZ3" s="126" t="s">
        <v>143</v>
      </c>
      <c r="BA3" s="126" t="s">
        <v>140</v>
      </c>
      <c r="BB3" s="126" t="s">
        <v>141</v>
      </c>
      <c r="BC3" s="126" t="s">
        <v>144</v>
      </c>
      <c r="BD3" s="126" t="s">
        <v>85</v>
      </c>
    </row>
    <row r="4" spans="2:56" ht="36.95" customHeight="1">
      <c r="B4" s="29"/>
      <c r="C4" s="30"/>
      <c r="D4" s="31" t="s">
        <v>145</v>
      </c>
      <c r="E4" s="30"/>
      <c r="F4" s="30"/>
      <c r="G4" s="30"/>
      <c r="H4" s="30"/>
      <c r="I4" s="128"/>
      <c r="J4" s="30"/>
      <c r="K4" s="32"/>
      <c r="M4" s="33" t="s">
        <v>12</v>
      </c>
      <c r="AT4" s="25" t="s">
        <v>6</v>
      </c>
      <c r="AZ4" s="126" t="s">
        <v>146</v>
      </c>
      <c r="BA4" s="126" t="s">
        <v>140</v>
      </c>
      <c r="BB4" s="126" t="s">
        <v>147</v>
      </c>
      <c r="BC4" s="126" t="s">
        <v>148</v>
      </c>
      <c r="BD4" s="126" t="s">
        <v>85</v>
      </c>
    </row>
    <row r="5" spans="2:56" ht="6.95" customHeight="1">
      <c r="B5" s="29"/>
      <c r="C5" s="30"/>
      <c r="D5" s="30"/>
      <c r="E5" s="30"/>
      <c r="F5" s="30"/>
      <c r="G5" s="30"/>
      <c r="H5" s="30"/>
      <c r="I5" s="128"/>
      <c r="J5" s="30"/>
      <c r="K5" s="32"/>
      <c r="AZ5" s="126" t="s">
        <v>149</v>
      </c>
      <c r="BA5" s="126" t="s">
        <v>140</v>
      </c>
      <c r="BB5" s="126" t="s">
        <v>141</v>
      </c>
      <c r="BC5" s="126" t="s">
        <v>150</v>
      </c>
      <c r="BD5" s="126" t="s">
        <v>85</v>
      </c>
    </row>
    <row r="6" spans="2:56" ht="13.5">
      <c r="B6" s="29"/>
      <c r="C6" s="30"/>
      <c r="D6" s="38" t="s">
        <v>18</v>
      </c>
      <c r="E6" s="30"/>
      <c r="F6" s="30"/>
      <c r="G6" s="30"/>
      <c r="H6" s="30"/>
      <c r="I6" s="128"/>
      <c r="J6" s="30"/>
      <c r="K6" s="32"/>
      <c r="AZ6" s="126" t="s">
        <v>151</v>
      </c>
      <c r="BA6" s="126" t="s">
        <v>140</v>
      </c>
      <c r="BB6" s="126" t="s">
        <v>147</v>
      </c>
      <c r="BC6" s="126" t="s">
        <v>152</v>
      </c>
      <c r="BD6" s="126" t="s">
        <v>85</v>
      </c>
    </row>
    <row r="7" spans="2:56" ht="16.5" customHeight="1">
      <c r="B7" s="29"/>
      <c r="C7" s="30"/>
      <c r="D7" s="30"/>
      <c r="E7" s="413" t="str">
        <f>'Rekapitulace stavby'!K6</f>
        <v>Mariánská Týnice - Dostavba východního ambitu</v>
      </c>
      <c r="F7" s="414"/>
      <c r="G7" s="414"/>
      <c r="H7" s="414"/>
      <c r="I7" s="128"/>
      <c r="J7" s="30"/>
      <c r="K7" s="32"/>
      <c r="AZ7" s="126" t="s">
        <v>153</v>
      </c>
      <c r="BA7" s="126" t="s">
        <v>140</v>
      </c>
      <c r="BB7" s="126" t="s">
        <v>147</v>
      </c>
      <c r="BC7" s="126" t="s">
        <v>154</v>
      </c>
      <c r="BD7" s="126" t="s">
        <v>85</v>
      </c>
    </row>
    <row r="8" spans="2:56" ht="13.5">
      <c r="B8" s="29"/>
      <c r="C8" s="30"/>
      <c r="D8" s="38" t="s">
        <v>155</v>
      </c>
      <c r="E8" s="30"/>
      <c r="F8" s="30"/>
      <c r="G8" s="30"/>
      <c r="H8" s="30"/>
      <c r="I8" s="128"/>
      <c r="J8" s="30"/>
      <c r="K8" s="32"/>
      <c r="AZ8" s="126" t="s">
        <v>156</v>
      </c>
      <c r="BA8" s="126" t="s">
        <v>140</v>
      </c>
      <c r="BB8" s="126" t="s">
        <v>147</v>
      </c>
      <c r="BC8" s="126" t="s">
        <v>157</v>
      </c>
      <c r="BD8" s="126" t="s">
        <v>85</v>
      </c>
    </row>
    <row r="9" spans="2:56" s="1" customFormat="1" ht="16.5" customHeight="1">
      <c r="B9" s="42"/>
      <c r="C9" s="43"/>
      <c r="D9" s="43"/>
      <c r="E9" s="413" t="s">
        <v>158</v>
      </c>
      <c r="F9" s="415"/>
      <c r="G9" s="415"/>
      <c r="H9" s="415"/>
      <c r="I9" s="129"/>
      <c r="J9" s="43"/>
      <c r="K9" s="46"/>
      <c r="AZ9" s="126" t="s">
        <v>159</v>
      </c>
      <c r="BA9" s="126" t="s">
        <v>140</v>
      </c>
      <c r="BB9" s="126" t="s">
        <v>141</v>
      </c>
      <c r="BC9" s="126" t="s">
        <v>160</v>
      </c>
      <c r="BD9" s="126" t="s">
        <v>85</v>
      </c>
    </row>
    <row r="10" spans="2:56" s="1" customFormat="1" ht="13.5">
      <c r="B10" s="42"/>
      <c r="C10" s="43"/>
      <c r="D10" s="38" t="s">
        <v>161</v>
      </c>
      <c r="E10" s="43"/>
      <c r="F10" s="43"/>
      <c r="G10" s="43"/>
      <c r="H10" s="43"/>
      <c r="I10" s="129"/>
      <c r="J10" s="43"/>
      <c r="K10" s="46"/>
      <c r="AZ10" s="126" t="s">
        <v>162</v>
      </c>
      <c r="BA10" s="126" t="s">
        <v>140</v>
      </c>
      <c r="BB10" s="126" t="s">
        <v>141</v>
      </c>
      <c r="BC10" s="126" t="s">
        <v>163</v>
      </c>
      <c r="BD10" s="126" t="s">
        <v>85</v>
      </c>
    </row>
    <row r="11" spans="2:56" s="1" customFormat="1" ht="36.95" customHeight="1">
      <c r="B11" s="42"/>
      <c r="C11" s="43"/>
      <c r="D11" s="43"/>
      <c r="E11" s="416" t="s">
        <v>164</v>
      </c>
      <c r="F11" s="415"/>
      <c r="G11" s="415"/>
      <c r="H11" s="415"/>
      <c r="I11" s="129"/>
      <c r="J11" s="43"/>
      <c r="K11" s="46"/>
      <c r="AZ11" s="126" t="s">
        <v>165</v>
      </c>
      <c r="BA11" s="126" t="s">
        <v>140</v>
      </c>
      <c r="BB11" s="126" t="s">
        <v>147</v>
      </c>
      <c r="BC11" s="126" t="s">
        <v>166</v>
      </c>
      <c r="BD11" s="126" t="s">
        <v>85</v>
      </c>
    </row>
    <row r="12" spans="2:56" s="1" customFormat="1" ht="13.5">
      <c r="B12" s="42"/>
      <c r="C12" s="43"/>
      <c r="D12" s="43"/>
      <c r="E12" s="43"/>
      <c r="F12" s="43"/>
      <c r="G12" s="43"/>
      <c r="H12" s="43"/>
      <c r="I12" s="129"/>
      <c r="J12" s="43"/>
      <c r="K12" s="46"/>
      <c r="AZ12" s="126" t="s">
        <v>167</v>
      </c>
      <c r="BA12" s="126" t="s">
        <v>24</v>
      </c>
      <c r="BB12" s="126" t="s">
        <v>147</v>
      </c>
      <c r="BC12" s="126" t="s">
        <v>168</v>
      </c>
      <c r="BD12" s="126" t="s">
        <v>85</v>
      </c>
    </row>
    <row r="13" spans="2:56" s="1" customFormat="1" ht="14.45" customHeight="1">
      <c r="B13" s="42"/>
      <c r="C13" s="43"/>
      <c r="D13" s="38" t="s">
        <v>21</v>
      </c>
      <c r="E13" s="43"/>
      <c r="F13" s="36" t="s">
        <v>24</v>
      </c>
      <c r="G13" s="43"/>
      <c r="H13" s="43"/>
      <c r="I13" s="130" t="s">
        <v>23</v>
      </c>
      <c r="J13" s="36" t="s">
        <v>24</v>
      </c>
      <c r="K13" s="46"/>
      <c r="AZ13" s="126" t="s">
        <v>169</v>
      </c>
      <c r="BA13" s="126" t="s">
        <v>24</v>
      </c>
      <c r="BB13" s="126" t="s">
        <v>147</v>
      </c>
      <c r="BC13" s="126" t="s">
        <v>170</v>
      </c>
      <c r="BD13" s="126" t="s">
        <v>85</v>
      </c>
    </row>
    <row r="14" spans="2:11" s="1" customFormat="1" ht="14.45" customHeight="1">
      <c r="B14" s="42"/>
      <c r="C14" s="43"/>
      <c r="D14" s="38" t="s">
        <v>26</v>
      </c>
      <c r="E14" s="43"/>
      <c r="F14" s="36" t="s">
        <v>27</v>
      </c>
      <c r="G14" s="43"/>
      <c r="H14" s="43"/>
      <c r="I14" s="130" t="s">
        <v>28</v>
      </c>
      <c r="J14" s="131" t="str">
        <f>'Rekapitulace stavby'!AN8</f>
        <v>19. 6. 2017</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32</v>
      </c>
      <c r="E16" s="43"/>
      <c r="F16" s="43"/>
      <c r="G16" s="43"/>
      <c r="H16" s="43"/>
      <c r="I16" s="130" t="s">
        <v>33</v>
      </c>
      <c r="J16" s="36" t="s">
        <v>24</v>
      </c>
      <c r="K16" s="46"/>
    </row>
    <row r="17" spans="2:11" s="1" customFormat="1" ht="18" customHeight="1">
      <c r="B17" s="42"/>
      <c r="C17" s="43"/>
      <c r="D17" s="43"/>
      <c r="E17" s="36" t="s">
        <v>34</v>
      </c>
      <c r="F17" s="43"/>
      <c r="G17" s="43"/>
      <c r="H17" s="43"/>
      <c r="I17" s="130" t="s">
        <v>35</v>
      </c>
      <c r="J17" s="36" t="s">
        <v>24</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36</v>
      </c>
      <c r="E19" s="43"/>
      <c r="F19" s="43"/>
      <c r="G19" s="43"/>
      <c r="H19" s="43"/>
      <c r="I19" s="130"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35</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38</v>
      </c>
      <c r="E22" s="43"/>
      <c r="F22" s="43"/>
      <c r="G22" s="43"/>
      <c r="H22" s="43"/>
      <c r="I22" s="130" t="s">
        <v>33</v>
      </c>
      <c r="J22" s="36" t="s">
        <v>24</v>
      </c>
      <c r="K22" s="46"/>
    </row>
    <row r="23" spans="2:11" s="1" customFormat="1" ht="18" customHeight="1">
      <c r="B23" s="42"/>
      <c r="C23" s="43"/>
      <c r="D23" s="43"/>
      <c r="E23" s="36" t="s">
        <v>39</v>
      </c>
      <c r="F23" s="43"/>
      <c r="G23" s="43"/>
      <c r="H23" s="43"/>
      <c r="I23" s="130" t="s">
        <v>35</v>
      </c>
      <c r="J23" s="36" t="s">
        <v>24</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41</v>
      </c>
      <c r="E25" s="43"/>
      <c r="F25" s="43"/>
      <c r="G25" s="43"/>
      <c r="H25" s="43"/>
      <c r="I25" s="129"/>
      <c r="J25" s="43"/>
      <c r="K25" s="46"/>
    </row>
    <row r="26" spans="2:11" s="7" customFormat="1" ht="85.5" customHeight="1">
      <c r="B26" s="132"/>
      <c r="C26" s="133"/>
      <c r="D26" s="133"/>
      <c r="E26" s="377" t="s">
        <v>42</v>
      </c>
      <c r="F26" s="377"/>
      <c r="G26" s="377"/>
      <c r="H26" s="377"/>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43</v>
      </c>
      <c r="E29" s="43"/>
      <c r="F29" s="43"/>
      <c r="G29" s="43"/>
      <c r="H29" s="43"/>
      <c r="I29" s="129"/>
      <c r="J29" s="139">
        <f>ROUND(J115,2)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45</v>
      </c>
      <c r="G31" s="43"/>
      <c r="H31" s="43"/>
      <c r="I31" s="140" t="s">
        <v>44</v>
      </c>
      <c r="J31" s="47" t="s">
        <v>46</v>
      </c>
      <c r="K31" s="46"/>
    </row>
    <row r="32" spans="2:11" s="1" customFormat="1" ht="14.45" customHeight="1">
      <c r="B32" s="42"/>
      <c r="C32" s="43"/>
      <c r="D32" s="50" t="s">
        <v>47</v>
      </c>
      <c r="E32" s="50" t="s">
        <v>48</v>
      </c>
      <c r="F32" s="141">
        <f>ROUND(SUM(BE115:BE1526),2)</f>
        <v>0</v>
      </c>
      <c r="G32" s="43"/>
      <c r="H32" s="43"/>
      <c r="I32" s="142">
        <v>0.21</v>
      </c>
      <c r="J32" s="141">
        <f>ROUND(ROUND((SUM(BE115:BE1526)),2)*I32,2)</f>
        <v>0</v>
      </c>
      <c r="K32" s="46"/>
    </row>
    <row r="33" spans="2:11" s="1" customFormat="1" ht="14.45" customHeight="1">
      <c r="B33" s="42"/>
      <c r="C33" s="43"/>
      <c r="D33" s="43"/>
      <c r="E33" s="50" t="s">
        <v>49</v>
      </c>
      <c r="F33" s="141">
        <f>ROUND(SUM(BF115:BF1526),2)</f>
        <v>0</v>
      </c>
      <c r="G33" s="43"/>
      <c r="H33" s="43"/>
      <c r="I33" s="142">
        <v>0.15</v>
      </c>
      <c r="J33" s="141">
        <f>ROUND(ROUND((SUM(BF115:BF1526)),2)*I33,2)</f>
        <v>0</v>
      </c>
      <c r="K33" s="46"/>
    </row>
    <row r="34" spans="2:11" s="1" customFormat="1" ht="14.45" customHeight="1" hidden="1">
      <c r="B34" s="42"/>
      <c r="C34" s="43"/>
      <c r="D34" s="43"/>
      <c r="E34" s="50" t="s">
        <v>50</v>
      </c>
      <c r="F34" s="141">
        <f>ROUND(SUM(BG115:BG1526),2)</f>
        <v>0</v>
      </c>
      <c r="G34" s="43"/>
      <c r="H34" s="43"/>
      <c r="I34" s="142">
        <v>0.21</v>
      </c>
      <c r="J34" s="141">
        <v>0</v>
      </c>
      <c r="K34" s="46"/>
    </row>
    <row r="35" spans="2:11" s="1" customFormat="1" ht="14.45" customHeight="1" hidden="1">
      <c r="B35" s="42"/>
      <c r="C35" s="43"/>
      <c r="D35" s="43"/>
      <c r="E35" s="50" t="s">
        <v>51</v>
      </c>
      <c r="F35" s="141">
        <f>ROUND(SUM(BH115:BH1526),2)</f>
        <v>0</v>
      </c>
      <c r="G35" s="43"/>
      <c r="H35" s="43"/>
      <c r="I35" s="142">
        <v>0.15</v>
      </c>
      <c r="J35" s="141">
        <v>0</v>
      </c>
      <c r="K35" s="46"/>
    </row>
    <row r="36" spans="2:11" s="1" customFormat="1" ht="14.45" customHeight="1" hidden="1">
      <c r="B36" s="42"/>
      <c r="C36" s="43"/>
      <c r="D36" s="43"/>
      <c r="E36" s="50" t="s">
        <v>52</v>
      </c>
      <c r="F36" s="141">
        <f>ROUND(SUM(BI115:BI1526),2)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53</v>
      </c>
      <c r="E38" s="80"/>
      <c r="F38" s="80"/>
      <c r="G38" s="145" t="s">
        <v>54</v>
      </c>
      <c r="H38" s="146" t="s">
        <v>55</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171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6.5" customHeight="1">
      <c r="B47" s="42"/>
      <c r="C47" s="43"/>
      <c r="D47" s="43"/>
      <c r="E47" s="413" t="str">
        <f>E7</f>
        <v>Mariánská Týnice - Dostavba východního ambitu</v>
      </c>
      <c r="F47" s="414"/>
      <c r="G47" s="414"/>
      <c r="H47" s="414"/>
      <c r="I47" s="129"/>
      <c r="J47" s="43"/>
      <c r="K47" s="46"/>
    </row>
    <row r="48" spans="2:11" ht="13.5">
      <c r="B48" s="29"/>
      <c r="C48" s="38" t="s">
        <v>155</v>
      </c>
      <c r="D48" s="30"/>
      <c r="E48" s="30"/>
      <c r="F48" s="30"/>
      <c r="G48" s="30"/>
      <c r="H48" s="30"/>
      <c r="I48" s="128"/>
      <c r="J48" s="30"/>
      <c r="K48" s="32"/>
    </row>
    <row r="49" spans="2:11" s="1" customFormat="1" ht="16.5" customHeight="1">
      <c r="B49" s="42"/>
      <c r="C49" s="43"/>
      <c r="D49" s="43"/>
      <c r="E49" s="413" t="s">
        <v>158</v>
      </c>
      <c r="F49" s="415"/>
      <c r="G49" s="415"/>
      <c r="H49" s="415"/>
      <c r="I49" s="129"/>
      <c r="J49" s="43"/>
      <c r="K49" s="46"/>
    </row>
    <row r="50" spans="2:11" s="1" customFormat="1" ht="14.45" customHeight="1">
      <c r="B50" s="42"/>
      <c r="C50" s="38" t="s">
        <v>161</v>
      </c>
      <c r="D50" s="43"/>
      <c r="E50" s="43"/>
      <c r="F50" s="43"/>
      <c r="G50" s="43"/>
      <c r="H50" s="43"/>
      <c r="I50" s="129"/>
      <c r="J50" s="43"/>
      <c r="K50" s="46"/>
    </row>
    <row r="51" spans="2:11" s="1" customFormat="1" ht="17.25" customHeight="1">
      <c r="B51" s="42"/>
      <c r="C51" s="43"/>
      <c r="D51" s="43"/>
      <c r="E51" s="416" t="str">
        <f>E11</f>
        <v xml:space="preserve">D.1.1 - Architektonicko - stavební řešení </v>
      </c>
      <c r="F51" s="415"/>
      <c r="G51" s="415"/>
      <c r="H51" s="41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26</v>
      </c>
      <c r="D53" s="43"/>
      <c r="E53" s="43"/>
      <c r="F53" s="36" t="str">
        <f>F14</f>
        <v>Mariánský Týnec 1, 33141 Kralovice</v>
      </c>
      <c r="G53" s="43"/>
      <c r="H53" s="43"/>
      <c r="I53" s="130" t="s">
        <v>28</v>
      </c>
      <c r="J53" s="131" t="str">
        <f>IF(J14="","",J14)</f>
        <v>19. 6. 2017</v>
      </c>
      <c r="K53" s="46"/>
    </row>
    <row r="54" spans="2:11" s="1" customFormat="1" ht="6.95" customHeight="1">
      <c r="B54" s="42"/>
      <c r="C54" s="43"/>
      <c r="D54" s="43"/>
      <c r="E54" s="43"/>
      <c r="F54" s="43"/>
      <c r="G54" s="43"/>
      <c r="H54" s="43"/>
      <c r="I54" s="129"/>
      <c r="J54" s="43"/>
      <c r="K54" s="46"/>
    </row>
    <row r="55" spans="2:11" s="1" customFormat="1" ht="13.5">
      <c r="B55" s="42"/>
      <c r="C55" s="38" t="s">
        <v>32</v>
      </c>
      <c r="D55" s="43"/>
      <c r="E55" s="43"/>
      <c r="F55" s="36" t="str">
        <f>E17</f>
        <v>Muzeum a galerie severního Plzeňska v M. Týnici</v>
      </c>
      <c r="G55" s="43"/>
      <c r="H55" s="43"/>
      <c r="I55" s="130" t="s">
        <v>38</v>
      </c>
      <c r="J55" s="377" t="str">
        <f>E23</f>
        <v>ATELIER SOUKUP OPL ŠVEHLA s.r.o.</v>
      </c>
      <c r="K55" s="46"/>
    </row>
    <row r="56" spans="2:11" s="1" customFormat="1" ht="14.45" customHeight="1">
      <c r="B56" s="42"/>
      <c r="C56" s="38" t="s">
        <v>36</v>
      </c>
      <c r="D56" s="43"/>
      <c r="E56" s="43"/>
      <c r="F56" s="36" t="str">
        <f>IF(E20="","",E20)</f>
        <v/>
      </c>
      <c r="G56" s="43"/>
      <c r="H56" s="43"/>
      <c r="I56" s="129"/>
      <c r="J56" s="417"/>
      <c r="K56" s="46"/>
    </row>
    <row r="57" spans="2:11" s="1" customFormat="1" ht="10.35" customHeight="1">
      <c r="B57" s="42"/>
      <c r="C57" s="43"/>
      <c r="D57" s="43"/>
      <c r="E57" s="43"/>
      <c r="F57" s="43"/>
      <c r="G57" s="43"/>
      <c r="H57" s="43"/>
      <c r="I57" s="129"/>
      <c r="J57" s="43"/>
      <c r="K57" s="46"/>
    </row>
    <row r="58" spans="2:11" s="1" customFormat="1" ht="29.25" customHeight="1">
      <c r="B58" s="42"/>
      <c r="C58" s="155" t="s">
        <v>172</v>
      </c>
      <c r="D58" s="143"/>
      <c r="E58" s="143"/>
      <c r="F58" s="143"/>
      <c r="G58" s="143"/>
      <c r="H58" s="143"/>
      <c r="I58" s="156"/>
      <c r="J58" s="157" t="s">
        <v>173</v>
      </c>
      <c r="K58" s="158"/>
    </row>
    <row r="59" spans="2:11" s="1" customFormat="1" ht="10.35" customHeight="1">
      <c r="B59" s="42"/>
      <c r="C59" s="43"/>
      <c r="D59" s="43"/>
      <c r="E59" s="43"/>
      <c r="F59" s="43"/>
      <c r="G59" s="43"/>
      <c r="H59" s="43"/>
      <c r="I59" s="129"/>
      <c r="J59" s="43"/>
      <c r="K59" s="46"/>
    </row>
    <row r="60" spans="2:47" s="1" customFormat="1" ht="29.25" customHeight="1">
      <c r="B60" s="42"/>
      <c r="C60" s="159" t="s">
        <v>174</v>
      </c>
      <c r="D60" s="43"/>
      <c r="E60" s="43"/>
      <c r="F60" s="43"/>
      <c r="G60" s="43"/>
      <c r="H60" s="43"/>
      <c r="I60" s="129"/>
      <c r="J60" s="139">
        <f>J115</f>
        <v>0</v>
      </c>
      <c r="K60" s="46"/>
      <c r="AU60" s="25" t="s">
        <v>175</v>
      </c>
    </row>
    <row r="61" spans="2:11" s="8" customFormat="1" ht="24.95" customHeight="1">
      <c r="B61" s="160"/>
      <c r="C61" s="161"/>
      <c r="D61" s="162" t="s">
        <v>176</v>
      </c>
      <c r="E61" s="163"/>
      <c r="F61" s="163"/>
      <c r="G61" s="163"/>
      <c r="H61" s="163"/>
      <c r="I61" s="164"/>
      <c r="J61" s="165">
        <f>J116</f>
        <v>0</v>
      </c>
      <c r="K61" s="166"/>
    </row>
    <row r="62" spans="2:11" s="9" customFormat="1" ht="19.9" customHeight="1">
      <c r="B62" s="167"/>
      <c r="C62" s="168"/>
      <c r="D62" s="169" t="s">
        <v>177</v>
      </c>
      <c r="E62" s="170"/>
      <c r="F62" s="170"/>
      <c r="G62" s="170"/>
      <c r="H62" s="170"/>
      <c r="I62" s="171"/>
      <c r="J62" s="172">
        <f>J117</f>
        <v>0</v>
      </c>
      <c r="K62" s="173"/>
    </row>
    <row r="63" spans="2:11" s="9" customFormat="1" ht="19.9" customHeight="1">
      <c r="B63" s="167"/>
      <c r="C63" s="168"/>
      <c r="D63" s="169" t="s">
        <v>178</v>
      </c>
      <c r="E63" s="170"/>
      <c r="F63" s="170"/>
      <c r="G63" s="170"/>
      <c r="H63" s="170"/>
      <c r="I63" s="171"/>
      <c r="J63" s="172">
        <f>J371</f>
        <v>0</v>
      </c>
      <c r="K63" s="173"/>
    </row>
    <row r="64" spans="2:11" s="9" customFormat="1" ht="19.9" customHeight="1">
      <c r="B64" s="167"/>
      <c r="C64" s="168"/>
      <c r="D64" s="169" t="s">
        <v>179</v>
      </c>
      <c r="E64" s="170"/>
      <c r="F64" s="170"/>
      <c r="G64" s="170"/>
      <c r="H64" s="170"/>
      <c r="I64" s="171"/>
      <c r="J64" s="172">
        <f>J540</f>
        <v>0</v>
      </c>
      <c r="K64" s="173"/>
    </row>
    <row r="65" spans="2:11" s="9" customFormat="1" ht="19.9" customHeight="1">
      <c r="B65" s="167"/>
      <c r="C65" s="168"/>
      <c r="D65" s="169" t="s">
        <v>180</v>
      </c>
      <c r="E65" s="170"/>
      <c r="F65" s="170"/>
      <c r="G65" s="170"/>
      <c r="H65" s="170"/>
      <c r="I65" s="171"/>
      <c r="J65" s="172">
        <f>J707</f>
        <v>0</v>
      </c>
      <c r="K65" s="173"/>
    </row>
    <row r="66" spans="2:11" s="9" customFormat="1" ht="19.9" customHeight="1">
      <c r="B66" s="167"/>
      <c r="C66" s="168"/>
      <c r="D66" s="169" t="s">
        <v>181</v>
      </c>
      <c r="E66" s="170"/>
      <c r="F66" s="170"/>
      <c r="G66" s="170"/>
      <c r="H66" s="170"/>
      <c r="I66" s="171"/>
      <c r="J66" s="172">
        <f>J769</f>
        <v>0</v>
      </c>
      <c r="K66" s="173"/>
    </row>
    <row r="67" spans="2:11" s="9" customFormat="1" ht="19.9" customHeight="1">
      <c r="B67" s="167"/>
      <c r="C67" s="168"/>
      <c r="D67" s="169" t="s">
        <v>182</v>
      </c>
      <c r="E67" s="170"/>
      <c r="F67" s="170"/>
      <c r="G67" s="170"/>
      <c r="H67" s="170"/>
      <c r="I67" s="171"/>
      <c r="J67" s="172">
        <f>J779</f>
        <v>0</v>
      </c>
      <c r="K67" s="173"/>
    </row>
    <row r="68" spans="2:11" s="9" customFormat="1" ht="14.85" customHeight="1">
      <c r="B68" s="167"/>
      <c r="C68" s="168"/>
      <c r="D68" s="169" t="s">
        <v>183</v>
      </c>
      <c r="E68" s="170"/>
      <c r="F68" s="170"/>
      <c r="G68" s="170"/>
      <c r="H68" s="170"/>
      <c r="I68" s="171"/>
      <c r="J68" s="172">
        <f>J780</f>
        <v>0</v>
      </c>
      <c r="K68" s="173"/>
    </row>
    <row r="69" spans="2:11" s="9" customFormat="1" ht="14.85" customHeight="1">
      <c r="B69" s="167"/>
      <c r="C69" s="168"/>
      <c r="D69" s="169" t="s">
        <v>184</v>
      </c>
      <c r="E69" s="170"/>
      <c r="F69" s="170"/>
      <c r="G69" s="170"/>
      <c r="H69" s="170"/>
      <c r="I69" s="171"/>
      <c r="J69" s="172">
        <f>J810</f>
        <v>0</v>
      </c>
      <c r="K69" s="173"/>
    </row>
    <row r="70" spans="2:11" s="9" customFormat="1" ht="14.85" customHeight="1">
      <c r="B70" s="167"/>
      <c r="C70" s="168"/>
      <c r="D70" s="169" t="s">
        <v>185</v>
      </c>
      <c r="E70" s="170"/>
      <c r="F70" s="170"/>
      <c r="G70" s="170"/>
      <c r="H70" s="170"/>
      <c r="I70" s="171"/>
      <c r="J70" s="172">
        <f>J833</f>
        <v>0</v>
      </c>
      <c r="K70" s="173"/>
    </row>
    <row r="71" spans="2:11" s="9" customFormat="1" ht="19.9" customHeight="1">
      <c r="B71" s="167"/>
      <c r="C71" s="168"/>
      <c r="D71" s="169" t="s">
        <v>186</v>
      </c>
      <c r="E71" s="170"/>
      <c r="F71" s="170"/>
      <c r="G71" s="170"/>
      <c r="H71" s="170"/>
      <c r="I71" s="171"/>
      <c r="J71" s="172">
        <f>J852</f>
        <v>0</v>
      </c>
      <c r="K71" s="173"/>
    </row>
    <row r="72" spans="2:11" s="9" customFormat="1" ht="19.9" customHeight="1">
      <c r="B72" s="167"/>
      <c r="C72" s="168"/>
      <c r="D72" s="169" t="s">
        <v>187</v>
      </c>
      <c r="E72" s="170"/>
      <c r="F72" s="170"/>
      <c r="G72" s="170"/>
      <c r="H72" s="170"/>
      <c r="I72" s="171"/>
      <c r="J72" s="172">
        <f>J856</f>
        <v>0</v>
      </c>
      <c r="K72" s="173"/>
    </row>
    <row r="73" spans="2:11" s="9" customFormat="1" ht="14.85" customHeight="1">
      <c r="B73" s="167"/>
      <c r="C73" s="168"/>
      <c r="D73" s="169" t="s">
        <v>188</v>
      </c>
      <c r="E73" s="170"/>
      <c r="F73" s="170"/>
      <c r="G73" s="170"/>
      <c r="H73" s="170"/>
      <c r="I73" s="171"/>
      <c r="J73" s="172">
        <f>J857</f>
        <v>0</v>
      </c>
      <c r="K73" s="173"/>
    </row>
    <row r="74" spans="2:11" s="9" customFormat="1" ht="14.85" customHeight="1">
      <c r="B74" s="167"/>
      <c r="C74" s="168"/>
      <c r="D74" s="169" t="s">
        <v>189</v>
      </c>
      <c r="E74" s="170"/>
      <c r="F74" s="170"/>
      <c r="G74" s="170"/>
      <c r="H74" s="170"/>
      <c r="I74" s="171"/>
      <c r="J74" s="172">
        <f>J861</f>
        <v>0</v>
      </c>
      <c r="K74" s="173"/>
    </row>
    <row r="75" spans="2:11" s="9" customFormat="1" ht="14.85" customHeight="1">
      <c r="B75" s="167"/>
      <c r="C75" s="168"/>
      <c r="D75" s="169" t="s">
        <v>190</v>
      </c>
      <c r="E75" s="170"/>
      <c r="F75" s="170"/>
      <c r="G75" s="170"/>
      <c r="H75" s="170"/>
      <c r="I75" s="171"/>
      <c r="J75" s="172">
        <f>J863</f>
        <v>0</v>
      </c>
      <c r="K75" s="173"/>
    </row>
    <row r="76" spans="2:11" s="9" customFormat="1" ht="14.85" customHeight="1">
      <c r="B76" s="167"/>
      <c r="C76" s="168"/>
      <c r="D76" s="169" t="s">
        <v>191</v>
      </c>
      <c r="E76" s="170"/>
      <c r="F76" s="170"/>
      <c r="G76" s="170"/>
      <c r="H76" s="170"/>
      <c r="I76" s="171"/>
      <c r="J76" s="172">
        <f>J887</f>
        <v>0</v>
      </c>
      <c r="K76" s="173"/>
    </row>
    <row r="77" spans="2:11" s="9" customFormat="1" ht="14.85" customHeight="1">
      <c r="B77" s="167"/>
      <c r="C77" s="168"/>
      <c r="D77" s="169" t="s">
        <v>192</v>
      </c>
      <c r="E77" s="170"/>
      <c r="F77" s="170"/>
      <c r="G77" s="170"/>
      <c r="H77" s="170"/>
      <c r="I77" s="171"/>
      <c r="J77" s="172">
        <f>J912</f>
        <v>0</v>
      </c>
      <c r="K77" s="173"/>
    </row>
    <row r="78" spans="2:11" s="9" customFormat="1" ht="14.85" customHeight="1">
      <c r="B78" s="167"/>
      <c r="C78" s="168"/>
      <c r="D78" s="169" t="s">
        <v>193</v>
      </c>
      <c r="E78" s="170"/>
      <c r="F78" s="170"/>
      <c r="G78" s="170"/>
      <c r="H78" s="170"/>
      <c r="I78" s="171"/>
      <c r="J78" s="172">
        <f>J918</f>
        <v>0</v>
      </c>
      <c r="K78" s="173"/>
    </row>
    <row r="79" spans="2:11" s="9" customFormat="1" ht="19.9" customHeight="1">
      <c r="B79" s="167"/>
      <c r="C79" s="168"/>
      <c r="D79" s="169" t="s">
        <v>194</v>
      </c>
      <c r="E79" s="170"/>
      <c r="F79" s="170"/>
      <c r="G79" s="170"/>
      <c r="H79" s="170"/>
      <c r="I79" s="171"/>
      <c r="J79" s="172">
        <f>J926</f>
        <v>0</v>
      </c>
      <c r="K79" s="173"/>
    </row>
    <row r="80" spans="2:11" s="9" customFormat="1" ht="19.9" customHeight="1">
      <c r="B80" s="167"/>
      <c r="C80" s="168"/>
      <c r="D80" s="169" t="s">
        <v>195</v>
      </c>
      <c r="E80" s="170"/>
      <c r="F80" s="170"/>
      <c r="G80" s="170"/>
      <c r="H80" s="170"/>
      <c r="I80" s="171"/>
      <c r="J80" s="172">
        <f>J938</f>
        <v>0</v>
      </c>
      <c r="K80" s="173"/>
    </row>
    <row r="81" spans="2:11" s="8" customFormat="1" ht="24.95" customHeight="1">
      <c r="B81" s="160"/>
      <c r="C81" s="161"/>
      <c r="D81" s="162" t="s">
        <v>196</v>
      </c>
      <c r="E81" s="163"/>
      <c r="F81" s="163"/>
      <c r="G81" s="163"/>
      <c r="H81" s="163"/>
      <c r="I81" s="164"/>
      <c r="J81" s="165">
        <f>J942</f>
        <v>0</v>
      </c>
      <c r="K81" s="166"/>
    </row>
    <row r="82" spans="2:11" s="9" customFormat="1" ht="19.9" customHeight="1">
      <c r="B82" s="167"/>
      <c r="C82" s="168"/>
      <c r="D82" s="169" t="s">
        <v>197</v>
      </c>
      <c r="E82" s="170"/>
      <c r="F82" s="170"/>
      <c r="G82" s="170"/>
      <c r="H82" s="170"/>
      <c r="I82" s="171"/>
      <c r="J82" s="172">
        <f>J943</f>
        <v>0</v>
      </c>
      <c r="K82" s="173"/>
    </row>
    <row r="83" spans="2:11" s="9" customFormat="1" ht="19.9" customHeight="1">
      <c r="B83" s="167"/>
      <c r="C83" s="168"/>
      <c r="D83" s="169" t="s">
        <v>198</v>
      </c>
      <c r="E83" s="170"/>
      <c r="F83" s="170"/>
      <c r="G83" s="170"/>
      <c r="H83" s="170"/>
      <c r="I83" s="171"/>
      <c r="J83" s="172">
        <f>J976</f>
        <v>0</v>
      </c>
      <c r="K83" s="173"/>
    </row>
    <row r="84" spans="2:11" s="9" customFormat="1" ht="19.9" customHeight="1">
      <c r="B84" s="167"/>
      <c r="C84" s="168"/>
      <c r="D84" s="169" t="s">
        <v>199</v>
      </c>
      <c r="E84" s="170"/>
      <c r="F84" s="170"/>
      <c r="G84" s="170"/>
      <c r="H84" s="170"/>
      <c r="I84" s="171"/>
      <c r="J84" s="172">
        <f>J1100</f>
        <v>0</v>
      </c>
      <c r="K84" s="173"/>
    </row>
    <row r="85" spans="2:11" s="9" customFormat="1" ht="19.9" customHeight="1">
      <c r="B85" s="167"/>
      <c r="C85" s="168"/>
      <c r="D85" s="169" t="s">
        <v>200</v>
      </c>
      <c r="E85" s="170"/>
      <c r="F85" s="170"/>
      <c r="G85" s="170"/>
      <c r="H85" s="170"/>
      <c r="I85" s="171"/>
      <c r="J85" s="172">
        <f>J1181</f>
        <v>0</v>
      </c>
      <c r="K85" s="173"/>
    </row>
    <row r="86" spans="2:11" s="9" customFormat="1" ht="19.9" customHeight="1">
      <c r="B86" s="167"/>
      <c r="C86" s="168"/>
      <c r="D86" s="169" t="s">
        <v>201</v>
      </c>
      <c r="E86" s="170"/>
      <c r="F86" s="170"/>
      <c r="G86" s="170"/>
      <c r="H86" s="170"/>
      <c r="I86" s="171"/>
      <c r="J86" s="172">
        <f>J1236</f>
        <v>0</v>
      </c>
      <c r="K86" s="173"/>
    </row>
    <row r="87" spans="2:11" s="9" customFormat="1" ht="19.9" customHeight="1">
      <c r="B87" s="167"/>
      <c r="C87" s="168"/>
      <c r="D87" s="169" t="s">
        <v>202</v>
      </c>
      <c r="E87" s="170"/>
      <c r="F87" s="170"/>
      <c r="G87" s="170"/>
      <c r="H87" s="170"/>
      <c r="I87" s="171"/>
      <c r="J87" s="172">
        <f>J1253</f>
        <v>0</v>
      </c>
      <c r="K87" s="173"/>
    </row>
    <row r="88" spans="2:11" s="9" customFormat="1" ht="14.85" customHeight="1">
      <c r="B88" s="167"/>
      <c r="C88" s="168"/>
      <c r="D88" s="169" t="s">
        <v>203</v>
      </c>
      <c r="E88" s="170"/>
      <c r="F88" s="170"/>
      <c r="G88" s="170"/>
      <c r="H88" s="170"/>
      <c r="I88" s="171"/>
      <c r="J88" s="172">
        <f>J1254</f>
        <v>0</v>
      </c>
      <c r="K88" s="173"/>
    </row>
    <row r="89" spans="2:11" s="9" customFormat="1" ht="19.9" customHeight="1">
      <c r="B89" s="167"/>
      <c r="C89" s="168"/>
      <c r="D89" s="169" t="s">
        <v>204</v>
      </c>
      <c r="E89" s="170"/>
      <c r="F89" s="170"/>
      <c r="G89" s="170"/>
      <c r="H89" s="170"/>
      <c r="I89" s="171"/>
      <c r="J89" s="172">
        <f>J1273</f>
        <v>0</v>
      </c>
      <c r="K89" s="173"/>
    </row>
    <row r="90" spans="2:11" s="9" customFormat="1" ht="19.9" customHeight="1">
      <c r="B90" s="167"/>
      <c r="C90" s="168"/>
      <c r="D90" s="169" t="s">
        <v>205</v>
      </c>
      <c r="E90" s="170"/>
      <c r="F90" s="170"/>
      <c r="G90" s="170"/>
      <c r="H90" s="170"/>
      <c r="I90" s="171"/>
      <c r="J90" s="172">
        <f>J1291</f>
        <v>0</v>
      </c>
      <c r="K90" s="173"/>
    </row>
    <row r="91" spans="2:11" s="9" customFormat="1" ht="19.9" customHeight="1">
      <c r="B91" s="167"/>
      <c r="C91" s="168"/>
      <c r="D91" s="169" t="s">
        <v>206</v>
      </c>
      <c r="E91" s="170"/>
      <c r="F91" s="170"/>
      <c r="G91" s="170"/>
      <c r="H91" s="170"/>
      <c r="I91" s="171"/>
      <c r="J91" s="172">
        <f>J1306</f>
        <v>0</v>
      </c>
      <c r="K91" s="173"/>
    </row>
    <row r="92" spans="2:11" s="9" customFormat="1" ht="19.9" customHeight="1">
      <c r="B92" s="167"/>
      <c r="C92" s="168"/>
      <c r="D92" s="169" t="s">
        <v>207</v>
      </c>
      <c r="E92" s="170"/>
      <c r="F92" s="170"/>
      <c r="G92" s="170"/>
      <c r="H92" s="170"/>
      <c r="I92" s="171"/>
      <c r="J92" s="172">
        <f>J1321</f>
        <v>0</v>
      </c>
      <c r="K92" s="173"/>
    </row>
    <row r="93" spans="2:11" s="9" customFormat="1" ht="19.9" customHeight="1">
      <c r="B93" s="167"/>
      <c r="C93" s="168"/>
      <c r="D93" s="169" t="s">
        <v>208</v>
      </c>
      <c r="E93" s="170"/>
      <c r="F93" s="170"/>
      <c r="G93" s="170"/>
      <c r="H93" s="170"/>
      <c r="I93" s="171"/>
      <c r="J93" s="172">
        <f>J1381</f>
        <v>0</v>
      </c>
      <c r="K93" s="173"/>
    </row>
    <row r="94" spans="2:11" s="1" customFormat="1" ht="21.75" customHeight="1">
      <c r="B94" s="42"/>
      <c r="C94" s="43"/>
      <c r="D94" s="43"/>
      <c r="E94" s="43"/>
      <c r="F94" s="43"/>
      <c r="G94" s="43"/>
      <c r="H94" s="43"/>
      <c r="I94" s="129"/>
      <c r="J94" s="43"/>
      <c r="K94" s="46"/>
    </row>
    <row r="95" spans="2:11" s="1" customFormat="1" ht="6.95" customHeight="1">
      <c r="B95" s="57"/>
      <c r="C95" s="58"/>
      <c r="D95" s="58"/>
      <c r="E95" s="58"/>
      <c r="F95" s="58"/>
      <c r="G95" s="58"/>
      <c r="H95" s="58"/>
      <c r="I95" s="150"/>
      <c r="J95" s="58"/>
      <c r="K95" s="59"/>
    </row>
    <row r="99" spans="2:12" s="1" customFormat="1" ht="6.95" customHeight="1">
      <c r="B99" s="60"/>
      <c r="C99" s="61"/>
      <c r="D99" s="61"/>
      <c r="E99" s="61"/>
      <c r="F99" s="61"/>
      <c r="G99" s="61"/>
      <c r="H99" s="61"/>
      <c r="I99" s="153"/>
      <c r="J99" s="61"/>
      <c r="K99" s="61"/>
      <c r="L99" s="62"/>
    </row>
    <row r="100" spans="2:12" s="1" customFormat="1" ht="36.95" customHeight="1">
      <c r="B100" s="42"/>
      <c r="C100" s="63" t="s">
        <v>209</v>
      </c>
      <c r="D100" s="64"/>
      <c r="E100" s="64"/>
      <c r="F100" s="64"/>
      <c r="G100" s="64"/>
      <c r="H100" s="64"/>
      <c r="I100" s="174"/>
      <c r="J100" s="64"/>
      <c r="K100" s="64"/>
      <c r="L100" s="62"/>
    </row>
    <row r="101" spans="2:12" s="1" customFormat="1" ht="6.95" customHeight="1">
      <c r="B101" s="42"/>
      <c r="C101" s="64"/>
      <c r="D101" s="64"/>
      <c r="E101" s="64"/>
      <c r="F101" s="64"/>
      <c r="G101" s="64"/>
      <c r="H101" s="64"/>
      <c r="I101" s="174"/>
      <c r="J101" s="64"/>
      <c r="K101" s="64"/>
      <c r="L101" s="62"/>
    </row>
    <row r="102" spans="2:12" s="1" customFormat="1" ht="14.45" customHeight="1">
      <c r="B102" s="42"/>
      <c r="C102" s="66" t="s">
        <v>18</v>
      </c>
      <c r="D102" s="64"/>
      <c r="E102" s="64"/>
      <c r="F102" s="64"/>
      <c r="G102" s="64"/>
      <c r="H102" s="64"/>
      <c r="I102" s="174"/>
      <c r="J102" s="64"/>
      <c r="K102" s="64"/>
      <c r="L102" s="62"/>
    </row>
    <row r="103" spans="2:12" s="1" customFormat="1" ht="16.5" customHeight="1">
      <c r="B103" s="42"/>
      <c r="C103" s="64"/>
      <c r="D103" s="64"/>
      <c r="E103" s="418" t="str">
        <f>E7</f>
        <v>Mariánská Týnice - Dostavba východního ambitu</v>
      </c>
      <c r="F103" s="419"/>
      <c r="G103" s="419"/>
      <c r="H103" s="419"/>
      <c r="I103" s="174"/>
      <c r="J103" s="64"/>
      <c r="K103" s="64"/>
      <c r="L103" s="62"/>
    </row>
    <row r="104" spans="2:12" ht="13.5">
      <c r="B104" s="29"/>
      <c r="C104" s="66" t="s">
        <v>155</v>
      </c>
      <c r="D104" s="175"/>
      <c r="E104" s="175"/>
      <c r="F104" s="175"/>
      <c r="G104" s="175"/>
      <c r="H104" s="175"/>
      <c r="J104" s="175"/>
      <c r="K104" s="175"/>
      <c r="L104" s="176"/>
    </row>
    <row r="105" spans="2:12" s="1" customFormat="1" ht="16.5" customHeight="1">
      <c r="B105" s="42"/>
      <c r="C105" s="64"/>
      <c r="D105" s="64"/>
      <c r="E105" s="418" t="s">
        <v>158</v>
      </c>
      <c r="F105" s="420"/>
      <c r="G105" s="420"/>
      <c r="H105" s="420"/>
      <c r="I105" s="174"/>
      <c r="J105" s="64"/>
      <c r="K105" s="64"/>
      <c r="L105" s="62"/>
    </row>
    <row r="106" spans="2:12" s="1" customFormat="1" ht="14.45" customHeight="1">
      <c r="B106" s="42"/>
      <c r="C106" s="66" t="s">
        <v>161</v>
      </c>
      <c r="D106" s="64"/>
      <c r="E106" s="64"/>
      <c r="F106" s="64"/>
      <c r="G106" s="64"/>
      <c r="H106" s="64"/>
      <c r="I106" s="174"/>
      <c r="J106" s="64"/>
      <c r="K106" s="64"/>
      <c r="L106" s="62"/>
    </row>
    <row r="107" spans="2:12" s="1" customFormat="1" ht="17.25" customHeight="1">
      <c r="B107" s="42"/>
      <c r="C107" s="64"/>
      <c r="D107" s="64"/>
      <c r="E107" s="388" t="str">
        <f>E11</f>
        <v xml:space="preserve">D.1.1 - Architektonicko - stavební řešení </v>
      </c>
      <c r="F107" s="420"/>
      <c r="G107" s="420"/>
      <c r="H107" s="420"/>
      <c r="I107" s="174"/>
      <c r="J107" s="64"/>
      <c r="K107" s="64"/>
      <c r="L107" s="62"/>
    </row>
    <row r="108" spans="2:12" s="1" customFormat="1" ht="6.95" customHeight="1">
      <c r="B108" s="42"/>
      <c r="C108" s="64"/>
      <c r="D108" s="64"/>
      <c r="E108" s="64"/>
      <c r="F108" s="64"/>
      <c r="G108" s="64"/>
      <c r="H108" s="64"/>
      <c r="I108" s="174"/>
      <c r="J108" s="64"/>
      <c r="K108" s="64"/>
      <c r="L108" s="62"/>
    </row>
    <row r="109" spans="2:12" s="1" customFormat="1" ht="18" customHeight="1">
      <c r="B109" s="42"/>
      <c r="C109" s="66" t="s">
        <v>26</v>
      </c>
      <c r="D109" s="64"/>
      <c r="E109" s="64"/>
      <c r="F109" s="177" t="str">
        <f>F14</f>
        <v>Mariánský Týnec 1, 33141 Kralovice</v>
      </c>
      <c r="G109" s="64"/>
      <c r="H109" s="64"/>
      <c r="I109" s="178" t="s">
        <v>28</v>
      </c>
      <c r="J109" s="74" t="str">
        <f>IF(J14="","",J14)</f>
        <v>19. 6. 2017</v>
      </c>
      <c r="K109" s="64"/>
      <c r="L109" s="62"/>
    </row>
    <row r="110" spans="2:12" s="1" customFormat="1" ht="6.95" customHeight="1">
      <c r="B110" s="42"/>
      <c r="C110" s="64"/>
      <c r="D110" s="64"/>
      <c r="E110" s="64"/>
      <c r="F110" s="64"/>
      <c r="G110" s="64"/>
      <c r="H110" s="64"/>
      <c r="I110" s="174"/>
      <c r="J110" s="64"/>
      <c r="K110" s="64"/>
      <c r="L110" s="62"/>
    </row>
    <row r="111" spans="2:12" s="1" customFormat="1" ht="13.5">
      <c r="B111" s="42"/>
      <c r="C111" s="66" t="s">
        <v>32</v>
      </c>
      <c r="D111" s="64"/>
      <c r="E111" s="64"/>
      <c r="F111" s="177" t="str">
        <f>E17</f>
        <v>Muzeum a galerie severního Plzeňska v M. Týnici</v>
      </c>
      <c r="G111" s="64"/>
      <c r="H111" s="64"/>
      <c r="I111" s="178" t="s">
        <v>38</v>
      </c>
      <c r="J111" s="177" t="str">
        <f>E23</f>
        <v>ATELIER SOUKUP OPL ŠVEHLA s.r.o.</v>
      </c>
      <c r="K111" s="64"/>
      <c r="L111" s="62"/>
    </row>
    <row r="112" spans="2:12" s="1" customFormat="1" ht="14.45" customHeight="1">
      <c r="B112" s="42"/>
      <c r="C112" s="66" t="s">
        <v>36</v>
      </c>
      <c r="D112" s="64"/>
      <c r="E112" s="64"/>
      <c r="F112" s="177" t="str">
        <f>IF(E20="","",E20)</f>
        <v/>
      </c>
      <c r="G112" s="64"/>
      <c r="H112" s="64"/>
      <c r="I112" s="174"/>
      <c r="J112" s="64"/>
      <c r="K112" s="64"/>
      <c r="L112" s="62"/>
    </row>
    <row r="113" spans="2:12" s="1" customFormat="1" ht="10.35" customHeight="1">
      <c r="B113" s="42"/>
      <c r="C113" s="64"/>
      <c r="D113" s="64"/>
      <c r="E113" s="64"/>
      <c r="F113" s="64"/>
      <c r="G113" s="64"/>
      <c r="H113" s="64"/>
      <c r="I113" s="174"/>
      <c r="J113" s="64"/>
      <c r="K113" s="64"/>
      <c r="L113" s="62"/>
    </row>
    <row r="114" spans="2:20" s="10" customFormat="1" ht="29.25" customHeight="1">
      <c r="B114" s="179"/>
      <c r="C114" s="180" t="s">
        <v>210</v>
      </c>
      <c r="D114" s="181" t="s">
        <v>62</v>
      </c>
      <c r="E114" s="181" t="s">
        <v>58</v>
      </c>
      <c r="F114" s="181" t="s">
        <v>211</v>
      </c>
      <c r="G114" s="181" t="s">
        <v>212</v>
      </c>
      <c r="H114" s="181" t="s">
        <v>213</v>
      </c>
      <c r="I114" s="182" t="s">
        <v>214</v>
      </c>
      <c r="J114" s="181" t="s">
        <v>173</v>
      </c>
      <c r="K114" s="183" t="s">
        <v>215</v>
      </c>
      <c r="L114" s="184"/>
      <c r="M114" s="82" t="s">
        <v>216</v>
      </c>
      <c r="N114" s="83" t="s">
        <v>47</v>
      </c>
      <c r="O114" s="83" t="s">
        <v>217</v>
      </c>
      <c r="P114" s="83" t="s">
        <v>218</v>
      </c>
      <c r="Q114" s="83" t="s">
        <v>219</v>
      </c>
      <c r="R114" s="83" t="s">
        <v>220</v>
      </c>
      <c r="S114" s="83" t="s">
        <v>221</v>
      </c>
      <c r="T114" s="84" t="s">
        <v>222</v>
      </c>
    </row>
    <row r="115" spans="2:63" s="1" customFormat="1" ht="29.25" customHeight="1">
      <c r="B115" s="42"/>
      <c r="C115" s="88" t="s">
        <v>174</v>
      </c>
      <c r="D115" s="64"/>
      <c r="E115" s="64"/>
      <c r="F115" s="64"/>
      <c r="G115" s="64"/>
      <c r="H115" s="64"/>
      <c r="I115" s="174"/>
      <c r="J115" s="185">
        <f>BK115</f>
        <v>0</v>
      </c>
      <c r="K115" s="64"/>
      <c r="L115" s="62"/>
      <c r="M115" s="85"/>
      <c r="N115" s="86"/>
      <c r="O115" s="86"/>
      <c r="P115" s="186">
        <f>P116+P942</f>
        <v>0</v>
      </c>
      <c r="Q115" s="86"/>
      <c r="R115" s="186">
        <f>R116+R942</f>
        <v>4125.161759139999</v>
      </c>
      <c r="S115" s="86"/>
      <c r="T115" s="187">
        <f>T116+T942</f>
        <v>36.52366</v>
      </c>
      <c r="AT115" s="25" t="s">
        <v>76</v>
      </c>
      <c r="AU115" s="25" t="s">
        <v>175</v>
      </c>
      <c r="BK115" s="188">
        <f>BK116+BK942</f>
        <v>0</v>
      </c>
    </row>
    <row r="116" spans="2:63" s="11" customFormat="1" ht="37.35" customHeight="1">
      <c r="B116" s="189"/>
      <c r="C116" s="190"/>
      <c r="D116" s="191" t="s">
        <v>76</v>
      </c>
      <c r="E116" s="192" t="s">
        <v>223</v>
      </c>
      <c r="F116" s="192" t="s">
        <v>224</v>
      </c>
      <c r="G116" s="190"/>
      <c r="H116" s="190"/>
      <c r="I116" s="193"/>
      <c r="J116" s="194">
        <f>BK116</f>
        <v>0</v>
      </c>
      <c r="K116" s="190"/>
      <c r="L116" s="195"/>
      <c r="M116" s="196"/>
      <c r="N116" s="197"/>
      <c r="O116" s="197"/>
      <c r="P116" s="198">
        <f>P117+P371+P540+P707+P769+P779+P852+P856+P926+P938</f>
        <v>0</v>
      </c>
      <c r="Q116" s="197"/>
      <c r="R116" s="198">
        <f>R117+R371+R540+R707+R769+R779+R852+R856+R926+R938</f>
        <v>3788.2316986499995</v>
      </c>
      <c r="S116" s="197"/>
      <c r="T116" s="199">
        <f>T117+T371+T540+T707+T769+T779+T852+T856+T926+T938</f>
        <v>32.569</v>
      </c>
      <c r="AR116" s="200" t="s">
        <v>25</v>
      </c>
      <c r="AT116" s="201" t="s">
        <v>76</v>
      </c>
      <c r="AU116" s="201" t="s">
        <v>77</v>
      </c>
      <c r="AY116" s="200" t="s">
        <v>225</v>
      </c>
      <c r="BK116" s="202">
        <f>BK117+BK371+BK540+BK707+BK769+BK779+BK852+BK856+BK926+BK938</f>
        <v>0</v>
      </c>
    </row>
    <row r="117" spans="2:63" s="11" customFormat="1" ht="19.9" customHeight="1">
      <c r="B117" s="189"/>
      <c r="C117" s="190"/>
      <c r="D117" s="203" t="s">
        <v>76</v>
      </c>
      <c r="E117" s="204" t="s">
        <v>25</v>
      </c>
      <c r="F117" s="204" t="s">
        <v>226</v>
      </c>
      <c r="G117" s="190"/>
      <c r="H117" s="190"/>
      <c r="I117" s="193"/>
      <c r="J117" s="205">
        <f>BK117</f>
        <v>0</v>
      </c>
      <c r="K117" s="190"/>
      <c r="L117" s="195"/>
      <c r="M117" s="196"/>
      <c r="N117" s="197"/>
      <c r="O117" s="197"/>
      <c r="P117" s="198">
        <f>SUM(P118:P370)</f>
        <v>0</v>
      </c>
      <c r="Q117" s="197"/>
      <c r="R117" s="198">
        <f>SUM(R118:R370)</f>
        <v>0.6469891799999999</v>
      </c>
      <c r="S117" s="197"/>
      <c r="T117" s="199">
        <f>SUM(T118:T370)</f>
        <v>0</v>
      </c>
      <c r="AR117" s="200" t="s">
        <v>25</v>
      </c>
      <c r="AT117" s="201" t="s">
        <v>76</v>
      </c>
      <c r="AU117" s="201" t="s">
        <v>25</v>
      </c>
      <c r="AY117" s="200" t="s">
        <v>225</v>
      </c>
      <c r="BK117" s="202">
        <f>SUM(BK118:BK370)</f>
        <v>0</v>
      </c>
    </row>
    <row r="118" spans="2:65" s="1" customFormat="1" ht="16.5" customHeight="1">
      <c r="B118" s="42"/>
      <c r="C118" s="206" t="s">
        <v>25</v>
      </c>
      <c r="D118" s="206" t="s">
        <v>227</v>
      </c>
      <c r="E118" s="207" t="s">
        <v>228</v>
      </c>
      <c r="F118" s="208" t="s">
        <v>229</v>
      </c>
      <c r="G118" s="209" t="s">
        <v>147</v>
      </c>
      <c r="H118" s="210">
        <v>120</v>
      </c>
      <c r="I118" s="211"/>
      <c r="J118" s="212">
        <f>ROUND(I118*H118,2)</f>
        <v>0</v>
      </c>
      <c r="K118" s="208" t="s">
        <v>230</v>
      </c>
      <c r="L118" s="62"/>
      <c r="M118" s="213" t="s">
        <v>24</v>
      </c>
      <c r="N118" s="214" t="s">
        <v>48</v>
      </c>
      <c r="O118" s="43"/>
      <c r="P118" s="215">
        <f>O118*H118</f>
        <v>0</v>
      </c>
      <c r="Q118" s="215">
        <v>0</v>
      </c>
      <c r="R118" s="215">
        <f>Q118*H118</f>
        <v>0</v>
      </c>
      <c r="S118" s="215">
        <v>0</v>
      </c>
      <c r="T118" s="216">
        <f>S118*H118</f>
        <v>0</v>
      </c>
      <c r="AR118" s="25" t="s">
        <v>231</v>
      </c>
      <c r="AT118" s="25" t="s">
        <v>227</v>
      </c>
      <c r="AU118" s="25" t="s">
        <v>85</v>
      </c>
      <c r="AY118" s="25" t="s">
        <v>225</v>
      </c>
      <c r="BE118" s="217">
        <f>IF(N118="základní",J118,0)</f>
        <v>0</v>
      </c>
      <c r="BF118" s="217">
        <f>IF(N118="snížená",J118,0)</f>
        <v>0</v>
      </c>
      <c r="BG118" s="217">
        <f>IF(N118="zákl. přenesená",J118,0)</f>
        <v>0</v>
      </c>
      <c r="BH118" s="217">
        <f>IF(N118="sníž. přenesená",J118,0)</f>
        <v>0</v>
      </c>
      <c r="BI118" s="217">
        <f>IF(N118="nulová",J118,0)</f>
        <v>0</v>
      </c>
      <c r="BJ118" s="25" t="s">
        <v>25</v>
      </c>
      <c r="BK118" s="217">
        <f>ROUND(I118*H118,2)</f>
        <v>0</v>
      </c>
      <c r="BL118" s="25" t="s">
        <v>231</v>
      </c>
      <c r="BM118" s="25" t="s">
        <v>232</v>
      </c>
    </row>
    <row r="119" spans="2:47" s="1" customFormat="1" ht="27">
      <c r="B119" s="42"/>
      <c r="C119" s="64"/>
      <c r="D119" s="218" t="s">
        <v>233</v>
      </c>
      <c r="E119" s="64"/>
      <c r="F119" s="219" t="s">
        <v>234</v>
      </c>
      <c r="G119" s="64"/>
      <c r="H119" s="64"/>
      <c r="I119" s="174"/>
      <c r="J119" s="64"/>
      <c r="K119" s="64"/>
      <c r="L119" s="62"/>
      <c r="M119" s="220"/>
      <c r="N119" s="43"/>
      <c r="O119" s="43"/>
      <c r="P119" s="43"/>
      <c r="Q119" s="43"/>
      <c r="R119" s="43"/>
      <c r="S119" s="43"/>
      <c r="T119" s="79"/>
      <c r="AT119" s="25" t="s">
        <v>233</v>
      </c>
      <c r="AU119" s="25" t="s">
        <v>85</v>
      </c>
    </row>
    <row r="120" spans="2:51" s="12" customFormat="1" ht="13.5">
      <c r="B120" s="221"/>
      <c r="C120" s="222"/>
      <c r="D120" s="223" t="s">
        <v>235</v>
      </c>
      <c r="E120" s="224" t="s">
        <v>24</v>
      </c>
      <c r="F120" s="225" t="s">
        <v>236</v>
      </c>
      <c r="G120" s="222"/>
      <c r="H120" s="226">
        <v>120</v>
      </c>
      <c r="I120" s="227"/>
      <c r="J120" s="222"/>
      <c r="K120" s="222"/>
      <c r="L120" s="228"/>
      <c r="M120" s="229"/>
      <c r="N120" s="230"/>
      <c r="O120" s="230"/>
      <c r="P120" s="230"/>
      <c r="Q120" s="230"/>
      <c r="R120" s="230"/>
      <c r="S120" s="230"/>
      <c r="T120" s="231"/>
      <c r="AT120" s="232" t="s">
        <v>235</v>
      </c>
      <c r="AU120" s="232" t="s">
        <v>85</v>
      </c>
      <c r="AV120" s="12" t="s">
        <v>85</v>
      </c>
      <c r="AW120" s="12" t="s">
        <v>40</v>
      </c>
      <c r="AX120" s="12" t="s">
        <v>25</v>
      </c>
      <c r="AY120" s="232" t="s">
        <v>225</v>
      </c>
    </row>
    <row r="121" spans="2:65" s="1" customFormat="1" ht="16.5" customHeight="1">
      <c r="B121" s="42"/>
      <c r="C121" s="206" t="s">
        <v>85</v>
      </c>
      <c r="D121" s="206" t="s">
        <v>227</v>
      </c>
      <c r="E121" s="207" t="s">
        <v>237</v>
      </c>
      <c r="F121" s="208" t="s">
        <v>238</v>
      </c>
      <c r="G121" s="209" t="s">
        <v>147</v>
      </c>
      <c r="H121" s="210">
        <v>41.074</v>
      </c>
      <c r="I121" s="211"/>
      <c r="J121" s="212">
        <f>ROUND(I121*H121,2)</f>
        <v>0</v>
      </c>
      <c r="K121" s="208" t="s">
        <v>230</v>
      </c>
      <c r="L121" s="62"/>
      <c r="M121" s="213" t="s">
        <v>24</v>
      </c>
      <c r="N121" s="214" t="s">
        <v>48</v>
      </c>
      <c r="O121" s="43"/>
      <c r="P121" s="215">
        <f>O121*H121</f>
        <v>0</v>
      </c>
      <c r="Q121" s="215">
        <v>0</v>
      </c>
      <c r="R121" s="215">
        <f>Q121*H121</f>
        <v>0</v>
      </c>
      <c r="S121" s="215">
        <v>0</v>
      </c>
      <c r="T121" s="216">
        <f>S121*H121</f>
        <v>0</v>
      </c>
      <c r="AR121" s="25" t="s">
        <v>231</v>
      </c>
      <c r="AT121" s="25" t="s">
        <v>227</v>
      </c>
      <c r="AU121" s="25" t="s">
        <v>85</v>
      </c>
      <c r="AY121" s="25" t="s">
        <v>225</v>
      </c>
      <c r="BE121" s="217">
        <f>IF(N121="základní",J121,0)</f>
        <v>0</v>
      </c>
      <c r="BF121" s="217">
        <f>IF(N121="snížená",J121,0)</f>
        <v>0</v>
      </c>
      <c r="BG121" s="217">
        <f>IF(N121="zákl. přenesená",J121,0)</f>
        <v>0</v>
      </c>
      <c r="BH121" s="217">
        <f>IF(N121="sníž. přenesená",J121,0)</f>
        <v>0</v>
      </c>
      <c r="BI121" s="217">
        <f>IF(N121="nulová",J121,0)</f>
        <v>0</v>
      </c>
      <c r="BJ121" s="25" t="s">
        <v>25</v>
      </c>
      <c r="BK121" s="217">
        <f>ROUND(I121*H121,2)</f>
        <v>0</v>
      </c>
      <c r="BL121" s="25" t="s">
        <v>231</v>
      </c>
      <c r="BM121" s="25" t="s">
        <v>239</v>
      </c>
    </row>
    <row r="122" spans="2:47" s="1" customFormat="1" ht="27">
      <c r="B122" s="42"/>
      <c r="C122" s="64"/>
      <c r="D122" s="218" t="s">
        <v>233</v>
      </c>
      <c r="E122" s="64"/>
      <c r="F122" s="219" t="s">
        <v>240</v>
      </c>
      <c r="G122" s="64"/>
      <c r="H122" s="64"/>
      <c r="I122" s="174"/>
      <c r="J122" s="64"/>
      <c r="K122" s="64"/>
      <c r="L122" s="62"/>
      <c r="M122" s="220"/>
      <c r="N122" s="43"/>
      <c r="O122" s="43"/>
      <c r="P122" s="43"/>
      <c r="Q122" s="43"/>
      <c r="R122" s="43"/>
      <c r="S122" s="43"/>
      <c r="T122" s="79"/>
      <c r="AT122" s="25" t="s">
        <v>233</v>
      </c>
      <c r="AU122" s="25" t="s">
        <v>85</v>
      </c>
    </row>
    <row r="123" spans="2:51" s="13" customFormat="1" ht="13.5">
      <c r="B123" s="233"/>
      <c r="C123" s="234"/>
      <c r="D123" s="218" t="s">
        <v>235</v>
      </c>
      <c r="E123" s="235" t="s">
        <v>24</v>
      </c>
      <c r="F123" s="236" t="s">
        <v>241</v>
      </c>
      <c r="G123" s="234"/>
      <c r="H123" s="237" t="s">
        <v>24</v>
      </c>
      <c r="I123" s="238"/>
      <c r="J123" s="234"/>
      <c r="K123" s="234"/>
      <c r="L123" s="239"/>
      <c r="M123" s="240"/>
      <c r="N123" s="241"/>
      <c r="O123" s="241"/>
      <c r="P123" s="241"/>
      <c r="Q123" s="241"/>
      <c r="R123" s="241"/>
      <c r="S123" s="241"/>
      <c r="T123" s="242"/>
      <c r="AT123" s="243" t="s">
        <v>235</v>
      </c>
      <c r="AU123" s="243" t="s">
        <v>85</v>
      </c>
      <c r="AV123" s="13" t="s">
        <v>25</v>
      </c>
      <c r="AW123" s="13" t="s">
        <v>40</v>
      </c>
      <c r="AX123" s="13" t="s">
        <v>77</v>
      </c>
      <c r="AY123" s="243" t="s">
        <v>225</v>
      </c>
    </row>
    <row r="124" spans="2:51" s="12" customFormat="1" ht="13.5">
      <c r="B124" s="221"/>
      <c r="C124" s="222"/>
      <c r="D124" s="218" t="s">
        <v>235</v>
      </c>
      <c r="E124" s="244" t="s">
        <v>24</v>
      </c>
      <c r="F124" s="245" t="s">
        <v>242</v>
      </c>
      <c r="G124" s="222"/>
      <c r="H124" s="246">
        <v>21.242</v>
      </c>
      <c r="I124" s="227"/>
      <c r="J124" s="222"/>
      <c r="K124" s="222"/>
      <c r="L124" s="228"/>
      <c r="M124" s="229"/>
      <c r="N124" s="230"/>
      <c r="O124" s="230"/>
      <c r="P124" s="230"/>
      <c r="Q124" s="230"/>
      <c r="R124" s="230"/>
      <c r="S124" s="230"/>
      <c r="T124" s="231"/>
      <c r="AT124" s="232" t="s">
        <v>235</v>
      </c>
      <c r="AU124" s="232" t="s">
        <v>85</v>
      </c>
      <c r="AV124" s="12" t="s">
        <v>85</v>
      </c>
      <c r="AW124" s="12" t="s">
        <v>40</v>
      </c>
      <c r="AX124" s="12" t="s">
        <v>77</v>
      </c>
      <c r="AY124" s="232" t="s">
        <v>225</v>
      </c>
    </row>
    <row r="125" spans="2:51" s="12" customFormat="1" ht="13.5">
      <c r="B125" s="221"/>
      <c r="C125" s="222"/>
      <c r="D125" s="218" t="s">
        <v>235</v>
      </c>
      <c r="E125" s="244" t="s">
        <v>24</v>
      </c>
      <c r="F125" s="245" t="s">
        <v>243</v>
      </c>
      <c r="G125" s="222"/>
      <c r="H125" s="246">
        <v>7.784</v>
      </c>
      <c r="I125" s="227"/>
      <c r="J125" s="222"/>
      <c r="K125" s="222"/>
      <c r="L125" s="228"/>
      <c r="M125" s="229"/>
      <c r="N125" s="230"/>
      <c r="O125" s="230"/>
      <c r="P125" s="230"/>
      <c r="Q125" s="230"/>
      <c r="R125" s="230"/>
      <c r="S125" s="230"/>
      <c r="T125" s="231"/>
      <c r="AT125" s="232" t="s">
        <v>235</v>
      </c>
      <c r="AU125" s="232" t="s">
        <v>85</v>
      </c>
      <c r="AV125" s="12" t="s">
        <v>85</v>
      </c>
      <c r="AW125" s="12" t="s">
        <v>40</v>
      </c>
      <c r="AX125" s="12" t="s">
        <v>77</v>
      </c>
      <c r="AY125" s="232" t="s">
        <v>225</v>
      </c>
    </row>
    <row r="126" spans="2:51" s="12" customFormat="1" ht="13.5">
      <c r="B126" s="221"/>
      <c r="C126" s="222"/>
      <c r="D126" s="218" t="s">
        <v>235</v>
      </c>
      <c r="E126" s="244" t="s">
        <v>24</v>
      </c>
      <c r="F126" s="245" t="s">
        <v>244</v>
      </c>
      <c r="G126" s="222"/>
      <c r="H126" s="246">
        <v>7.228</v>
      </c>
      <c r="I126" s="227"/>
      <c r="J126" s="222"/>
      <c r="K126" s="222"/>
      <c r="L126" s="228"/>
      <c r="M126" s="229"/>
      <c r="N126" s="230"/>
      <c r="O126" s="230"/>
      <c r="P126" s="230"/>
      <c r="Q126" s="230"/>
      <c r="R126" s="230"/>
      <c r="S126" s="230"/>
      <c r="T126" s="231"/>
      <c r="AT126" s="232" t="s">
        <v>235</v>
      </c>
      <c r="AU126" s="232" t="s">
        <v>85</v>
      </c>
      <c r="AV126" s="12" t="s">
        <v>85</v>
      </c>
      <c r="AW126" s="12" t="s">
        <v>40</v>
      </c>
      <c r="AX126" s="12" t="s">
        <v>77</v>
      </c>
      <c r="AY126" s="232" t="s">
        <v>225</v>
      </c>
    </row>
    <row r="127" spans="2:51" s="12" customFormat="1" ht="13.5">
      <c r="B127" s="221"/>
      <c r="C127" s="222"/>
      <c r="D127" s="218" t="s">
        <v>235</v>
      </c>
      <c r="E127" s="244" t="s">
        <v>24</v>
      </c>
      <c r="F127" s="245" t="s">
        <v>245</v>
      </c>
      <c r="G127" s="222"/>
      <c r="H127" s="246">
        <v>2.086</v>
      </c>
      <c r="I127" s="227"/>
      <c r="J127" s="222"/>
      <c r="K127" s="222"/>
      <c r="L127" s="228"/>
      <c r="M127" s="229"/>
      <c r="N127" s="230"/>
      <c r="O127" s="230"/>
      <c r="P127" s="230"/>
      <c r="Q127" s="230"/>
      <c r="R127" s="230"/>
      <c r="S127" s="230"/>
      <c r="T127" s="231"/>
      <c r="AT127" s="232" t="s">
        <v>235</v>
      </c>
      <c r="AU127" s="232" t="s">
        <v>85</v>
      </c>
      <c r="AV127" s="12" t="s">
        <v>85</v>
      </c>
      <c r="AW127" s="12" t="s">
        <v>40</v>
      </c>
      <c r="AX127" s="12" t="s">
        <v>77</v>
      </c>
      <c r="AY127" s="232" t="s">
        <v>225</v>
      </c>
    </row>
    <row r="128" spans="2:51" s="12" customFormat="1" ht="13.5">
      <c r="B128" s="221"/>
      <c r="C128" s="222"/>
      <c r="D128" s="218" t="s">
        <v>235</v>
      </c>
      <c r="E128" s="244" t="s">
        <v>24</v>
      </c>
      <c r="F128" s="245" t="s">
        <v>246</v>
      </c>
      <c r="G128" s="222"/>
      <c r="H128" s="246">
        <v>2.734</v>
      </c>
      <c r="I128" s="227"/>
      <c r="J128" s="222"/>
      <c r="K128" s="222"/>
      <c r="L128" s="228"/>
      <c r="M128" s="229"/>
      <c r="N128" s="230"/>
      <c r="O128" s="230"/>
      <c r="P128" s="230"/>
      <c r="Q128" s="230"/>
      <c r="R128" s="230"/>
      <c r="S128" s="230"/>
      <c r="T128" s="231"/>
      <c r="AT128" s="232" t="s">
        <v>235</v>
      </c>
      <c r="AU128" s="232" t="s">
        <v>85</v>
      </c>
      <c r="AV128" s="12" t="s">
        <v>85</v>
      </c>
      <c r="AW128" s="12" t="s">
        <v>40</v>
      </c>
      <c r="AX128" s="12" t="s">
        <v>77</v>
      </c>
      <c r="AY128" s="232" t="s">
        <v>225</v>
      </c>
    </row>
    <row r="129" spans="2:51" s="14" customFormat="1" ht="13.5">
      <c r="B129" s="247"/>
      <c r="C129" s="248"/>
      <c r="D129" s="218" t="s">
        <v>235</v>
      </c>
      <c r="E129" s="249" t="s">
        <v>146</v>
      </c>
      <c r="F129" s="250" t="s">
        <v>247</v>
      </c>
      <c r="G129" s="248"/>
      <c r="H129" s="251">
        <v>41.074</v>
      </c>
      <c r="I129" s="252"/>
      <c r="J129" s="248"/>
      <c r="K129" s="248"/>
      <c r="L129" s="253"/>
      <c r="M129" s="254"/>
      <c r="N129" s="255"/>
      <c r="O129" s="255"/>
      <c r="P129" s="255"/>
      <c r="Q129" s="255"/>
      <c r="R129" s="255"/>
      <c r="S129" s="255"/>
      <c r="T129" s="256"/>
      <c r="AT129" s="257" t="s">
        <v>235</v>
      </c>
      <c r="AU129" s="257" t="s">
        <v>85</v>
      </c>
      <c r="AV129" s="14" t="s">
        <v>91</v>
      </c>
      <c r="AW129" s="14" t="s">
        <v>40</v>
      </c>
      <c r="AX129" s="14" t="s">
        <v>77</v>
      </c>
      <c r="AY129" s="257" t="s">
        <v>225</v>
      </c>
    </row>
    <row r="130" spans="2:51" s="15" customFormat="1" ht="13.5">
      <c r="B130" s="258"/>
      <c r="C130" s="259"/>
      <c r="D130" s="223" t="s">
        <v>235</v>
      </c>
      <c r="E130" s="260" t="s">
        <v>24</v>
      </c>
      <c r="F130" s="261" t="s">
        <v>248</v>
      </c>
      <c r="G130" s="259"/>
      <c r="H130" s="262">
        <v>41.074</v>
      </c>
      <c r="I130" s="263"/>
      <c r="J130" s="259"/>
      <c r="K130" s="259"/>
      <c r="L130" s="264"/>
      <c r="M130" s="265"/>
      <c r="N130" s="266"/>
      <c r="O130" s="266"/>
      <c r="P130" s="266"/>
      <c r="Q130" s="266"/>
      <c r="R130" s="266"/>
      <c r="S130" s="266"/>
      <c r="T130" s="267"/>
      <c r="AT130" s="268" t="s">
        <v>235</v>
      </c>
      <c r="AU130" s="268" t="s">
        <v>85</v>
      </c>
      <c r="AV130" s="15" t="s">
        <v>231</v>
      </c>
      <c r="AW130" s="15" t="s">
        <v>40</v>
      </c>
      <c r="AX130" s="15" t="s">
        <v>25</v>
      </c>
      <c r="AY130" s="268" t="s">
        <v>225</v>
      </c>
    </row>
    <row r="131" spans="2:65" s="1" customFormat="1" ht="25.5" customHeight="1">
      <c r="B131" s="42"/>
      <c r="C131" s="206" t="s">
        <v>91</v>
      </c>
      <c r="D131" s="206" t="s">
        <v>227</v>
      </c>
      <c r="E131" s="207" t="s">
        <v>249</v>
      </c>
      <c r="F131" s="208" t="s">
        <v>250</v>
      </c>
      <c r="G131" s="209" t="s">
        <v>147</v>
      </c>
      <c r="H131" s="210">
        <v>41.074</v>
      </c>
      <c r="I131" s="211"/>
      <c r="J131" s="212">
        <f>ROUND(I131*H131,2)</f>
        <v>0</v>
      </c>
      <c r="K131" s="208" t="s">
        <v>230</v>
      </c>
      <c r="L131" s="62"/>
      <c r="M131" s="213" t="s">
        <v>24</v>
      </c>
      <c r="N131" s="214" t="s">
        <v>48</v>
      </c>
      <c r="O131" s="43"/>
      <c r="P131" s="215">
        <f>O131*H131</f>
        <v>0</v>
      </c>
      <c r="Q131" s="215">
        <v>0</v>
      </c>
      <c r="R131" s="215">
        <f>Q131*H131</f>
        <v>0</v>
      </c>
      <c r="S131" s="215">
        <v>0</v>
      </c>
      <c r="T131" s="216">
        <f>S131*H131</f>
        <v>0</v>
      </c>
      <c r="AR131" s="25" t="s">
        <v>231</v>
      </c>
      <c r="AT131" s="25" t="s">
        <v>227</v>
      </c>
      <c r="AU131" s="25" t="s">
        <v>85</v>
      </c>
      <c r="AY131" s="25" t="s">
        <v>225</v>
      </c>
      <c r="BE131" s="217">
        <f>IF(N131="základní",J131,0)</f>
        <v>0</v>
      </c>
      <c r="BF131" s="217">
        <f>IF(N131="snížená",J131,0)</f>
        <v>0</v>
      </c>
      <c r="BG131" s="217">
        <f>IF(N131="zákl. přenesená",J131,0)</f>
        <v>0</v>
      </c>
      <c r="BH131" s="217">
        <f>IF(N131="sníž. přenesená",J131,0)</f>
        <v>0</v>
      </c>
      <c r="BI131" s="217">
        <f>IF(N131="nulová",J131,0)</f>
        <v>0</v>
      </c>
      <c r="BJ131" s="25" t="s">
        <v>25</v>
      </c>
      <c r="BK131" s="217">
        <f>ROUND(I131*H131,2)</f>
        <v>0</v>
      </c>
      <c r="BL131" s="25" t="s">
        <v>231</v>
      </c>
      <c r="BM131" s="25" t="s">
        <v>251</v>
      </c>
    </row>
    <row r="132" spans="2:47" s="1" customFormat="1" ht="27">
      <c r="B132" s="42"/>
      <c r="C132" s="64"/>
      <c r="D132" s="218" t="s">
        <v>233</v>
      </c>
      <c r="E132" s="64"/>
      <c r="F132" s="219" t="s">
        <v>252</v>
      </c>
      <c r="G132" s="64"/>
      <c r="H132" s="64"/>
      <c r="I132" s="174"/>
      <c r="J132" s="64"/>
      <c r="K132" s="64"/>
      <c r="L132" s="62"/>
      <c r="M132" s="220"/>
      <c r="N132" s="43"/>
      <c r="O132" s="43"/>
      <c r="P132" s="43"/>
      <c r="Q132" s="43"/>
      <c r="R132" s="43"/>
      <c r="S132" s="43"/>
      <c r="T132" s="79"/>
      <c r="AT132" s="25" t="s">
        <v>233</v>
      </c>
      <c r="AU132" s="25" t="s">
        <v>85</v>
      </c>
    </row>
    <row r="133" spans="2:51" s="12" customFormat="1" ht="13.5">
      <c r="B133" s="221"/>
      <c r="C133" s="222"/>
      <c r="D133" s="223" t="s">
        <v>235</v>
      </c>
      <c r="E133" s="224" t="s">
        <v>24</v>
      </c>
      <c r="F133" s="225" t="s">
        <v>146</v>
      </c>
      <c r="G133" s="222"/>
      <c r="H133" s="226">
        <v>41.074</v>
      </c>
      <c r="I133" s="227"/>
      <c r="J133" s="222"/>
      <c r="K133" s="222"/>
      <c r="L133" s="228"/>
      <c r="M133" s="229"/>
      <c r="N133" s="230"/>
      <c r="O133" s="230"/>
      <c r="P133" s="230"/>
      <c r="Q133" s="230"/>
      <c r="R133" s="230"/>
      <c r="S133" s="230"/>
      <c r="T133" s="231"/>
      <c r="AT133" s="232" t="s">
        <v>235</v>
      </c>
      <c r="AU133" s="232" t="s">
        <v>85</v>
      </c>
      <c r="AV133" s="12" t="s">
        <v>85</v>
      </c>
      <c r="AW133" s="12" t="s">
        <v>40</v>
      </c>
      <c r="AX133" s="12" t="s">
        <v>25</v>
      </c>
      <c r="AY133" s="232" t="s">
        <v>225</v>
      </c>
    </row>
    <row r="134" spans="2:65" s="1" customFormat="1" ht="16.5" customHeight="1">
      <c r="B134" s="42"/>
      <c r="C134" s="206" t="s">
        <v>231</v>
      </c>
      <c r="D134" s="206" t="s">
        <v>227</v>
      </c>
      <c r="E134" s="207" t="s">
        <v>253</v>
      </c>
      <c r="F134" s="208" t="s">
        <v>254</v>
      </c>
      <c r="G134" s="209" t="s">
        <v>147</v>
      </c>
      <c r="H134" s="210">
        <v>12.454</v>
      </c>
      <c r="I134" s="211"/>
      <c r="J134" s="212">
        <f>ROUND(I134*H134,2)</f>
        <v>0</v>
      </c>
      <c r="K134" s="208" t="s">
        <v>230</v>
      </c>
      <c r="L134" s="62"/>
      <c r="M134" s="213" t="s">
        <v>24</v>
      </c>
      <c r="N134" s="214" t="s">
        <v>48</v>
      </c>
      <c r="O134" s="43"/>
      <c r="P134" s="215">
        <f>O134*H134</f>
        <v>0</v>
      </c>
      <c r="Q134" s="215">
        <v>0</v>
      </c>
      <c r="R134" s="215">
        <f>Q134*H134</f>
        <v>0</v>
      </c>
      <c r="S134" s="215">
        <v>0</v>
      </c>
      <c r="T134" s="216">
        <f>S134*H134</f>
        <v>0</v>
      </c>
      <c r="AR134" s="25" t="s">
        <v>231</v>
      </c>
      <c r="AT134" s="25" t="s">
        <v>227</v>
      </c>
      <c r="AU134" s="25" t="s">
        <v>85</v>
      </c>
      <c r="AY134" s="25" t="s">
        <v>225</v>
      </c>
      <c r="BE134" s="217">
        <f>IF(N134="základní",J134,0)</f>
        <v>0</v>
      </c>
      <c r="BF134" s="217">
        <f>IF(N134="snížená",J134,0)</f>
        <v>0</v>
      </c>
      <c r="BG134" s="217">
        <f>IF(N134="zákl. přenesená",J134,0)</f>
        <v>0</v>
      </c>
      <c r="BH134" s="217">
        <f>IF(N134="sníž. přenesená",J134,0)</f>
        <v>0</v>
      </c>
      <c r="BI134" s="217">
        <f>IF(N134="nulová",J134,0)</f>
        <v>0</v>
      </c>
      <c r="BJ134" s="25" t="s">
        <v>25</v>
      </c>
      <c r="BK134" s="217">
        <f>ROUND(I134*H134,2)</f>
        <v>0</v>
      </c>
      <c r="BL134" s="25" t="s">
        <v>231</v>
      </c>
      <c r="BM134" s="25" t="s">
        <v>255</v>
      </c>
    </row>
    <row r="135" spans="2:47" s="1" customFormat="1" ht="27">
      <c r="B135" s="42"/>
      <c r="C135" s="64"/>
      <c r="D135" s="218" t="s">
        <v>233</v>
      </c>
      <c r="E135" s="64"/>
      <c r="F135" s="219" t="s">
        <v>256</v>
      </c>
      <c r="G135" s="64"/>
      <c r="H135" s="64"/>
      <c r="I135" s="174"/>
      <c r="J135" s="64"/>
      <c r="K135" s="64"/>
      <c r="L135" s="62"/>
      <c r="M135" s="220"/>
      <c r="N135" s="43"/>
      <c r="O135" s="43"/>
      <c r="P135" s="43"/>
      <c r="Q135" s="43"/>
      <c r="R135" s="43"/>
      <c r="S135" s="43"/>
      <c r="T135" s="79"/>
      <c r="AT135" s="25" t="s">
        <v>233</v>
      </c>
      <c r="AU135" s="25" t="s">
        <v>85</v>
      </c>
    </row>
    <row r="136" spans="2:51" s="13" customFormat="1" ht="13.5">
      <c r="B136" s="233"/>
      <c r="C136" s="234"/>
      <c r="D136" s="218" t="s">
        <v>235</v>
      </c>
      <c r="E136" s="235" t="s">
        <v>24</v>
      </c>
      <c r="F136" s="236" t="s">
        <v>257</v>
      </c>
      <c r="G136" s="234"/>
      <c r="H136" s="237" t="s">
        <v>24</v>
      </c>
      <c r="I136" s="238"/>
      <c r="J136" s="234"/>
      <c r="K136" s="234"/>
      <c r="L136" s="239"/>
      <c r="M136" s="240"/>
      <c r="N136" s="241"/>
      <c r="O136" s="241"/>
      <c r="P136" s="241"/>
      <c r="Q136" s="241"/>
      <c r="R136" s="241"/>
      <c r="S136" s="241"/>
      <c r="T136" s="242"/>
      <c r="AT136" s="243" t="s">
        <v>235</v>
      </c>
      <c r="AU136" s="243" t="s">
        <v>85</v>
      </c>
      <c r="AV136" s="13" t="s">
        <v>25</v>
      </c>
      <c r="AW136" s="13" t="s">
        <v>40</v>
      </c>
      <c r="AX136" s="13" t="s">
        <v>77</v>
      </c>
      <c r="AY136" s="243" t="s">
        <v>225</v>
      </c>
    </row>
    <row r="137" spans="2:51" s="12" customFormat="1" ht="13.5">
      <c r="B137" s="221"/>
      <c r="C137" s="222"/>
      <c r="D137" s="218" t="s">
        <v>235</v>
      </c>
      <c r="E137" s="244" t="s">
        <v>24</v>
      </c>
      <c r="F137" s="245" t="s">
        <v>258</v>
      </c>
      <c r="G137" s="222"/>
      <c r="H137" s="246">
        <v>11.127</v>
      </c>
      <c r="I137" s="227"/>
      <c r="J137" s="222"/>
      <c r="K137" s="222"/>
      <c r="L137" s="228"/>
      <c r="M137" s="229"/>
      <c r="N137" s="230"/>
      <c r="O137" s="230"/>
      <c r="P137" s="230"/>
      <c r="Q137" s="230"/>
      <c r="R137" s="230"/>
      <c r="S137" s="230"/>
      <c r="T137" s="231"/>
      <c r="AT137" s="232" t="s">
        <v>235</v>
      </c>
      <c r="AU137" s="232" t="s">
        <v>85</v>
      </c>
      <c r="AV137" s="12" t="s">
        <v>85</v>
      </c>
      <c r="AW137" s="12" t="s">
        <v>40</v>
      </c>
      <c r="AX137" s="12" t="s">
        <v>77</v>
      </c>
      <c r="AY137" s="232" t="s">
        <v>225</v>
      </c>
    </row>
    <row r="138" spans="2:51" s="12" customFormat="1" ht="13.5">
      <c r="B138" s="221"/>
      <c r="C138" s="222"/>
      <c r="D138" s="218" t="s">
        <v>235</v>
      </c>
      <c r="E138" s="244" t="s">
        <v>24</v>
      </c>
      <c r="F138" s="245" t="s">
        <v>259</v>
      </c>
      <c r="G138" s="222"/>
      <c r="H138" s="246">
        <v>1.327</v>
      </c>
      <c r="I138" s="227"/>
      <c r="J138" s="222"/>
      <c r="K138" s="222"/>
      <c r="L138" s="228"/>
      <c r="M138" s="229"/>
      <c r="N138" s="230"/>
      <c r="O138" s="230"/>
      <c r="P138" s="230"/>
      <c r="Q138" s="230"/>
      <c r="R138" s="230"/>
      <c r="S138" s="230"/>
      <c r="T138" s="231"/>
      <c r="AT138" s="232" t="s">
        <v>235</v>
      </c>
      <c r="AU138" s="232" t="s">
        <v>85</v>
      </c>
      <c r="AV138" s="12" t="s">
        <v>85</v>
      </c>
      <c r="AW138" s="12" t="s">
        <v>40</v>
      </c>
      <c r="AX138" s="12" t="s">
        <v>77</v>
      </c>
      <c r="AY138" s="232" t="s">
        <v>225</v>
      </c>
    </row>
    <row r="139" spans="2:51" s="15" customFormat="1" ht="13.5">
      <c r="B139" s="258"/>
      <c r="C139" s="259"/>
      <c r="D139" s="223" t="s">
        <v>235</v>
      </c>
      <c r="E139" s="260" t="s">
        <v>156</v>
      </c>
      <c r="F139" s="261" t="s">
        <v>248</v>
      </c>
      <c r="G139" s="259"/>
      <c r="H139" s="262">
        <v>12.454</v>
      </c>
      <c r="I139" s="263"/>
      <c r="J139" s="259"/>
      <c r="K139" s="259"/>
      <c r="L139" s="264"/>
      <c r="M139" s="265"/>
      <c r="N139" s="266"/>
      <c r="O139" s="266"/>
      <c r="P139" s="266"/>
      <c r="Q139" s="266"/>
      <c r="R139" s="266"/>
      <c r="S139" s="266"/>
      <c r="T139" s="267"/>
      <c r="AT139" s="268" t="s">
        <v>235</v>
      </c>
      <c r="AU139" s="268" t="s">
        <v>85</v>
      </c>
      <c r="AV139" s="15" t="s">
        <v>231</v>
      </c>
      <c r="AW139" s="15" t="s">
        <v>40</v>
      </c>
      <c r="AX139" s="15" t="s">
        <v>25</v>
      </c>
      <c r="AY139" s="268" t="s">
        <v>225</v>
      </c>
    </row>
    <row r="140" spans="2:65" s="1" customFormat="1" ht="16.5" customHeight="1">
      <c r="B140" s="42"/>
      <c r="C140" s="206" t="s">
        <v>260</v>
      </c>
      <c r="D140" s="206" t="s">
        <v>227</v>
      </c>
      <c r="E140" s="207" t="s">
        <v>261</v>
      </c>
      <c r="F140" s="208" t="s">
        <v>262</v>
      </c>
      <c r="G140" s="209" t="s">
        <v>147</v>
      </c>
      <c r="H140" s="210">
        <v>12.454</v>
      </c>
      <c r="I140" s="211"/>
      <c r="J140" s="212">
        <f>ROUND(I140*H140,2)</f>
        <v>0</v>
      </c>
      <c r="K140" s="208" t="s">
        <v>230</v>
      </c>
      <c r="L140" s="62"/>
      <c r="M140" s="213" t="s">
        <v>24</v>
      </c>
      <c r="N140" s="214" t="s">
        <v>48</v>
      </c>
      <c r="O140" s="43"/>
      <c r="P140" s="215">
        <f>O140*H140</f>
        <v>0</v>
      </c>
      <c r="Q140" s="215">
        <v>0</v>
      </c>
      <c r="R140" s="215">
        <f>Q140*H140</f>
        <v>0</v>
      </c>
      <c r="S140" s="215">
        <v>0</v>
      </c>
      <c r="T140" s="216">
        <f>S140*H140</f>
        <v>0</v>
      </c>
      <c r="AR140" s="25" t="s">
        <v>231</v>
      </c>
      <c r="AT140" s="25" t="s">
        <v>227</v>
      </c>
      <c r="AU140" s="25" t="s">
        <v>85</v>
      </c>
      <c r="AY140" s="25" t="s">
        <v>225</v>
      </c>
      <c r="BE140" s="217">
        <f>IF(N140="základní",J140,0)</f>
        <v>0</v>
      </c>
      <c r="BF140" s="217">
        <f>IF(N140="snížená",J140,0)</f>
        <v>0</v>
      </c>
      <c r="BG140" s="217">
        <f>IF(N140="zákl. přenesená",J140,0)</f>
        <v>0</v>
      </c>
      <c r="BH140" s="217">
        <f>IF(N140="sníž. přenesená",J140,0)</f>
        <v>0</v>
      </c>
      <c r="BI140" s="217">
        <f>IF(N140="nulová",J140,0)</f>
        <v>0</v>
      </c>
      <c r="BJ140" s="25" t="s">
        <v>25</v>
      </c>
      <c r="BK140" s="217">
        <f>ROUND(I140*H140,2)</f>
        <v>0</v>
      </c>
      <c r="BL140" s="25" t="s">
        <v>231</v>
      </c>
      <c r="BM140" s="25" t="s">
        <v>263</v>
      </c>
    </row>
    <row r="141" spans="2:47" s="1" customFormat="1" ht="27">
      <c r="B141" s="42"/>
      <c r="C141" s="64"/>
      <c r="D141" s="223" t="s">
        <v>233</v>
      </c>
      <c r="E141" s="64"/>
      <c r="F141" s="269" t="s">
        <v>264</v>
      </c>
      <c r="G141" s="64"/>
      <c r="H141" s="64"/>
      <c r="I141" s="174"/>
      <c r="J141" s="64"/>
      <c r="K141" s="64"/>
      <c r="L141" s="62"/>
      <c r="M141" s="220"/>
      <c r="N141" s="43"/>
      <c r="O141" s="43"/>
      <c r="P141" s="43"/>
      <c r="Q141" s="43"/>
      <c r="R141" s="43"/>
      <c r="S141" s="43"/>
      <c r="T141" s="79"/>
      <c r="AT141" s="25" t="s">
        <v>233</v>
      </c>
      <c r="AU141" s="25" t="s">
        <v>85</v>
      </c>
    </row>
    <row r="142" spans="2:65" s="1" customFormat="1" ht="16.5" customHeight="1">
      <c r="B142" s="42"/>
      <c r="C142" s="206" t="s">
        <v>265</v>
      </c>
      <c r="D142" s="206" t="s">
        <v>227</v>
      </c>
      <c r="E142" s="207" t="s">
        <v>266</v>
      </c>
      <c r="F142" s="208" t="s">
        <v>267</v>
      </c>
      <c r="G142" s="209" t="s">
        <v>147</v>
      </c>
      <c r="H142" s="210">
        <v>7.495</v>
      </c>
      <c r="I142" s="211"/>
      <c r="J142" s="212">
        <f>ROUND(I142*H142,2)</f>
        <v>0</v>
      </c>
      <c r="K142" s="208" t="s">
        <v>230</v>
      </c>
      <c r="L142" s="62"/>
      <c r="M142" s="213" t="s">
        <v>24</v>
      </c>
      <c r="N142" s="214" t="s">
        <v>48</v>
      </c>
      <c r="O142" s="43"/>
      <c r="P142" s="215">
        <f>O142*H142</f>
        <v>0</v>
      </c>
      <c r="Q142" s="215">
        <v>0</v>
      </c>
      <c r="R142" s="215">
        <f>Q142*H142</f>
        <v>0</v>
      </c>
      <c r="S142" s="215">
        <v>0</v>
      </c>
      <c r="T142" s="216">
        <f>S142*H142</f>
        <v>0</v>
      </c>
      <c r="AR142" s="25" t="s">
        <v>231</v>
      </c>
      <c r="AT142" s="25" t="s">
        <v>227</v>
      </c>
      <c r="AU142" s="25" t="s">
        <v>85</v>
      </c>
      <c r="AY142" s="25" t="s">
        <v>225</v>
      </c>
      <c r="BE142" s="217">
        <f>IF(N142="základní",J142,0)</f>
        <v>0</v>
      </c>
      <c r="BF142" s="217">
        <f>IF(N142="snížená",J142,0)</f>
        <v>0</v>
      </c>
      <c r="BG142" s="217">
        <f>IF(N142="zákl. přenesená",J142,0)</f>
        <v>0</v>
      </c>
      <c r="BH142" s="217">
        <f>IF(N142="sníž. přenesená",J142,0)</f>
        <v>0</v>
      </c>
      <c r="BI142" s="217">
        <f>IF(N142="nulová",J142,0)</f>
        <v>0</v>
      </c>
      <c r="BJ142" s="25" t="s">
        <v>25</v>
      </c>
      <c r="BK142" s="217">
        <f>ROUND(I142*H142,2)</f>
        <v>0</v>
      </c>
      <c r="BL142" s="25" t="s">
        <v>231</v>
      </c>
      <c r="BM142" s="25" t="s">
        <v>268</v>
      </c>
    </row>
    <row r="143" spans="2:47" s="1" customFormat="1" ht="27">
      <c r="B143" s="42"/>
      <c r="C143" s="64"/>
      <c r="D143" s="218" t="s">
        <v>233</v>
      </c>
      <c r="E143" s="64"/>
      <c r="F143" s="219" t="s">
        <v>269</v>
      </c>
      <c r="G143" s="64"/>
      <c r="H143" s="64"/>
      <c r="I143" s="174"/>
      <c r="J143" s="64"/>
      <c r="K143" s="64"/>
      <c r="L143" s="62"/>
      <c r="M143" s="220"/>
      <c r="N143" s="43"/>
      <c r="O143" s="43"/>
      <c r="P143" s="43"/>
      <c r="Q143" s="43"/>
      <c r="R143" s="43"/>
      <c r="S143" s="43"/>
      <c r="T143" s="79"/>
      <c r="AT143" s="25" t="s">
        <v>233</v>
      </c>
      <c r="AU143" s="25" t="s">
        <v>85</v>
      </c>
    </row>
    <row r="144" spans="2:51" s="13" customFormat="1" ht="13.5">
      <c r="B144" s="233"/>
      <c r="C144" s="234"/>
      <c r="D144" s="218" t="s">
        <v>235</v>
      </c>
      <c r="E144" s="235" t="s">
        <v>24</v>
      </c>
      <c r="F144" s="236" t="s">
        <v>270</v>
      </c>
      <c r="G144" s="234"/>
      <c r="H144" s="237" t="s">
        <v>24</v>
      </c>
      <c r="I144" s="238"/>
      <c r="J144" s="234"/>
      <c r="K144" s="234"/>
      <c r="L144" s="239"/>
      <c r="M144" s="240"/>
      <c r="N144" s="241"/>
      <c r="O144" s="241"/>
      <c r="P144" s="241"/>
      <c r="Q144" s="241"/>
      <c r="R144" s="241"/>
      <c r="S144" s="241"/>
      <c r="T144" s="242"/>
      <c r="AT144" s="243" t="s">
        <v>235</v>
      </c>
      <c r="AU144" s="243" t="s">
        <v>85</v>
      </c>
      <c r="AV144" s="13" t="s">
        <v>25</v>
      </c>
      <c r="AW144" s="13" t="s">
        <v>40</v>
      </c>
      <c r="AX144" s="13" t="s">
        <v>77</v>
      </c>
      <c r="AY144" s="243" t="s">
        <v>225</v>
      </c>
    </row>
    <row r="145" spans="2:51" s="12" customFormat="1" ht="13.5">
      <c r="B145" s="221"/>
      <c r="C145" s="222"/>
      <c r="D145" s="218" t="s">
        <v>235</v>
      </c>
      <c r="E145" s="244" t="s">
        <v>24</v>
      </c>
      <c r="F145" s="245" t="s">
        <v>271</v>
      </c>
      <c r="G145" s="222"/>
      <c r="H145" s="246">
        <v>7.495</v>
      </c>
      <c r="I145" s="227"/>
      <c r="J145" s="222"/>
      <c r="K145" s="222"/>
      <c r="L145" s="228"/>
      <c r="M145" s="229"/>
      <c r="N145" s="230"/>
      <c r="O145" s="230"/>
      <c r="P145" s="230"/>
      <c r="Q145" s="230"/>
      <c r="R145" s="230"/>
      <c r="S145" s="230"/>
      <c r="T145" s="231"/>
      <c r="AT145" s="232" t="s">
        <v>235</v>
      </c>
      <c r="AU145" s="232" t="s">
        <v>85</v>
      </c>
      <c r="AV145" s="12" t="s">
        <v>85</v>
      </c>
      <c r="AW145" s="12" t="s">
        <v>40</v>
      </c>
      <c r="AX145" s="12" t="s">
        <v>77</v>
      </c>
      <c r="AY145" s="232" t="s">
        <v>225</v>
      </c>
    </row>
    <row r="146" spans="2:51" s="15" customFormat="1" ht="13.5">
      <c r="B146" s="258"/>
      <c r="C146" s="259"/>
      <c r="D146" s="223" t="s">
        <v>235</v>
      </c>
      <c r="E146" s="260" t="s">
        <v>153</v>
      </c>
      <c r="F146" s="261" t="s">
        <v>248</v>
      </c>
      <c r="G146" s="259"/>
      <c r="H146" s="262">
        <v>7.495</v>
      </c>
      <c r="I146" s="263"/>
      <c r="J146" s="259"/>
      <c r="K146" s="259"/>
      <c r="L146" s="264"/>
      <c r="M146" s="265"/>
      <c r="N146" s="266"/>
      <c r="O146" s="266"/>
      <c r="P146" s="266"/>
      <c r="Q146" s="266"/>
      <c r="R146" s="266"/>
      <c r="S146" s="266"/>
      <c r="T146" s="267"/>
      <c r="AT146" s="268" t="s">
        <v>235</v>
      </c>
      <c r="AU146" s="268" t="s">
        <v>85</v>
      </c>
      <c r="AV146" s="15" t="s">
        <v>231</v>
      </c>
      <c r="AW146" s="15" t="s">
        <v>40</v>
      </c>
      <c r="AX146" s="15" t="s">
        <v>25</v>
      </c>
      <c r="AY146" s="268" t="s">
        <v>225</v>
      </c>
    </row>
    <row r="147" spans="2:65" s="1" customFormat="1" ht="16.5" customHeight="1">
      <c r="B147" s="42"/>
      <c r="C147" s="206" t="s">
        <v>272</v>
      </c>
      <c r="D147" s="206" t="s">
        <v>227</v>
      </c>
      <c r="E147" s="207" t="s">
        <v>273</v>
      </c>
      <c r="F147" s="208" t="s">
        <v>274</v>
      </c>
      <c r="G147" s="209" t="s">
        <v>147</v>
      </c>
      <c r="H147" s="210">
        <v>9.676</v>
      </c>
      <c r="I147" s="211"/>
      <c r="J147" s="212">
        <f>ROUND(I147*H147,2)</f>
        <v>0</v>
      </c>
      <c r="K147" s="208" t="s">
        <v>230</v>
      </c>
      <c r="L147" s="62"/>
      <c r="M147" s="213" t="s">
        <v>24</v>
      </c>
      <c r="N147" s="214" t="s">
        <v>48</v>
      </c>
      <c r="O147" s="43"/>
      <c r="P147" s="215">
        <f>O147*H147</f>
        <v>0</v>
      </c>
      <c r="Q147" s="215">
        <v>0</v>
      </c>
      <c r="R147" s="215">
        <f>Q147*H147</f>
        <v>0</v>
      </c>
      <c r="S147" s="215">
        <v>0</v>
      </c>
      <c r="T147" s="216">
        <f>S147*H147</f>
        <v>0</v>
      </c>
      <c r="AR147" s="25" t="s">
        <v>231</v>
      </c>
      <c r="AT147" s="25" t="s">
        <v>227</v>
      </c>
      <c r="AU147" s="25" t="s">
        <v>85</v>
      </c>
      <c r="AY147" s="25" t="s">
        <v>225</v>
      </c>
      <c r="BE147" s="217">
        <f>IF(N147="základní",J147,0)</f>
        <v>0</v>
      </c>
      <c r="BF147" s="217">
        <f>IF(N147="snížená",J147,0)</f>
        <v>0</v>
      </c>
      <c r="BG147" s="217">
        <f>IF(N147="zákl. přenesená",J147,0)</f>
        <v>0</v>
      </c>
      <c r="BH147" s="217">
        <f>IF(N147="sníž. přenesená",J147,0)</f>
        <v>0</v>
      </c>
      <c r="BI147" s="217">
        <f>IF(N147="nulová",J147,0)</f>
        <v>0</v>
      </c>
      <c r="BJ147" s="25" t="s">
        <v>25</v>
      </c>
      <c r="BK147" s="217">
        <f>ROUND(I147*H147,2)</f>
        <v>0</v>
      </c>
      <c r="BL147" s="25" t="s">
        <v>231</v>
      </c>
      <c r="BM147" s="25" t="s">
        <v>275</v>
      </c>
    </row>
    <row r="148" spans="2:47" s="1" customFormat="1" ht="27">
      <c r="B148" s="42"/>
      <c r="C148" s="64"/>
      <c r="D148" s="223" t="s">
        <v>233</v>
      </c>
      <c r="E148" s="64"/>
      <c r="F148" s="269" t="s">
        <v>276</v>
      </c>
      <c r="G148" s="64"/>
      <c r="H148" s="64"/>
      <c r="I148" s="174"/>
      <c r="J148" s="64"/>
      <c r="K148" s="64"/>
      <c r="L148" s="62"/>
      <c r="M148" s="220"/>
      <c r="N148" s="43"/>
      <c r="O148" s="43"/>
      <c r="P148" s="43"/>
      <c r="Q148" s="43"/>
      <c r="R148" s="43"/>
      <c r="S148" s="43"/>
      <c r="T148" s="79"/>
      <c r="AT148" s="25" t="s">
        <v>233</v>
      </c>
      <c r="AU148" s="25" t="s">
        <v>85</v>
      </c>
    </row>
    <row r="149" spans="2:65" s="1" customFormat="1" ht="25.5" customHeight="1">
      <c r="B149" s="42"/>
      <c r="C149" s="206" t="s">
        <v>277</v>
      </c>
      <c r="D149" s="206" t="s">
        <v>227</v>
      </c>
      <c r="E149" s="207" t="s">
        <v>278</v>
      </c>
      <c r="F149" s="208" t="s">
        <v>279</v>
      </c>
      <c r="G149" s="209" t="s">
        <v>147</v>
      </c>
      <c r="H149" s="210">
        <v>1.648</v>
      </c>
      <c r="I149" s="211"/>
      <c r="J149" s="212">
        <f>ROUND(I149*H149,2)</f>
        <v>0</v>
      </c>
      <c r="K149" s="208" t="s">
        <v>230</v>
      </c>
      <c r="L149" s="62"/>
      <c r="M149" s="213" t="s">
        <v>24</v>
      </c>
      <c r="N149" s="214" t="s">
        <v>48</v>
      </c>
      <c r="O149" s="43"/>
      <c r="P149" s="215">
        <f>O149*H149</f>
        <v>0</v>
      </c>
      <c r="Q149" s="215">
        <v>0</v>
      </c>
      <c r="R149" s="215">
        <f>Q149*H149</f>
        <v>0</v>
      </c>
      <c r="S149" s="215">
        <v>0</v>
      </c>
      <c r="T149" s="216">
        <f>S149*H149</f>
        <v>0</v>
      </c>
      <c r="AR149" s="25" t="s">
        <v>231</v>
      </c>
      <c r="AT149" s="25" t="s">
        <v>227</v>
      </c>
      <c r="AU149" s="25" t="s">
        <v>85</v>
      </c>
      <c r="AY149" s="25" t="s">
        <v>225</v>
      </c>
      <c r="BE149" s="217">
        <f>IF(N149="základní",J149,0)</f>
        <v>0</v>
      </c>
      <c r="BF149" s="217">
        <f>IF(N149="snížená",J149,0)</f>
        <v>0</v>
      </c>
      <c r="BG149" s="217">
        <f>IF(N149="zákl. přenesená",J149,0)</f>
        <v>0</v>
      </c>
      <c r="BH149" s="217">
        <f>IF(N149="sníž. přenesená",J149,0)</f>
        <v>0</v>
      </c>
      <c r="BI149" s="217">
        <f>IF(N149="nulová",J149,0)</f>
        <v>0</v>
      </c>
      <c r="BJ149" s="25" t="s">
        <v>25</v>
      </c>
      <c r="BK149" s="217">
        <f>ROUND(I149*H149,2)</f>
        <v>0</v>
      </c>
      <c r="BL149" s="25" t="s">
        <v>231</v>
      </c>
      <c r="BM149" s="25" t="s">
        <v>280</v>
      </c>
    </row>
    <row r="150" spans="2:47" s="1" customFormat="1" ht="27">
      <c r="B150" s="42"/>
      <c r="C150" s="64"/>
      <c r="D150" s="218" t="s">
        <v>233</v>
      </c>
      <c r="E150" s="64"/>
      <c r="F150" s="219" t="s">
        <v>281</v>
      </c>
      <c r="G150" s="64"/>
      <c r="H150" s="64"/>
      <c r="I150" s="174"/>
      <c r="J150" s="64"/>
      <c r="K150" s="64"/>
      <c r="L150" s="62"/>
      <c r="M150" s="220"/>
      <c r="N150" s="43"/>
      <c r="O150" s="43"/>
      <c r="P150" s="43"/>
      <c r="Q150" s="43"/>
      <c r="R150" s="43"/>
      <c r="S150" s="43"/>
      <c r="T150" s="79"/>
      <c r="AT150" s="25" t="s">
        <v>233</v>
      </c>
      <c r="AU150" s="25" t="s">
        <v>85</v>
      </c>
    </row>
    <row r="151" spans="2:51" s="13" customFormat="1" ht="13.5">
      <c r="B151" s="233"/>
      <c r="C151" s="234"/>
      <c r="D151" s="218" t="s">
        <v>235</v>
      </c>
      <c r="E151" s="235" t="s">
        <v>24</v>
      </c>
      <c r="F151" s="236" t="s">
        <v>282</v>
      </c>
      <c r="G151" s="234"/>
      <c r="H151" s="237" t="s">
        <v>24</v>
      </c>
      <c r="I151" s="238"/>
      <c r="J151" s="234"/>
      <c r="K151" s="234"/>
      <c r="L151" s="239"/>
      <c r="M151" s="240"/>
      <c r="N151" s="241"/>
      <c r="O151" s="241"/>
      <c r="P151" s="241"/>
      <c r="Q151" s="241"/>
      <c r="R151" s="241"/>
      <c r="S151" s="241"/>
      <c r="T151" s="242"/>
      <c r="AT151" s="243" t="s">
        <v>235</v>
      </c>
      <c r="AU151" s="243" t="s">
        <v>85</v>
      </c>
      <c r="AV151" s="13" t="s">
        <v>25</v>
      </c>
      <c r="AW151" s="13" t="s">
        <v>40</v>
      </c>
      <c r="AX151" s="13" t="s">
        <v>77</v>
      </c>
      <c r="AY151" s="243" t="s">
        <v>225</v>
      </c>
    </row>
    <row r="152" spans="2:51" s="12" customFormat="1" ht="13.5">
      <c r="B152" s="221"/>
      <c r="C152" s="222"/>
      <c r="D152" s="223" t="s">
        <v>235</v>
      </c>
      <c r="E152" s="224" t="s">
        <v>151</v>
      </c>
      <c r="F152" s="225" t="s">
        <v>283</v>
      </c>
      <c r="G152" s="222"/>
      <c r="H152" s="226">
        <v>1.648</v>
      </c>
      <c r="I152" s="227"/>
      <c r="J152" s="222"/>
      <c r="K152" s="222"/>
      <c r="L152" s="228"/>
      <c r="M152" s="229"/>
      <c r="N152" s="230"/>
      <c r="O152" s="230"/>
      <c r="P152" s="230"/>
      <c r="Q152" s="230"/>
      <c r="R152" s="230"/>
      <c r="S152" s="230"/>
      <c r="T152" s="231"/>
      <c r="AT152" s="232" t="s">
        <v>235</v>
      </c>
      <c r="AU152" s="232" t="s">
        <v>85</v>
      </c>
      <c r="AV152" s="12" t="s">
        <v>85</v>
      </c>
      <c r="AW152" s="12" t="s">
        <v>40</v>
      </c>
      <c r="AX152" s="12" t="s">
        <v>25</v>
      </c>
      <c r="AY152" s="232" t="s">
        <v>225</v>
      </c>
    </row>
    <row r="153" spans="2:65" s="1" customFormat="1" ht="25.5" customHeight="1">
      <c r="B153" s="42"/>
      <c r="C153" s="206" t="s">
        <v>284</v>
      </c>
      <c r="D153" s="206" t="s">
        <v>227</v>
      </c>
      <c r="E153" s="207" t="s">
        <v>285</v>
      </c>
      <c r="F153" s="208" t="s">
        <v>286</v>
      </c>
      <c r="G153" s="209" t="s">
        <v>147</v>
      </c>
      <c r="H153" s="210">
        <v>1.648</v>
      </c>
      <c r="I153" s="211"/>
      <c r="J153" s="212">
        <f>ROUND(I153*H153,2)</f>
        <v>0</v>
      </c>
      <c r="K153" s="208" t="s">
        <v>230</v>
      </c>
      <c r="L153" s="62"/>
      <c r="M153" s="213" t="s">
        <v>24</v>
      </c>
      <c r="N153" s="214" t="s">
        <v>48</v>
      </c>
      <c r="O153" s="43"/>
      <c r="P153" s="215">
        <f>O153*H153</f>
        <v>0</v>
      </c>
      <c r="Q153" s="215">
        <v>0</v>
      </c>
      <c r="R153" s="215">
        <f>Q153*H153</f>
        <v>0</v>
      </c>
      <c r="S153" s="215">
        <v>0</v>
      </c>
      <c r="T153" s="216">
        <f>S153*H153</f>
        <v>0</v>
      </c>
      <c r="AR153" s="25" t="s">
        <v>231</v>
      </c>
      <c r="AT153" s="25" t="s">
        <v>227</v>
      </c>
      <c r="AU153" s="25" t="s">
        <v>85</v>
      </c>
      <c r="AY153" s="25" t="s">
        <v>225</v>
      </c>
      <c r="BE153" s="217">
        <f>IF(N153="základní",J153,0)</f>
        <v>0</v>
      </c>
      <c r="BF153" s="217">
        <f>IF(N153="snížená",J153,0)</f>
        <v>0</v>
      </c>
      <c r="BG153" s="217">
        <f>IF(N153="zákl. přenesená",J153,0)</f>
        <v>0</v>
      </c>
      <c r="BH153" s="217">
        <f>IF(N153="sníž. přenesená",J153,0)</f>
        <v>0</v>
      </c>
      <c r="BI153" s="217">
        <f>IF(N153="nulová",J153,0)</f>
        <v>0</v>
      </c>
      <c r="BJ153" s="25" t="s">
        <v>25</v>
      </c>
      <c r="BK153" s="217">
        <f>ROUND(I153*H153,2)</f>
        <v>0</v>
      </c>
      <c r="BL153" s="25" t="s">
        <v>231</v>
      </c>
      <c r="BM153" s="25" t="s">
        <v>287</v>
      </c>
    </row>
    <row r="154" spans="2:47" s="1" customFormat="1" ht="40.5">
      <c r="B154" s="42"/>
      <c r="C154" s="64"/>
      <c r="D154" s="218" t="s">
        <v>233</v>
      </c>
      <c r="E154" s="64"/>
      <c r="F154" s="219" t="s">
        <v>288</v>
      </c>
      <c r="G154" s="64"/>
      <c r="H154" s="64"/>
      <c r="I154" s="174"/>
      <c r="J154" s="64"/>
      <c r="K154" s="64"/>
      <c r="L154" s="62"/>
      <c r="M154" s="220"/>
      <c r="N154" s="43"/>
      <c r="O154" s="43"/>
      <c r="P154" s="43"/>
      <c r="Q154" s="43"/>
      <c r="R154" s="43"/>
      <c r="S154" s="43"/>
      <c r="T154" s="79"/>
      <c r="AT154" s="25" t="s">
        <v>233</v>
      </c>
      <c r="AU154" s="25" t="s">
        <v>85</v>
      </c>
    </row>
    <row r="155" spans="2:51" s="12" customFormat="1" ht="13.5">
      <c r="B155" s="221"/>
      <c r="C155" s="222"/>
      <c r="D155" s="223" t="s">
        <v>235</v>
      </c>
      <c r="E155" s="224" t="s">
        <v>24</v>
      </c>
      <c r="F155" s="225" t="s">
        <v>151</v>
      </c>
      <c r="G155" s="222"/>
      <c r="H155" s="226">
        <v>1.648</v>
      </c>
      <c r="I155" s="227"/>
      <c r="J155" s="222"/>
      <c r="K155" s="222"/>
      <c r="L155" s="228"/>
      <c r="M155" s="229"/>
      <c r="N155" s="230"/>
      <c r="O155" s="230"/>
      <c r="P155" s="230"/>
      <c r="Q155" s="230"/>
      <c r="R155" s="230"/>
      <c r="S155" s="230"/>
      <c r="T155" s="231"/>
      <c r="AT155" s="232" t="s">
        <v>235</v>
      </c>
      <c r="AU155" s="232" t="s">
        <v>85</v>
      </c>
      <c r="AV155" s="12" t="s">
        <v>85</v>
      </c>
      <c r="AW155" s="12" t="s">
        <v>40</v>
      </c>
      <c r="AX155" s="12" t="s">
        <v>25</v>
      </c>
      <c r="AY155" s="232" t="s">
        <v>225</v>
      </c>
    </row>
    <row r="156" spans="2:65" s="1" customFormat="1" ht="25.5" customHeight="1">
      <c r="B156" s="42"/>
      <c r="C156" s="206" t="s">
        <v>30</v>
      </c>
      <c r="D156" s="206" t="s">
        <v>227</v>
      </c>
      <c r="E156" s="207" t="s">
        <v>289</v>
      </c>
      <c r="F156" s="208" t="s">
        <v>290</v>
      </c>
      <c r="G156" s="209" t="s">
        <v>147</v>
      </c>
      <c r="H156" s="210">
        <v>371.994</v>
      </c>
      <c r="I156" s="211"/>
      <c r="J156" s="212">
        <f>ROUND(I156*H156,2)</f>
        <v>0</v>
      </c>
      <c r="K156" s="208" t="s">
        <v>230</v>
      </c>
      <c r="L156" s="62"/>
      <c r="M156" s="213" t="s">
        <v>24</v>
      </c>
      <c r="N156" s="214" t="s">
        <v>48</v>
      </c>
      <c r="O156" s="43"/>
      <c r="P156" s="215">
        <f>O156*H156</f>
        <v>0</v>
      </c>
      <c r="Q156" s="215">
        <v>0</v>
      </c>
      <c r="R156" s="215">
        <f>Q156*H156</f>
        <v>0</v>
      </c>
      <c r="S156" s="215">
        <v>0</v>
      </c>
      <c r="T156" s="216">
        <f>S156*H156</f>
        <v>0</v>
      </c>
      <c r="AR156" s="25" t="s">
        <v>231</v>
      </c>
      <c r="AT156" s="25" t="s">
        <v>227</v>
      </c>
      <c r="AU156" s="25" t="s">
        <v>85</v>
      </c>
      <c r="AY156" s="25" t="s">
        <v>225</v>
      </c>
      <c r="BE156" s="217">
        <f>IF(N156="základní",J156,0)</f>
        <v>0</v>
      </c>
      <c r="BF156" s="217">
        <f>IF(N156="snížená",J156,0)</f>
        <v>0</v>
      </c>
      <c r="BG156" s="217">
        <f>IF(N156="zákl. přenesená",J156,0)</f>
        <v>0</v>
      </c>
      <c r="BH156" s="217">
        <f>IF(N156="sníž. přenesená",J156,0)</f>
        <v>0</v>
      </c>
      <c r="BI156" s="217">
        <f>IF(N156="nulová",J156,0)</f>
        <v>0</v>
      </c>
      <c r="BJ156" s="25" t="s">
        <v>25</v>
      </c>
      <c r="BK156" s="217">
        <f>ROUND(I156*H156,2)</f>
        <v>0</v>
      </c>
      <c r="BL156" s="25" t="s">
        <v>231</v>
      </c>
      <c r="BM156" s="25" t="s">
        <v>291</v>
      </c>
    </row>
    <row r="157" spans="2:47" s="1" customFormat="1" ht="40.5">
      <c r="B157" s="42"/>
      <c r="C157" s="64"/>
      <c r="D157" s="218" t="s">
        <v>233</v>
      </c>
      <c r="E157" s="64"/>
      <c r="F157" s="219" t="s">
        <v>292</v>
      </c>
      <c r="G157" s="64"/>
      <c r="H157" s="64"/>
      <c r="I157" s="174"/>
      <c r="J157" s="64"/>
      <c r="K157" s="64"/>
      <c r="L157" s="62"/>
      <c r="M157" s="220"/>
      <c r="N157" s="43"/>
      <c r="O157" s="43"/>
      <c r="P157" s="43"/>
      <c r="Q157" s="43"/>
      <c r="R157" s="43"/>
      <c r="S157" s="43"/>
      <c r="T157" s="79"/>
      <c r="AT157" s="25" t="s">
        <v>233</v>
      </c>
      <c r="AU157" s="25" t="s">
        <v>85</v>
      </c>
    </row>
    <row r="158" spans="2:51" s="13" customFormat="1" ht="13.5">
      <c r="B158" s="233"/>
      <c r="C158" s="234"/>
      <c r="D158" s="218" t="s">
        <v>235</v>
      </c>
      <c r="E158" s="235" t="s">
        <v>24</v>
      </c>
      <c r="F158" s="236" t="s">
        <v>293</v>
      </c>
      <c r="G158" s="234"/>
      <c r="H158" s="237" t="s">
        <v>24</v>
      </c>
      <c r="I158" s="238"/>
      <c r="J158" s="234"/>
      <c r="K158" s="234"/>
      <c r="L158" s="239"/>
      <c r="M158" s="240"/>
      <c r="N158" s="241"/>
      <c r="O158" s="241"/>
      <c r="P158" s="241"/>
      <c r="Q158" s="241"/>
      <c r="R158" s="241"/>
      <c r="S158" s="241"/>
      <c r="T158" s="242"/>
      <c r="AT158" s="243" t="s">
        <v>235</v>
      </c>
      <c r="AU158" s="243" t="s">
        <v>85</v>
      </c>
      <c r="AV158" s="13" t="s">
        <v>25</v>
      </c>
      <c r="AW158" s="13" t="s">
        <v>40</v>
      </c>
      <c r="AX158" s="13" t="s">
        <v>77</v>
      </c>
      <c r="AY158" s="243" t="s">
        <v>225</v>
      </c>
    </row>
    <row r="159" spans="2:51" s="13" customFormat="1" ht="13.5">
      <c r="B159" s="233"/>
      <c r="C159" s="234"/>
      <c r="D159" s="218" t="s">
        <v>235</v>
      </c>
      <c r="E159" s="235" t="s">
        <v>24</v>
      </c>
      <c r="F159" s="236" t="s">
        <v>294</v>
      </c>
      <c r="G159" s="234"/>
      <c r="H159" s="237" t="s">
        <v>24</v>
      </c>
      <c r="I159" s="238"/>
      <c r="J159" s="234"/>
      <c r="K159" s="234"/>
      <c r="L159" s="239"/>
      <c r="M159" s="240"/>
      <c r="N159" s="241"/>
      <c r="O159" s="241"/>
      <c r="P159" s="241"/>
      <c r="Q159" s="241"/>
      <c r="R159" s="241"/>
      <c r="S159" s="241"/>
      <c r="T159" s="242"/>
      <c r="AT159" s="243" t="s">
        <v>235</v>
      </c>
      <c r="AU159" s="243" t="s">
        <v>85</v>
      </c>
      <c r="AV159" s="13" t="s">
        <v>25</v>
      </c>
      <c r="AW159" s="13" t="s">
        <v>40</v>
      </c>
      <c r="AX159" s="13" t="s">
        <v>77</v>
      </c>
      <c r="AY159" s="243" t="s">
        <v>225</v>
      </c>
    </row>
    <row r="160" spans="2:51" s="12" customFormat="1" ht="13.5">
      <c r="B160" s="221"/>
      <c r="C160" s="222"/>
      <c r="D160" s="218" t="s">
        <v>235</v>
      </c>
      <c r="E160" s="244" t="s">
        <v>24</v>
      </c>
      <c r="F160" s="245" t="s">
        <v>295</v>
      </c>
      <c r="G160" s="222"/>
      <c r="H160" s="246">
        <v>1.64</v>
      </c>
      <c r="I160" s="227"/>
      <c r="J160" s="222"/>
      <c r="K160" s="222"/>
      <c r="L160" s="228"/>
      <c r="M160" s="229"/>
      <c r="N160" s="230"/>
      <c r="O160" s="230"/>
      <c r="P160" s="230"/>
      <c r="Q160" s="230"/>
      <c r="R160" s="230"/>
      <c r="S160" s="230"/>
      <c r="T160" s="231"/>
      <c r="AT160" s="232" t="s">
        <v>235</v>
      </c>
      <c r="AU160" s="232" t="s">
        <v>85</v>
      </c>
      <c r="AV160" s="12" t="s">
        <v>85</v>
      </c>
      <c r="AW160" s="12" t="s">
        <v>40</v>
      </c>
      <c r="AX160" s="12" t="s">
        <v>77</v>
      </c>
      <c r="AY160" s="232" t="s">
        <v>225</v>
      </c>
    </row>
    <row r="161" spans="2:51" s="12" customFormat="1" ht="13.5">
      <c r="B161" s="221"/>
      <c r="C161" s="222"/>
      <c r="D161" s="218" t="s">
        <v>235</v>
      </c>
      <c r="E161" s="244" t="s">
        <v>24</v>
      </c>
      <c r="F161" s="245" t="s">
        <v>295</v>
      </c>
      <c r="G161" s="222"/>
      <c r="H161" s="246">
        <v>1.64</v>
      </c>
      <c r="I161" s="227"/>
      <c r="J161" s="222"/>
      <c r="K161" s="222"/>
      <c r="L161" s="228"/>
      <c r="M161" s="229"/>
      <c r="N161" s="230"/>
      <c r="O161" s="230"/>
      <c r="P161" s="230"/>
      <c r="Q161" s="230"/>
      <c r="R161" s="230"/>
      <c r="S161" s="230"/>
      <c r="T161" s="231"/>
      <c r="AT161" s="232" t="s">
        <v>235</v>
      </c>
      <c r="AU161" s="232" t="s">
        <v>85</v>
      </c>
      <c r="AV161" s="12" t="s">
        <v>85</v>
      </c>
      <c r="AW161" s="12" t="s">
        <v>40</v>
      </c>
      <c r="AX161" s="12" t="s">
        <v>77</v>
      </c>
      <c r="AY161" s="232" t="s">
        <v>225</v>
      </c>
    </row>
    <row r="162" spans="2:51" s="12" customFormat="1" ht="13.5">
      <c r="B162" s="221"/>
      <c r="C162" s="222"/>
      <c r="D162" s="218" t="s">
        <v>235</v>
      </c>
      <c r="E162" s="244" t="s">
        <v>24</v>
      </c>
      <c r="F162" s="245" t="s">
        <v>295</v>
      </c>
      <c r="G162" s="222"/>
      <c r="H162" s="246">
        <v>1.64</v>
      </c>
      <c r="I162" s="227"/>
      <c r="J162" s="222"/>
      <c r="K162" s="222"/>
      <c r="L162" s="228"/>
      <c r="M162" s="229"/>
      <c r="N162" s="230"/>
      <c r="O162" s="230"/>
      <c r="P162" s="230"/>
      <c r="Q162" s="230"/>
      <c r="R162" s="230"/>
      <c r="S162" s="230"/>
      <c r="T162" s="231"/>
      <c r="AT162" s="232" t="s">
        <v>235</v>
      </c>
      <c r="AU162" s="232" t="s">
        <v>85</v>
      </c>
      <c r="AV162" s="12" t="s">
        <v>85</v>
      </c>
      <c r="AW162" s="12" t="s">
        <v>40</v>
      </c>
      <c r="AX162" s="12" t="s">
        <v>77</v>
      </c>
      <c r="AY162" s="232" t="s">
        <v>225</v>
      </c>
    </row>
    <row r="163" spans="2:51" s="12" customFormat="1" ht="13.5">
      <c r="B163" s="221"/>
      <c r="C163" s="222"/>
      <c r="D163" s="218" t="s">
        <v>235</v>
      </c>
      <c r="E163" s="244" t="s">
        <v>24</v>
      </c>
      <c r="F163" s="245" t="s">
        <v>295</v>
      </c>
      <c r="G163" s="222"/>
      <c r="H163" s="246">
        <v>1.64</v>
      </c>
      <c r="I163" s="227"/>
      <c r="J163" s="222"/>
      <c r="K163" s="222"/>
      <c r="L163" s="228"/>
      <c r="M163" s="229"/>
      <c r="N163" s="230"/>
      <c r="O163" s="230"/>
      <c r="P163" s="230"/>
      <c r="Q163" s="230"/>
      <c r="R163" s="230"/>
      <c r="S163" s="230"/>
      <c r="T163" s="231"/>
      <c r="AT163" s="232" t="s">
        <v>235</v>
      </c>
      <c r="AU163" s="232" t="s">
        <v>85</v>
      </c>
      <c r="AV163" s="12" t="s">
        <v>85</v>
      </c>
      <c r="AW163" s="12" t="s">
        <v>40</v>
      </c>
      <c r="AX163" s="12" t="s">
        <v>77</v>
      </c>
      <c r="AY163" s="232" t="s">
        <v>225</v>
      </c>
    </row>
    <row r="164" spans="2:51" s="12" customFormat="1" ht="13.5">
      <c r="B164" s="221"/>
      <c r="C164" s="222"/>
      <c r="D164" s="218" t="s">
        <v>235</v>
      </c>
      <c r="E164" s="244" t="s">
        <v>24</v>
      </c>
      <c r="F164" s="245" t="s">
        <v>296</v>
      </c>
      <c r="G164" s="222"/>
      <c r="H164" s="246">
        <v>2.588</v>
      </c>
      <c r="I164" s="227"/>
      <c r="J164" s="222"/>
      <c r="K164" s="222"/>
      <c r="L164" s="228"/>
      <c r="M164" s="229"/>
      <c r="N164" s="230"/>
      <c r="O164" s="230"/>
      <c r="P164" s="230"/>
      <c r="Q164" s="230"/>
      <c r="R164" s="230"/>
      <c r="S164" s="230"/>
      <c r="T164" s="231"/>
      <c r="AT164" s="232" t="s">
        <v>235</v>
      </c>
      <c r="AU164" s="232" t="s">
        <v>85</v>
      </c>
      <c r="AV164" s="12" t="s">
        <v>85</v>
      </c>
      <c r="AW164" s="12" t="s">
        <v>40</v>
      </c>
      <c r="AX164" s="12" t="s">
        <v>77</v>
      </c>
      <c r="AY164" s="232" t="s">
        <v>225</v>
      </c>
    </row>
    <row r="165" spans="2:51" s="12" customFormat="1" ht="13.5">
      <c r="B165" s="221"/>
      <c r="C165" s="222"/>
      <c r="D165" s="218" t="s">
        <v>235</v>
      </c>
      <c r="E165" s="244" t="s">
        <v>24</v>
      </c>
      <c r="F165" s="245" t="s">
        <v>297</v>
      </c>
      <c r="G165" s="222"/>
      <c r="H165" s="246">
        <v>1.665</v>
      </c>
      <c r="I165" s="227"/>
      <c r="J165" s="222"/>
      <c r="K165" s="222"/>
      <c r="L165" s="228"/>
      <c r="M165" s="229"/>
      <c r="N165" s="230"/>
      <c r="O165" s="230"/>
      <c r="P165" s="230"/>
      <c r="Q165" s="230"/>
      <c r="R165" s="230"/>
      <c r="S165" s="230"/>
      <c r="T165" s="231"/>
      <c r="AT165" s="232" t="s">
        <v>235</v>
      </c>
      <c r="AU165" s="232" t="s">
        <v>85</v>
      </c>
      <c r="AV165" s="12" t="s">
        <v>85</v>
      </c>
      <c r="AW165" s="12" t="s">
        <v>40</v>
      </c>
      <c r="AX165" s="12" t="s">
        <v>77</v>
      </c>
      <c r="AY165" s="232" t="s">
        <v>225</v>
      </c>
    </row>
    <row r="166" spans="2:51" s="12" customFormat="1" ht="13.5">
      <c r="B166" s="221"/>
      <c r="C166" s="222"/>
      <c r="D166" s="218" t="s">
        <v>235</v>
      </c>
      <c r="E166" s="244" t="s">
        <v>24</v>
      </c>
      <c r="F166" s="245" t="s">
        <v>295</v>
      </c>
      <c r="G166" s="222"/>
      <c r="H166" s="246">
        <v>1.64</v>
      </c>
      <c r="I166" s="227"/>
      <c r="J166" s="222"/>
      <c r="K166" s="222"/>
      <c r="L166" s="228"/>
      <c r="M166" s="229"/>
      <c r="N166" s="230"/>
      <c r="O166" s="230"/>
      <c r="P166" s="230"/>
      <c r="Q166" s="230"/>
      <c r="R166" s="230"/>
      <c r="S166" s="230"/>
      <c r="T166" s="231"/>
      <c r="AT166" s="232" t="s">
        <v>235</v>
      </c>
      <c r="AU166" s="232" t="s">
        <v>85</v>
      </c>
      <c r="AV166" s="12" t="s">
        <v>85</v>
      </c>
      <c r="AW166" s="12" t="s">
        <v>40</v>
      </c>
      <c r="AX166" s="12" t="s">
        <v>77</v>
      </c>
      <c r="AY166" s="232" t="s">
        <v>225</v>
      </c>
    </row>
    <row r="167" spans="2:51" s="12" customFormat="1" ht="13.5">
      <c r="B167" s="221"/>
      <c r="C167" s="222"/>
      <c r="D167" s="218" t="s">
        <v>235</v>
      </c>
      <c r="E167" s="244" t="s">
        <v>24</v>
      </c>
      <c r="F167" s="245" t="s">
        <v>295</v>
      </c>
      <c r="G167" s="222"/>
      <c r="H167" s="246">
        <v>1.64</v>
      </c>
      <c r="I167" s="227"/>
      <c r="J167" s="222"/>
      <c r="K167" s="222"/>
      <c r="L167" s="228"/>
      <c r="M167" s="229"/>
      <c r="N167" s="230"/>
      <c r="O167" s="230"/>
      <c r="P167" s="230"/>
      <c r="Q167" s="230"/>
      <c r="R167" s="230"/>
      <c r="S167" s="230"/>
      <c r="T167" s="231"/>
      <c r="AT167" s="232" t="s">
        <v>235</v>
      </c>
      <c r="AU167" s="232" t="s">
        <v>85</v>
      </c>
      <c r="AV167" s="12" t="s">
        <v>85</v>
      </c>
      <c r="AW167" s="12" t="s">
        <v>40</v>
      </c>
      <c r="AX167" s="12" t="s">
        <v>77</v>
      </c>
      <c r="AY167" s="232" t="s">
        <v>225</v>
      </c>
    </row>
    <row r="168" spans="2:51" s="12" customFormat="1" ht="13.5">
      <c r="B168" s="221"/>
      <c r="C168" s="222"/>
      <c r="D168" s="218" t="s">
        <v>235</v>
      </c>
      <c r="E168" s="244" t="s">
        <v>24</v>
      </c>
      <c r="F168" s="245" t="s">
        <v>295</v>
      </c>
      <c r="G168" s="222"/>
      <c r="H168" s="246">
        <v>1.64</v>
      </c>
      <c r="I168" s="227"/>
      <c r="J168" s="222"/>
      <c r="K168" s="222"/>
      <c r="L168" s="228"/>
      <c r="M168" s="229"/>
      <c r="N168" s="230"/>
      <c r="O168" s="230"/>
      <c r="P168" s="230"/>
      <c r="Q168" s="230"/>
      <c r="R168" s="230"/>
      <c r="S168" s="230"/>
      <c r="T168" s="231"/>
      <c r="AT168" s="232" t="s">
        <v>235</v>
      </c>
      <c r="AU168" s="232" t="s">
        <v>85</v>
      </c>
      <c r="AV168" s="12" t="s">
        <v>85</v>
      </c>
      <c r="AW168" s="12" t="s">
        <v>40</v>
      </c>
      <c r="AX168" s="12" t="s">
        <v>77</v>
      </c>
      <c r="AY168" s="232" t="s">
        <v>225</v>
      </c>
    </row>
    <row r="169" spans="2:51" s="12" customFormat="1" ht="13.5">
      <c r="B169" s="221"/>
      <c r="C169" s="222"/>
      <c r="D169" s="218" t="s">
        <v>235</v>
      </c>
      <c r="E169" s="244" t="s">
        <v>24</v>
      </c>
      <c r="F169" s="245" t="s">
        <v>295</v>
      </c>
      <c r="G169" s="222"/>
      <c r="H169" s="246">
        <v>1.64</v>
      </c>
      <c r="I169" s="227"/>
      <c r="J169" s="222"/>
      <c r="K169" s="222"/>
      <c r="L169" s="228"/>
      <c r="M169" s="229"/>
      <c r="N169" s="230"/>
      <c r="O169" s="230"/>
      <c r="P169" s="230"/>
      <c r="Q169" s="230"/>
      <c r="R169" s="230"/>
      <c r="S169" s="230"/>
      <c r="T169" s="231"/>
      <c r="AT169" s="232" t="s">
        <v>235</v>
      </c>
      <c r="AU169" s="232" t="s">
        <v>85</v>
      </c>
      <c r="AV169" s="12" t="s">
        <v>85</v>
      </c>
      <c r="AW169" s="12" t="s">
        <v>40</v>
      </c>
      <c r="AX169" s="12" t="s">
        <v>77</v>
      </c>
      <c r="AY169" s="232" t="s">
        <v>225</v>
      </c>
    </row>
    <row r="170" spans="2:51" s="12" customFormat="1" ht="13.5">
      <c r="B170" s="221"/>
      <c r="C170" s="222"/>
      <c r="D170" s="218" t="s">
        <v>235</v>
      </c>
      <c r="E170" s="244" t="s">
        <v>24</v>
      </c>
      <c r="F170" s="245" t="s">
        <v>298</v>
      </c>
      <c r="G170" s="222"/>
      <c r="H170" s="246">
        <v>1.665</v>
      </c>
      <c r="I170" s="227"/>
      <c r="J170" s="222"/>
      <c r="K170" s="222"/>
      <c r="L170" s="228"/>
      <c r="M170" s="229"/>
      <c r="N170" s="230"/>
      <c r="O170" s="230"/>
      <c r="P170" s="230"/>
      <c r="Q170" s="230"/>
      <c r="R170" s="230"/>
      <c r="S170" s="230"/>
      <c r="T170" s="231"/>
      <c r="AT170" s="232" t="s">
        <v>235</v>
      </c>
      <c r="AU170" s="232" t="s">
        <v>85</v>
      </c>
      <c r="AV170" s="12" t="s">
        <v>85</v>
      </c>
      <c r="AW170" s="12" t="s">
        <v>40</v>
      </c>
      <c r="AX170" s="12" t="s">
        <v>77</v>
      </c>
      <c r="AY170" s="232" t="s">
        <v>225</v>
      </c>
    </row>
    <row r="171" spans="2:51" s="12" customFormat="1" ht="13.5">
      <c r="B171" s="221"/>
      <c r="C171" s="222"/>
      <c r="D171" s="218" t="s">
        <v>235</v>
      </c>
      <c r="E171" s="244" t="s">
        <v>24</v>
      </c>
      <c r="F171" s="245" t="s">
        <v>296</v>
      </c>
      <c r="G171" s="222"/>
      <c r="H171" s="246">
        <v>2.588</v>
      </c>
      <c r="I171" s="227"/>
      <c r="J171" s="222"/>
      <c r="K171" s="222"/>
      <c r="L171" s="228"/>
      <c r="M171" s="229"/>
      <c r="N171" s="230"/>
      <c r="O171" s="230"/>
      <c r="P171" s="230"/>
      <c r="Q171" s="230"/>
      <c r="R171" s="230"/>
      <c r="S171" s="230"/>
      <c r="T171" s="231"/>
      <c r="AT171" s="232" t="s">
        <v>235</v>
      </c>
      <c r="AU171" s="232" t="s">
        <v>85</v>
      </c>
      <c r="AV171" s="12" t="s">
        <v>85</v>
      </c>
      <c r="AW171" s="12" t="s">
        <v>40</v>
      </c>
      <c r="AX171" s="12" t="s">
        <v>77</v>
      </c>
      <c r="AY171" s="232" t="s">
        <v>225</v>
      </c>
    </row>
    <row r="172" spans="2:51" s="12" customFormat="1" ht="13.5">
      <c r="B172" s="221"/>
      <c r="C172" s="222"/>
      <c r="D172" s="218" t="s">
        <v>235</v>
      </c>
      <c r="E172" s="244" t="s">
        <v>24</v>
      </c>
      <c r="F172" s="245" t="s">
        <v>295</v>
      </c>
      <c r="G172" s="222"/>
      <c r="H172" s="246">
        <v>1.64</v>
      </c>
      <c r="I172" s="227"/>
      <c r="J172" s="222"/>
      <c r="K172" s="222"/>
      <c r="L172" s="228"/>
      <c r="M172" s="229"/>
      <c r="N172" s="230"/>
      <c r="O172" s="230"/>
      <c r="P172" s="230"/>
      <c r="Q172" s="230"/>
      <c r="R172" s="230"/>
      <c r="S172" s="230"/>
      <c r="T172" s="231"/>
      <c r="AT172" s="232" t="s">
        <v>235</v>
      </c>
      <c r="AU172" s="232" t="s">
        <v>85</v>
      </c>
      <c r="AV172" s="12" t="s">
        <v>85</v>
      </c>
      <c r="AW172" s="12" t="s">
        <v>40</v>
      </c>
      <c r="AX172" s="12" t="s">
        <v>77</v>
      </c>
      <c r="AY172" s="232" t="s">
        <v>225</v>
      </c>
    </row>
    <row r="173" spans="2:51" s="12" customFormat="1" ht="13.5">
      <c r="B173" s="221"/>
      <c r="C173" s="222"/>
      <c r="D173" s="218" t="s">
        <v>235</v>
      </c>
      <c r="E173" s="244" t="s">
        <v>24</v>
      </c>
      <c r="F173" s="245" t="s">
        <v>295</v>
      </c>
      <c r="G173" s="222"/>
      <c r="H173" s="246">
        <v>1.64</v>
      </c>
      <c r="I173" s="227"/>
      <c r="J173" s="222"/>
      <c r="K173" s="222"/>
      <c r="L173" s="228"/>
      <c r="M173" s="229"/>
      <c r="N173" s="230"/>
      <c r="O173" s="230"/>
      <c r="P173" s="230"/>
      <c r="Q173" s="230"/>
      <c r="R173" s="230"/>
      <c r="S173" s="230"/>
      <c r="T173" s="231"/>
      <c r="AT173" s="232" t="s">
        <v>235</v>
      </c>
      <c r="AU173" s="232" t="s">
        <v>85</v>
      </c>
      <c r="AV173" s="12" t="s">
        <v>85</v>
      </c>
      <c r="AW173" s="12" t="s">
        <v>40</v>
      </c>
      <c r="AX173" s="12" t="s">
        <v>77</v>
      </c>
      <c r="AY173" s="232" t="s">
        <v>225</v>
      </c>
    </row>
    <row r="174" spans="2:51" s="12" customFormat="1" ht="13.5">
      <c r="B174" s="221"/>
      <c r="C174" s="222"/>
      <c r="D174" s="218" t="s">
        <v>235</v>
      </c>
      <c r="E174" s="244" t="s">
        <v>24</v>
      </c>
      <c r="F174" s="245" t="s">
        <v>295</v>
      </c>
      <c r="G174" s="222"/>
      <c r="H174" s="246">
        <v>1.64</v>
      </c>
      <c r="I174" s="227"/>
      <c r="J174" s="222"/>
      <c r="K174" s="222"/>
      <c r="L174" s="228"/>
      <c r="M174" s="229"/>
      <c r="N174" s="230"/>
      <c r="O174" s="230"/>
      <c r="P174" s="230"/>
      <c r="Q174" s="230"/>
      <c r="R174" s="230"/>
      <c r="S174" s="230"/>
      <c r="T174" s="231"/>
      <c r="AT174" s="232" t="s">
        <v>235</v>
      </c>
      <c r="AU174" s="232" t="s">
        <v>85</v>
      </c>
      <c r="AV174" s="12" t="s">
        <v>85</v>
      </c>
      <c r="AW174" s="12" t="s">
        <v>40</v>
      </c>
      <c r="AX174" s="12" t="s">
        <v>77</v>
      </c>
      <c r="AY174" s="232" t="s">
        <v>225</v>
      </c>
    </row>
    <row r="175" spans="2:51" s="12" customFormat="1" ht="13.5">
      <c r="B175" s="221"/>
      <c r="C175" s="222"/>
      <c r="D175" s="218" t="s">
        <v>235</v>
      </c>
      <c r="E175" s="244" t="s">
        <v>24</v>
      </c>
      <c r="F175" s="245" t="s">
        <v>295</v>
      </c>
      <c r="G175" s="222"/>
      <c r="H175" s="246">
        <v>1.64</v>
      </c>
      <c r="I175" s="227"/>
      <c r="J175" s="222"/>
      <c r="K175" s="222"/>
      <c r="L175" s="228"/>
      <c r="M175" s="229"/>
      <c r="N175" s="230"/>
      <c r="O175" s="230"/>
      <c r="P175" s="230"/>
      <c r="Q175" s="230"/>
      <c r="R175" s="230"/>
      <c r="S175" s="230"/>
      <c r="T175" s="231"/>
      <c r="AT175" s="232" t="s">
        <v>235</v>
      </c>
      <c r="AU175" s="232" t="s">
        <v>85</v>
      </c>
      <c r="AV175" s="12" t="s">
        <v>85</v>
      </c>
      <c r="AW175" s="12" t="s">
        <v>40</v>
      </c>
      <c r="AX175" s="12" t="s">
        <v>77</v>
      </c>
      <c r="AY175" s="232" t="s">
        <v>225</v>
      </c>
    </row>
    <row r="176" spans="2:51" s="12" customFormat="1" ht="13.5">
      <c r="B176" s="221"/>
      <c r="C176" s="222"/>
      <c r="D176" s="218" t="s">
        <v>235</v>
      </c>
      <c r="E176" s="244" t="s">
        <v>24</v>
      </c>
      <c r="F176" s="245" t="s">
        <v>296</v>
      </c>
      <c r="G176" s="222"/>
      <c r="H176" s="246">
        <v>2.588</v>
      </c>
      <c r="I176" s="227"/>
      <c r="J176" s="222"/>
      <c r="K176" s="222"/>
      <c r="L176" s="228"/>
      <c r="M176" s="229"/>
      <c r="N176" s="230"/>
      <c r="O176" s="230"/>
      <c r="P176" s="230"/>
      <c r="Q176" s="230"/>
      <c r="R176" s="230"/>
      <c r="S176" s="230"/>
      <c r="T176" s="231"/>
      <c r="AT176" s="232" t="s">
        <v>235</v>
      </c>
      <c r="AU176" s="232" t="s">
        <v>85</v>
      </c>
      <c r="AV176" s="12" t="s">
        <v>85</v>
      </c>
      <c r="AW176" s="12" t="s">
        <v>40</v>
      </c>
      <c r="AX176" s="12" t="s">
        <v>77</v>
      </c>
      <c r="AY176" s="232" t="s">
        <v>225</v>
      </c>
    </row>
    <row r="177" spans="2:51" s="12" customFormat="1" ht="13.5">
      <c r="B177" s="221"/>
      <c r="C177" s="222"/>
      <c r="D177" s="218" t="s">
        <v>235</v>
      </c>
      <c r="E177" s="244" t="s">
        <v>24</v>
      </c>
      <c r="F177" s="245" t="s">
        <v>298</v>
      </c>
      <c r="G177" s="222"/>
      <c r="H177" s="246">
        <v>1.665</v>
      </c>
      <c r="I177" s="227"/>
      <c r="J177" s="222"/>
      <c r="K177" s="222"/>
      <c r="L177" s="228"/>
      <c r="M177" s="229"/>
      <c r="N177" s="230"/>
      <c r="O177" s="230"/>
      <c r="P177" s="230"/>
      <c r="Q177" s="230"/>
      <c r="R177" s="230"/>
      <c r="S177" s="230"/>
      <c r="T177" s="231"/>
      <c r="AT177" s="232" t="s">
        <v>235</v>
      </c>
      <c r="AU177" s="232" t="s">
        <v>85</v>
      </c>
      <c r="AV177" s="12" t="s">
        <v>85</v>
      </c>
      <c r="AW177" s="12" t="s">
        <v>40</v>
      </c>
      <c r="AX177" s="12" t="s">
        <v>77</v>
      </c>
      <c r="AY177" s="232" t="s">
        <v>225</v>
      </c>
    </row>
    <row r="178" spans="2:51" s="12" customFormat="1" ht="13.5">
      <c r="B178" s="221"/>
      <c r="C178" s="222"/>
      <c r="D178" s="218" t="s">
        <v>235</v>
      </c>
      <c r="E178" s="244" t="s">
        <v>24</v>
      </c>
      <c r="F178" s="245" t="s">
        <v>298</v>
      </c>
      <c r="G178" s="222"/>
      <c r="H178" s="246">
        <v>1.665</v>
      </c>
      <c r="I178" s="227"/>
      <c r="J178" s="222"/>
      <c r="K178" s="222"/>
      <c r="L178" s="228"/>
      <c r="M178" s="229"/>
      <c r="N178" s="230"/>
      <c r="O178" s="230"/>
      <c r="P178" s="230"/>
      <c r="Q178" s="230"/>
      <c r="R178" s="230"/>
      <c r="S178" s="230"/>
      <c r="T178" s="231"/>
      <c r="AT178" s="232" t="s">
        <v>235</v>
      </c>
      <c r="AU178" s="232" t="s">
        <v>85</v>
      </c>
      <c r="AV178" s="12" t="s">
        <v>85</v>
      </c>
      <c r="AW178" s="12" t="s">
        <v>40</v>
      </c>
      <c r="AX178" s="12" t="s">
        <v>77</v>
      </c>
      <c r="AY178" s="232" t="s">
        <v>225</v>
      </c>
    </row>
    <row r="179" spans="2:51" s="12" customFormat="1" ht="13.5">
      <c r="B179" s="221"/>
      <c r="C179" s="222"/>
      <c r="D179" s="218" t="s">
        <v>235</v>
      </c>
      <c r="E179" s="244" t="s">
        <v>24</v>
      </c>
      <c r="F179" s="245" t="s">
        <v>296</v>
      </c>
      <c r="G179" s="222"/>
      <c r="H179" s="246">
        <v>2.588</v>
      </c>
      <c r="I179" s="227"/>
      <c r="J179" s="222"/>
      <c r="K179" s="222"/>
      <c r="L179" s="228"/>
      <c r="M179" s="229"/>
      <c r="N179" s="230"/>
      <c r="O179" s="230"/>
      <c r="P179" s="230"/>
      <c r="Q179" s="230"/>
      <c r="R179" s="230"/>
      <c r="S179" s="230"/>
      <c r="T179" s="231"/>
      <c r="AT179" s="232" t="s">
        <v>235</v>
      </c>
      <c r="AU179" s="232" t="s">
        <v>85</v>
      </c>
      <c r="AV179" s="12" t="s">
        <v>85</v>
      </c>
      <c r="AW179" s="12" t="s">
        <v>40</v>
      </c>
      <c r="AX179" s="12" t="s">
        <v>77</v>
      </c>
      <c r="AY179" s="232" t="s">
        <v>225</v>
      </c>
    </row>
    <row r="180" spans="2:51" s="12" customFormat="1" ht="13.5">
      <c r="B180" s="221"/>
      <c r="C180" s="222"/>
      <c r="D180" s="218" t="s">
        <v>235</v>
      </c>
      <c r="E180" s="244" t="s">
        <v>24</v>
      </c>
      <c r="F180" s="245" t="s">
        <v>299</v>
      </c>
      <c r="G180" s="222"/>
      <c r="H180" s="246">
        <v>2.099</v>
      </c>
      <c r="I180" s="227"/>
      <c r="J180" s="222"/>
      <c r="K180" s="222"/>
      <c r="L180" s="228"/>
      <c r="M180" s="229"/>
      <c r="N180" s="230"/>
      <c r="O180" s="230"/>
      <c r="P180" s="230"/>
      <c r="Q180" s="230"/>
      <c r="R180" s="230"/>
      <c r="S180" s="230"/>
      <c r="T180" s="231"/>
      <c r="AT180" s="232" t="s">
        <v>235</v>
      </c>
      <c r="AU180" s="232" t="s">
        <v>85</v>
      </c>
      <c r="AV180" s="12" t="s">
        <v>85</v>
      </c>
      <c r="AW180" s="12" t="s">
        <v>40</v>
      </c>
      <c r="AX180" s="12" t="s">
        <v>77</v>
      </c>
      <c r="AY180" s="232" t="s">
        <v>225</v>
      </c>
    </row>
    <row r="181" spans="2:51" s="12" customFormat="1" ht="13.5">
      <c r="B181" s="221"/>
      <c r="C181" s="222"/>
      <c r="D181" s="218" t="s">
        <v>235</v>
      </c>
      <c r="E181" s="244" t="s">
        <v>24</v>
      </c>
      <c r="F181" s="245" t="s">
        <v>299</v>
      </c>
      <c r="G181" s="222"/>
      <c r="H181" s="246">
        <v>2.099</v>
      </c>
      <c r="I181" s="227"/>
      <c r="J181" s="222"/>
      <c r="K181" s="222"/>
      <c r="L181" s="228"/>
      <c r="M181" s="229"/>
      <c r="N181" s="230"/>
      <c r="O181" s="230"/>
      <c r="P181" s="230"/>
      <c r="Q181" s="230"/>
      <c r="R181" s="230"/>
      <c r="S181" s="230"/>
      <c r="T181" s="231"/>
      <c r="AT181" s="232" t="s">
        <v>235</v>
      </c>
      <c r="AU181" s="232" t="s">
        <v>85</v>
      </c>
      <c r="AV181" s="12" t="s">
        <v>85</v>
      </c>
      <c r="AW181" s="12" t="s">
        <v>40</v>
      </c>
      <c r="AX181" s="12" t="s">
        <v>77</v>
      </c>
      <c r="AY181" s="232" t="s">
        <v>225</v>
      </c>
    </row>
    <row r="182" spans="2:51" s="12" customFormat="1" ht="13.5">
      <c r="B182" s="221"/>
      <c r="C182" s="222"/>
      <c r="D182" s="218" t="s">
        <v>235</v>
      </c>
      <c r="E182" s="244" t="s">
        <v>24</v>
      </c>
      <c r="F182" s="245" t="s">
        <v>295</v>
      </c>
      <c r="G182" s="222"/>
      <c r="H182" s="246">
        <v>1.64</v>
      </c>
      <c r="I182" s="227"/>
      <c r="J182" s="222"/>
      <c r="K182" s="222"/>
      <c r="L182" s="228"/>
      <c r="M182" s="229"/>
      <c r="N182" s="230"/>
      <c r="O182" s="230"/>
      <c r="P182" s="230"/>
      <c r="Q182" s="230"/>
      <c r="R182" s="230"/>
      <c r="S182" s="230"/>
      <c r="T182" s="231"/>
      <c r="AT182" s="232" t="s">
        <v>235</v>
      </c>
      <c r="AU182" s="232" t="s">
        <v>85</v>
      </c>
      <c r="AV182" s="12" t="s">
        <v>85</v>
      </c>
      <c r="AW182" s="12" t="s">
        <v>40</v>
      </c>
      <c r="AX182" s="12" t="s">
        <v>77</v>
      </c>
      <c r="AY182" s="232" t="s">
        <v>225</v>
      </c>
    </row>
    <row r="183" spans="2:51" s="12" customFormat="1" ht="13.5">
      <c r="B183" s="221"/>
      <c r="C183" s="222"/>
      <c r="D183" s="218" t="s">
        <v>235</v>
      </c>
      <c r="E183" s="244" t="s">
        <v>24</v>
      </c>
      <c r="F183" s="245" t="s">
        <v>296</v>
      </c>
      <c r="G183" s="222"/>
      <c r="H183" s="246">
        <v>2.588</v>
      </c>
      <c r="I183" s="227"/>
      <c r="J183" s="222"/>
      <c r="K183" s="222"/>
      <c r="L183" s="228"/>
      <c r="M183" s="229"/>
      <c r="N183" s="230"/>
      <c r="O183" s="230"/>
      <c r="P183" s="230"/>
      <c r="Q183" s="230"/>
      <c r="R183" s="230"/>
      <c r="S183" s="230"/>
      <c r="T183" s="231"/>
      <c r="AT183" s="232" t="s">
        <v>235</v>
      </c>
      <c r="AU183" s="232" t="s">
        <v>85</v>
      </c>
      <c r="AV183" s="12" t="s">
        <v>85</v>
      </c>
      <c r="AW183" s="12" t="s">
        <v>40</v>
      </c>
      <c r="AX183" s="12" t="s">
        <v>77</v>
      </c>
      <c r="AY183" s="232" t="s">
        <v>225</v>
      </c>
    </row>
    <row r="184" spans="2:51" s="12" customFormat="1" ht="13.5">
      <c r="B184" s="221"/>
      <c r="C184" s="222"/>
      <c r="D184" s="218" t="s">
        <v>235</v>
      </c>
      <c r="E184" s="244" t="s">
        <v>24</v>
      </c>
      <c r="F184" s="245" t="s">
        <v>298</v>
      </c>
      <c r="G184" s="222"/>
      <c r="H184" s="246">
        <v>1.665</v>
      </c>
      <c r="I184" s="227"/>
      <c r="J184" s="222"/>
      <c r="K184" s="222"/>
      <c r="L184" s="228"/>
      <c r="M184" s="229"/>
      <c r="N184" s="230"/>
      <c r="O184" s="230"/>
      <c r="P184" s="230"/>
      <c r="Q184" s="230"/>
      <c r="R184" s="230"/>
      <c r="S184" s="230"/>
      <c r="T184" s="231"/>
      <c r="AT184" s="232" t="s">
        <v>235</v>
      </c>
      <c r="AU184" s="232" t="s">
        <v>85</v>
      </c>
      <c r="AV184" s="12" t="s">
        <v>85</v>
      </c>
      <c r="AW184" s="12" t="s">
        <v>40</v>
      </c>
      <c r="AX184" s="12" t="s">
        <v>77</v>
      </c>
      <c r="AY184" s="232" t="s">
        <v>225</v>
      </c>
    </row>
    <row r="185" spans="2:51" s="12" customFormat="1" ht="13.5">
      <c r="B185" s="221"/>
      <c r="C185" s="222"/>
      <c r="D185" s="218" t="s">
        <v>235</v>
      </c>
      <c r="E185" s="244" t="s">
        <v>24</v>
      </c>
      <c r="F185" s="245" t="s">
        <v>295</v>
      </c>
      <c r="G185" s="222"/>
      <c r="H185" s="246">
        <v>1.64</v>
      </c>
      <c r="I185" s="227"/>
      <c r="J185" s="222"/>
      <c r="K185" s="222"/>
      <c r="L185" s="228"/>
      <c r="M185" s="229"/>
      <c r="N185" s="230"/>
      <c r="O185" s="230"/>
      <c r="P185" s="230"/>
      <c r="Q185" s="230"/>
      <c r="R185" s="230"/>
      <c r="S185" s="230"/>
      <c r="T185" s="231"/>
      <c r="AT185" s="232" t="s">
        <v>235</v>
      </c>
      <c r="AU185" s="232" t="s">
        <v>85</v>
      </c>
      <c r="AV185" s="12" t="s">
        <v>85</v>
      </c>
      <c r="AW185" s="12" t="s">
        <v>40</v>
      </c>
      <c r="AX185" s="12" t="s">
        <v>77</v>
      </c>
      <c r="AY185" s="232" t="s">
        <v>225</v>
      </c>
    </row>
    <row r="186" spans="2:51" s="12" customFormat="1" ht="13.5">
      <c r="B186" s="221"/>
      <c r="C186" s="222"/>
      <c r="D186" s="218" t="s">
        <v>235</v>
      </c>
      <c r="E186" s="244" t="s">
        <v>24</v>
      </c>
      <c r="F186" s="245" t="s">
        <v>295</v>
      </c>
      <c r="G186" s="222"/>
      <c r="H186" s="246">
        <v>1.64</v>
      </c>
      <c r="I186" s="227"/>
      <c r="J186" s="222"/>
      <c r="K186" s="222"/>
      <c r="L186" s="228"/>
      <c r="M186" s="229"/>
      <c r="N186" s="230"/>
      <c r="O186" s="230"/>
      <c r="P186" s="230"/>
      <c r="Q186" s="230"/>
      <c r="R186" s="230"/>
      <c r="S186" s="230"/>
      <c r="T186" s="231"/>
      <c r="AT186" s="232" t="s">
        <v>235</v>
      </c>
      <c r="AU186" s="232" t="s">
        <v>85</v>
      </c>
      <c r="AV186" s="12" t="s">
        <v>85</v>
      </c>
      <c r="AW186" s="12" t="s">
        <v>40</v>
      </c>
      <c r="AX186" s="12" t="s">
        <v>77</v>
      </c>
      <c r="AY186" s="232" t="s">
        <v>225</v>
      </c>
    </row>
    <row r="187" spans="2:51" s="12" customFormat="1" ht="13.5">
      <c r="B187" s="221"/>
      <c r="C187" s="222"/>
      <c r="D187" s="218" t="s">
        <v>235</v>
      </c>
      <c r="E187" s="244" t="s">
        <v>24</v>
      </c>
      <c r="F187" s="245" t="s">
        <v>295</v>
      </c>
      <c r="G187" s="222"/>
      <c r="H187" s="246">
        <v>1.64</v>
      </c>
      <c r="I187" s="227"/>
      <c r="J187" s="222"/>
      <c r="K187" s="222"/>
      <c r="L187" s="228"/>
      <c r="M187" s="229"/>
      <c r="N187" s="230"/>
      <c r="O187" s="230"/>
      <c r="P187" s="230"/>
      <c r="Q187" s="230"/>
      <c r="R187" s="230"/>
      <c r="S187" s="230"/>
      <c r="T187" s="231"/>
      <c r="AT187" s="232" t="s">
        <v>235</v>
      </c>
      <c r="AU187" s="232" t="s">
        <v>85</v>
      </c>
      <c r="AV187" s="12" t="s">
        <v>85</v>
      </c>
      <c r="AW187" s="12" t="s">
        <v>40</v>
      </c>
      <c r="AX187" s="12" t="s">
        <v>77</v>
      </c>
      <c r="AY187" s="232" t="s">
        <v>225</v>
      </c>
    </row>
    <row r="188" spans="2:51" s="12" customFormat="1" ht="13.5">
      <c r="B188" s="221"/>
      <c r="C188" s="222"/>
      <c r="D188" s="218" t="s">
        <v>235</v>
      </c>
      <c r="E188" s="244" t="s">
        <v>24</v>
      </c>
      <c r="F188" s="245" t="s">
        <v>295</v>
      </c>
      <c r="G188" s="222"/>
      <c r="H188" s="246">
        <v>1.64</v>
      </c>
      <c r="I188" s="227"/>
      <c r="J188" s="222"/>
      <c r="K188" s="222"/>
      <c r="L188" s="228"/>
      <c r="M188" s="229"/>
      <c r="N188" s="230"/>
      <c r="O188" s="230"/>
      <c r="P188" s="230"/>
      <c r="Q188" s="230"/>
      <c r="R188" s="230"/>
      <c r="S188" s="230"/>
      <c r="T188" s="231"/>
      <c r="AT188" s="232" t="s">
        <v>235</v>
      </c>
      <c r="AU188" s="232" t="s">
        <v>85</v>
      </c>
      <c r="AV188" s="12" t="s">
        <v>85</v>
      </c>
      <c r="AW188" s="12" t="s">
        <v>40</v>
      </c>
      <c r="AX188" s="12" t="s">
        <v>77</v>
      </c>
      <c r="AY188" s="232" t="s">
        <v>225</v>
      </c>
    </row>
    <row r="189" spans="2:51" s="12" customFormat="1" ht="13.5">
      <c r="B189" s="221"/>
      <c r="C189" s="222"/>
      <c r="D189" s="218" t="s">
        <v>235</v>
      </c>
      <c r="E189" s="244" t="s">
        <v>24</v>
      </c>
      <c r="F189" s="245" t="s">
        <v>295</v>
      </c>
      <c r="G189" s="222"/>
      <c r="H189" s="246">
        <v>1.64</v>
      </c>
      <c r="I189" s="227"/>
      <c r="J189" s="222"/>
      <c r="K189" s="222"/>
      <c r="L189" s="228"/>
      <c r="M189" s="229"/>
      <c r="N189" s="230"/>
      <c r="O189" s="230"/>
      <c r="P189" s="230"/>
      <c r="Q189" s="230"/>
      <c r="R189" s="230"/>
      <c r="S189" s="230"/>
      <c r="T189" s="231"/>
      <c r="AT189" s="232" t="s">
        <v>235</v>
      </c>
      <c r="AU189" s="232" t="s">
        <v>85</v>
      </c>
      <c r="AV189" s="12" t="s">
        <v>85</v>
      </c>
      <c r="AW189" s="12" t="s">
        <v>40</v>
      </c>
      <c r="AX189" s="12" t="s">
        <v>77</v>
      </c>
      <c r="AY189" s="232" t="s">
        <v>225</v>
      </c>
    </row>
    <row r="190" spans="2:51" s="12" customFormat="1" ht="13.5">
      <c r="B190" s="221"/>
      <c r="C190" s="222"/>
      <c r="D190" s="218" t="s">
        <v>235</v>
      </c>
      <c r="E190" s="244" t="s">
        <v>24</v>
      </c>
      <c r="F190" s="245" t="s">
        <v>295</v>
      </c>
      <c r="G190" s="222"/>
      <c r="H190" s="246">
        <v>1.64</v>
      </c>
      <c r="I190" s="227"/>
      <c r="J190" s="222"/>
      <c r="K190" s="222"/>
      <c r="L190" s="228"/>
      <c r="M190" s="229"/>
      <c r="N190" s="230"/>
      <c r="O190" s="230"/>
      <c r="P190" s="230"/>
      <c r="Q190" s="230"/>
      <c r="R190" s="230"/>
      <c r="S190" s="230"/>
      <c r="T190" s="231"/>
      <c r="AT190" s="232" t="s">
        <v>235</v>
      </c>
      <c r="AU190" s="232" t="s">
        <v>85</v>
      </c>
      <c r="AV190" s="12" t="s">
        <v>85</v>
      </c>
      <c r="AW190" s="12" t="s">
        <v>40</v>
      </c>
      <c r="AX190" s="12" t="s">
        <v>77</v>
      </c>
      <c r="AY190" s="232" t="s">
        <v>225</v>
      </c>
    </row>
    <row r="191" spans="2:51" s="12" customFormat="1" ht="13.5">
      <c r="B191" s="221"/>
      <c r="C191" s="222"/>
      <c r="D191" s="218" t="s">
        <v>235</v>
      </c>
      <c r="E191" s="244" t="s">
        <v>24</v>
      </c>
      <c r="F191" s="245" t="s">
        <v>295</v>
      </c>
      <c r="G191" s="222"/>
      <c r="H191" s="246">
        <v>1.64</v>
      </c>
      <c r="I191" s="227"/>
      <c r="J191" s="222"/>
      <c r="K191" s="222"/>
      <c r="L191" s="228"/>
      <c r="M191" s="229"/>
      <c r="N191" s="230"/>
      <c r="O191" s="230"/>
      <c r="P191" s="230"/>
      <c r="Q191" s="230"/>
      <c r="R191" s="230"/>
      <c r="S191" s="230"/>
      <c r="T191" s="231"/>
      <c r="AT191" s="232" t="s">
        <v>235</v>
      </c>
      <c r="AU191" s="232" t="s">
        <v>85</v>
      </c>
      <c r="AV191" s="12" t="s">
        <v>85</v>
      </c>
      <c r="AW191" s="12" t="s">
        <v>40</v>
      </c>
      <c r="AX191" s="12" t="s">
        <v>77</v>
      </c>
      <c r="AY191" s="232" t="s">
        <v>225</v>
      </c>
    </row>
    <row r="192" spans="2:51" s="12" customFormat="1" ht="13.5">
      <c r="B192" s="221"/>
      <c r="C192" s="222"/>
      <c r="D192" s="218" t="s">
        <v>235</v>
      </c>
      <c r="E192" s="244" t="s">
        <v>24</v>
      </c>
      <c r="F192" s="245" t="s">
        <v>295</v>
      </c>
      <c r="G192" s="222"/>
      <c r="H192" s="246">
        <v>1.64</v>
      </c>
      <c r="I192" s="227"/>
      <c r="J192" s="222"/>
      <c r="K192" s="222"/>
      <c r="L192" s="228"/>
      <c r="M192" s="229"/>
      <c r="N192" s="230"/>
      <c r="O192" s="230"/>
      <c r="P192" s="230"/>
      <c r="Q192" s="230"/>
      <c r="R192" s="230"/>
      <c r="S192" s="230"/>
      <c r="T192" s="231"/>
      <c r="AT192" s="232" t="s">
        <v>235</v>
      </c>
      <c r="AU192" s="232" t="s">
        <v>85</v>
      </c>
      <c r="AV192" s="12" t="s">
        <v>85</v>
      </c>
      <c r="AW192" s="12" t="s">
        <v>40</v>
      </c>
      <c r="AX192" s="12" t="s">
        <v>77</v>
      </c>
      <c r="AY192" s="232" t="s">
        <v>225</v>
      </c>
    </row>
    <row r="193" spans="2:51" s="14" customFormat="1" ht="13.5">
      <c r="B193" s="247"/>
      <c r="C193" s="248"/>
      <c r="D193" s="218" t="s">
        <v>235</v>
      </c>
      <c r="E193" s="249" t="s">
        <v>24</v>
      </c>
      <c r="F193" s="250" t="s">
        <v>247</v>
      </c>
      <c r="G193" s="248"/>
      <c r="H193" s="251">
        <v>59.903</v>
      </c>
      <c r="I193" s="252"/>
      <c r="J193" s="248"/>
      <c r="K193" s="248"/>
      <c r="L193" s="253"/>
      <c r="M193" s="254"/>
      <c r="N193" s="255"/>
      <c r="O193" s="255"/>
      <c r="P193" s="255"/>
      <c r="Q193" s="255"/>
      <c r="R193" s="255"/>
      <c r="S193" s="255"/>
      <c r="T193" s="256"/>
      <c r="AT193" s="257" t="s">
        <v>235</v>
      </c>
      <c r="AU193" s="257" t="s">
        <v>85</v>
      </c>
      <c r="AV193" s="14" t="s">
        <v>91</v>
      </c>
      <c r="AW193" s="14" t="s">
        <v>40</v>
      </c>
      <c r="AX193" s="14" t="s">
        <v>77</v>
      </c>
      <c r="AY193" s="257" t="s">
        <v>225</v>
      </c>
    </row>
    <row r="194" spans="2:51" s="13" customFormat="1" ht="13.5">
      <c r="B194" s="233"/>
      <c r="C194" s="234"/>
      <c r="D194" s="218" t="s">
        <v>235</v>
      </c>
      <c r="E194" s="235" t="s">
        <v>24</v>
      </c>
      <c r="F194" s="236" t="s">
        <v>300</v>
      </c>
      <c r="G194" s="234"/>
      <c r="H194" s="237" t="s">
        <v>24</v>
      </c>
      <c r="I194" s="238"/>
      <c r="J194" s="234"/>
      <c r="K194" s="234"/>
      <c r="L194" s="239"/>
      <c r="M194" s="240"/>
      <c r="N194" s="241"/>
      <c r="O194" s="241"/>
      <c r="P194" s="241"/>
      <c r="Q194" s="241"/>
      <c r="R194" s="241"/>
      <c r="S194" s="241"/>
      <c r="T194" s="242"/>
      <c r="AT194" s="243" t="s">
        <v>235</v>
      </c>
      <c r="AU194" s="243" t="s">
        <v>85</v>
      </c>
      <c r="AV194" s="13" t="s">
        <v>25</v>
      </c>
      <c r="AW194" s="13" t="s">
        <v>40</v>
      </c>
      <c r="AX194" s="13" t="s">
        <v>77</v>
      </c>
      <c r="AY194" s="243" t="s">
        <v>225</v>
      </c>
    </row>
    <row r="195" spans="2:51" s="12" customFormat="1" ht="13.5">
      <c r="B195" s="221"/>
      <c r="C195" s="222"/>
      <c r="D195" s="218" t="s">
        <v>235</v>
      </c>
      <c r="E195" s="244" t="s">
        <v>24</v>
      </c>
      <c r="F195" s="245" t="s">
        <v>301</v>
      </c>
      <c r="G195" s="222"/>
      <c r="H195" s="246">
        <v>2.434</v>
      </c>
      <c r="I195" s="227"/>
      <c r="J195" s="222"/>
      <c r="K195" s="222"/>
      <c r="L195" s="228"/>
      <c r="M195" s="229"/>
      <c r="N195" s="230"/>
      <c r="O195" s="230"/>
      <c r="P195" s="230"/>
      <c r="Q195" s="230"/>
      <c r="R195" s="230"/>
      <c r="S195" s="230"/>
      <c r="T195" s="231"/>
      <c r="AT195" s="232" t="s">
        <v>235</v>
      </c>
      <c r="AU195" s="232" t="s">
        <v>85</v>
      </c>
      <c r="AV195" s="12" t="s">
        <v>85</v>
      </c>
      <c r="AW195" s="12" t="s">
        <v>40</v>
      </c>
      <c r="AX195" s="12" t="s">
        <v>77</v>
      </c>
      <c r="AY195" s="232" t="s">
        <v>225</v>
      </c>
    </row>
    <row r="196" spans="2:51" s="12" customFormat="1" ht="13.5">
      <c r="B196" s="221"/>
      <c r="C196" s="222"/>
      <c r="D196" s="218" t="s">
        <v>235</v>
      </c>
      <c r="E196" s="244" t="s">
        <v>24</v>
      </c>
      <c r="F196" s="245" t="s">
        <v>302</v>
      </c>
      <c r="G196" s="222"/>
      <c r="H196" s="246">
        <v>3.474</v>
      </c>
      <c r="I196" s="227"/>
      <c r="J196" s="222"/>
      <c r="K196" s="222"/>
      <c r="L196" s="228"/>
      <c r="M196" s="229"/>
      <c r="N196" s="230"/>
      <c r="O196" s="230"/>
      <c r="P196" s="230"/>
      <c r="Q196" s="230"/>
      <c r="R196" s="230"/>
      <c r="S196" s="230"/>
      <c r="T196" s="231"/>
      <c r="AT196" s="232" t="s">
        <v>235</v>
      </c>
      <c r="AU196" s="232" t="s">
        <v>85</v>
      </c>
      <c r="AV196" s="12" t="s">
        <v>85</v>
      </c>
      <c r="AW196" s="12" t="s">
        <v>40</v>
      </c>
      <c r="AX196" s="12" t="s">
        <v>77</v>
      </c>
      <c r="AY196" s="232" t="s">
        <v>225</v>
      </c>
    </row>
    <row r="197" spans="2:51" s="12" customFormat="1" ht="13.5">
      <c r="B197" s="221"/>
      <c r="C197" s="222"/>
      <c r="D197" s="218" t="s">
        <v>235</v>
      </c>
      <c r="E197" s="244" t="s">
        <v>24</v>
      </c>
      <c r="F197" s="245" t="s">
        <v>302</v>
      </c>
      <c r="G197" s="222"/>
      <c r="H197" s="246">
        <v>3.474</v>
      </c>
      <c r="I197" s="227"/>
      <c r="J197" s="222"/>
      <c r="K197" s="222"/>
      <c r="L197" s="228"/>
      <c r="M197" s="229"/>
      <c r="N197" s="230"/>
      <c r="O197" s="230"/>
      <c r="P197" s="230"/>
      <c r="Q197" s="230"/>
      <c r="R197" s="230"/>
      <c r="S197" s="230"/>
      <c r="T197" s="231"/>
      <c r="AT197" s="232" t="s">
        <v>235</v>
      </c>
      <c r="AU197" s="232" t="s">
        <v>85</v>
      </c>
      <c r="AV197" s="12" t="s">
        <v>85</v>
      </c>
      <c r="AW197" s="12" t="s">
        <v>40</v>
      </c>
      <c r="AX197" s="12" t="s">
        <v>77</v>
      </c>
      <c r="AY197" s="232" t="s">
        <v>225</v>
      </c>
    </row>
    <row r="198" spans="2:51" s="12" customFormat="1" ht="13.5">
      <c r="B198" s="221"/>
      <c r="C198" s="222"/>
      <c r="D198" s="218" t="s">
        <v>235</v>
      </c>
      <c r="E198" s="244" t="s">
        <v>24</v>
      </c>
      <c r="F198" s="245" t="s">
        <v>303</v>
      </c>
      <c r="G198" s="222"/>
      <c r="H198" s="246">
        <v>4.514</v>
      </c>
      <c r="I198" s="227"/>
      <c r="J198" s="222"/>
      <c r="K198" s="222"/>
      <c r="L198" s="228"/>
      <c r="M198" s="229"/>
      <c r="N198" s="230"/>
      <c r="O198" s="230"/>
      <c r="P198" s="230"/>
      <c r="Q198" s="230"/>
      <c r="R198" s="230"/>
      <c r="S198" s="230"/>
      <c r="T198" s="231"/>
      <c r="AT198" s="232" t="s">
        <v>235</v>
      </c>
      <c r="AU198" s="232" t="s">
        <v>85</v>
      </c>
      <c r="AV198" s="12" t="s">
        <v>85</v>
      </c>
      <c r="AW198" s="12" t="s">
        <v>40</v>
      </c>
      <c r="AX198" s="12" t="s">
        <v>77</v>
      </c>
      <c r="AY198" s="232" t="s">
        <v>225</v>
      </c>
    </row>
    <row r="199" spans="2:51" s="12" customFormat="1" ht="13.5">
      <c r="B199" s="221"/>
      <c r="C199" s="222"/>
      <c r="D199" s="218" t="s">
        <v>235</v>
      </c>
      <c r="E199" s="244" t="s">
        <v>24</v>
      </c>
      <c r="F199" s="245" t="s">
        <v>304</v>
      </c>
      <c r="G199" s="222"/>
      <c r="H199" s="246">
        <v>9.488</v>
      </c>
      <c r="I199" s="227"/>
      <c r="J199" s="222"/>
      <c r="K199" s="222"/>
      <c r="L199" s="228"/>
      <c r="M199" s="229"/>
      <c r="N199" s="230"/>
      <c r="O199" s="230"/>
      <c r="P199" s="230"/>
      <c r="Q199" s="230"/>
      <c r="R199" s="230"/>
      <c r="S199" s="230"/>
      <c r="T199" s="231"/>
      <c r="AT199" s="232" t="s">
        <v>235</v>
      </c>
      <c r="AU199" s="232" t="s">
        <v>85</v>
      </c>
      <c r="AV199" s="12" t="s">
        <v>85</v>
      </c>
      <c r="AW199" s="12" t="s">
        <v>40</v>
      </c>
      <c r="AX199" s="12" t="s">
        <v>77</v>
      </c>
      <c r="AY199" s="232" t="s">
        <v>225</v>
      </c>
    </row>
    <row r="200" spans="2:51" s="12" customFormat="1" ht="13.5">
      <c r="B200" s="221"/>
      <c r="C200" s="222"/>
      <c r="D200" s="218" t="s">
        <v>235</v>
      </c>
      <c r="E200" s="244" t="s">
        <v>24</v>
      </c>
      <c r="F200" s="245" t="s">
        <v>305</v>
      </c>
      <c r="G200" s="222"/>
      <c r="H200" s="246">
        <v>8.15</v>
      </c>
      <c r="I200" s="227"/>
      <c r="J200" s="222"/>
      <c r="K200" s="222"/>
      <c r="L200" s="228"/>
      <c r="M200" s="229"/>
      <c r="N200" s="230"/>
      <c r="O200" s="230"/>
      <c r="P200" s="230"/>
      <c r="Q200" s="230"/>
      <c r="R200" s="230"/>
      <c r="S200" s="230"/>
      <c r="T200" s="231"/>
      <c r="AT200" s="232" t="s">
        <v>235</v>
      </c>
      <c r="AU200" s="232" t="s">
        <v>85</v>
      </c>
      <c r="AV200" s="12" t="s">
        <v>85</v>
      </c>
      <c r="AW200" s="12" t="s">
        <v>40</v>
      </c>
      <c r="AX200" s="12" t="s">
        <v>77</v>
      </c>
      <c r="AY200" s="232" t="s">
        <v>225</v>
      </c>
    </row>
    <row r="201" spans="2:51" s="12" customFormat="1" ht="13.5">
      <c r="B201" s="221"/>
      <c r="C201" s="222"/>
      <c r="D201" s="218" t="s">
        <v>235</v>
      </c>
      <c r="E201" s="244" t="s">
        <v>24</v>
      </c>
      <c r="F201" s="245" t="s">
        <v>305</v>
      </c>
      <c r="G201" s="222"/>
      <c r="H201" s="246">
        <v>8.15</v>
      </c>
      <c r="I201" s="227"/>
      <c r="J201" s="222"/>
      <c r="K201" s="222"/>
      <c r="L201" s="228"/>
      <c r="M201" s="229"/>
      <c r="N201" s="230"/>
      <c r="O201" s="230"/>
      <c r="P201" s="230"/>
      <c r="Q201" s="230"/>
      <c r="R201" s="230"/>
      <c r="S201" s="230"/>
      <c r="T201" s="231"/>
      <c r="AT201" s="232" t="s">
        <v>235</v>
      </c>
      <c r="AU201" s="232" t="s">
        <v>85</v>
      </c>
      <c r="AV201" s="12" t="s">
        <v>85</v>
      </c>
      <c r="AW201" s="12" t="s">
        <v>40</v>
      </c>
      <c r="AX201" s="12" t="s">
        <v>77</v>
      </c>
      <c r="AY201" s="232" t="s">
        <v>225</v>
      </c>
    </row>
    <row r="202" spans="2:51" s="12" customFormat="1" ht="13.5">
      <c r="B202" s="221"/>
      <c r="C202" s="222"/>
      <c r="D202" s="218" t="s">
        <v>235</v>
      </c>
      <c r="E202" s="244" t="s">
        <v>24</v>
      </c>
      <c r="F202" s="245" t="s">
        <v>306</v>
      </c>
      <c r="G202" s="222"/>
      <c r="H202" s="246">
        <v>11.675</v>
      </c>
      <c r="I202" s="227"/>
      <c r="J202" s="222"/>
      <c r="K202" s="222"/>
      <c r="L202" s="228"/>
      <c r="M202" s="229"/>
      <c r="N202" s="230"/>
      <c r="O202" s="230"/>
      <c r="P202" s="230"/>
      <c r="Q202" s="230"/>
      <c r="R202" s="230"/>
      <c r="S202" s="230"/>
      <c r="T202" s="231"/>
      <c r="AT202" s="232" t="s">
        <v>235</v>
      </c>
      <c r="AU202" s="232" t="s">
        <v>85</v>
      </c>
      <c r="AV202" s="12" t="s">
        <v>85</v>
      </c>
      <c r="AW202" s="12" t="s">
        <v>40</v>
      </c>
      <c r="AX202" s="12" t="s">
        <v>77</v>
      </c>
      <c r="AY202" s="232" t="s">
        <v>225</v>
      </c>
    </row>
    <row r="203" spans="2:51" s="12" customFormat="1" ht="13.5">
      <c r="B203" s="221"/>
      <c r="C203" s="222"/>
      <c r="D203" s="218" t="s">
        <v>235</v>
      </c>
      <c r="E203" s="244" t="s">
        <v>24</v>
      </c>
      <c r="F203" s="245" t="s">
        <v>307</v>
      </c>
      <c r="G203" s="222"/>
      <c r="H203" s="246">
        <v>5.554</v>
      </c>
      <c r="I203" s="227"/>
      <c r="J203" s="222"/>
      <c r="K203" s="222"/>
      <c r="L203" s="228"/>
      <c r="M203" s="229"/>
      <c r="N203" s="230"/>
      <c r="O203" s="230"/>
      <c r="P203" s="230"/>
      <c r="Q203" s="230"/>
      <c r="R203" s="230"/>
      <c r="S203" s="230"/>
      <c r="T203" s="231"/>
      <c r="AT203" s="232" t="s">
        <v>235</v>
      </c>
      <c r="AU203" s="232" t="s">
        <v>85</v>
      </c>
      <c r="AV203" s="12" t="s">
        <v>85</v>
      </c>
      <c r="AW203" s="12" t="s">
        <v>40</v>
      </c>
      <c r="AX203" s="12" t="s">
        <v>77</v>
      </c>
      <c r="AY203" s="232" t="s">
        <v>225</v>
      </c>
    </row>
    <row r="204" spans="2:51" s="12" customFormat="1" ht="13.5">
      <c r="B204" s="221"/>
      <c r="C204" s="222"/>
      <c r="D204" s="218" t="s">
        <v>235</v>
      </c>
      <c r="E204" s="244" t="s">
        <v>24</v>
      </c>
      <c r="F204" s="245" t="s">
        <v>307</v>
      </c>
      <c r="G204" s="222"/>
      <c r="H204" s="246">
        <v>5.554</v>
      </c>
      <c r="I204" s="227"/>
      <c r="J204" s="222"/>
      <c r="K204" s="222"/>
      <c r="L204" s="228"/>
      <c r="M204" s="229"/>
      <c r="N204" s="230"/>
      <c r="O204" s="230"/>
      <c r="P204" s="230"/>
      <c r="Q204" s="230"/>
      <c r="R204" s="230"/>
      <c r="S204" s="230"/>
      <c r="T204" s="231"/>
      <c r="AT204" s="232" t="s">
        <v>235</v>
      </c>
      <c r="AU204" s="232" t="s">
        <v>85</v>
      </c>
      <c r="AV204" s="12" t="s">
        <v>85</v>
      </c>
      <c r="AW204" s="12" t="s">
        <v>40</v>
      </c>
      <c r="AX204" s="12" t="s">
        <v>77</v>
      </c>
      <c r="AY204" s="232" t="s">
        <v>225</v>
      </c>
    </row>
    <row r="205" spans="2:51" s="12" customFormat="1" ht="13.5">
      <c r="B205" s="221"/>
      <c r="C205" s="222"/>
      <c r="D205" s="218" t="s">
        <v>235</v>
      </c>
      <c r="E205" s="244" t="s">
        <v>24</v>
      </c>
      <c r="F205" s="245" t="s">
        <v>308</v>
      </c>
      <c r="G205" s="222"/>
      <c r="H205" s="246">
        <v>6.594</v>
      </c>
      <c r="I205" s="227"/>
      <c r="J205" s="222"/>
      <c r="K205" s="222"/>
      <c r="L205" s="228"/>
      <c r="M205" s="229"/>
      <c r="N205" s="230"/>
      <c r="O205" s="230"/>
      <c r="P205" s="230"/>
      <c r="Q205" s="230"/>
      <c r="R205" s="230"/>
      <c r="S205" s="230"/>
      <c r="T205" s="231"/>
      <c r="AT205" s="232" t="s">
        <v>235</v>
      </c>
      <c r="AU205" s="232" t="s">
        <v>85</v>
      </c>
      <c r="AV205" s="12" t="s">
        <v>85</v>
      </c>
      <c r="AW205" s="12" t="s">
        <v>40</v>
      </c>
      <c r="AX205" s="12" t="s">
        <v>77</v>
      </c>
      <c r="AY205" s="232" t="s">
        <v>225</v>
      </c>
    </row>
    <row r="206" spans="2:51" s="12" customFormat="1" ht="13.5">
      <c r="B206" s="221"/>
      <c r="C206" s="222"/>
      <c r="D206" s="218" t="s">
        <v>235</v>
      </c>
      <c r="E206" s="244" t="s">
        <v>24</v>
      </c>
      <c r="F206" s="245" t="s">
        <v>308</v>
      </c>
      <c r="G206" s="222"/>
      <c r="H206" s="246">
        <v>6.594</v>
      </c>
      <c r="I206" s="227"/>
      <c r="J206" s="222"/>
      <c r="K206" s="222"/>
      <c r="L206" s="228"/>
      <c r="M206" s="229"/>
      <c r="N206" s="230"/>
      <c r="O206" s="230"/>
      <c r="P206" s="230"/>
      <c r="Q206" s="230"/>
      <c r="R206" s="230"/>
      <c r="S206" s="230"/>
      <c r="T206" s="231"/>
      <c r="AT206" s="232" t="s">
        <v>235</v>
      </c>
      <c r="AU206" s="232" t="s">
        <v>85</v>
      </c>
      <c r="AV206" s="12" t="s">
        <v>85</v>
      </c>
      <c r="AW206" s="12" t="s">
        <v>40</v>
      </c>
      <c r="AX206" s="12" t="s">
        <v>77</v>
      </c>
      <c r="AY206" s="232" t="s">
        <v>225</v>
      </c>
    </row>
    <row r="207" spans="2:51" s="12" customFormat="1" ht="13.5">
      <c r="B207" s="221"/>
      <c r="C207" s="222"/>
      <c r="D207" s="218" t="s">
        <v>235</v>
      </c>
      <c r="E207" s="244" t="s">
        <v>24</v>
      </c>
      <c r="F207" s="245" t="s">
        <v>309</v>
      </c>
      <c r="G207" s="222"/>
      <c r="H207" s="246">
        <v>13.861</v>
      </c>
      <c r="I207" s="227"/>
      <c r="J207" s="222"/>
      <c r="K207" s="222"/>
      <c r="L207" s="228"/>
      <c r="M207" s="229"/>
      <c r="N207" s="230"/>
      <c r="O207" s="230"/>
      <c r="P207" s="230"/>
      <c r="Q207" s="230"/>
      <c r="R207" s="230"/>
      <c r="S207" s="230"/>
      <c r="T207" s="231"/>
      <c r="AT207" s="232" t="s">
        <v>235</v>
      </c>
      <c r="AU207" s="232" t="s">
        <v>85</v>
      </c>
      <c r="AV207" s="12" t="s">
        <v>85</v>
      </c>
      <c r="AW207" s="12" t="s">
        <v>40</v>
      </c>
      <c r="AX207" s="12" t="s">
        <v>77</v>
      </c>
      <c r="AY207" s="232" t="s">
        <v>225</v>
      </c>
    </row>
    <row r="208" spans="2:51" s="12" customFormat="1" ht="13.5">
      <c r="B208" s="221"/>
      <c r="C208" s="222"/>
      <c r="D208" s="218" t="s">
        <v>235</v>
      </c>
      <c r="E208" s="244" t="s">
        <v>24</v>
      </c>
      <c r="F208" s="245" t="s">
        <v>310</v>
      </c>
      <c r="G208" s="222"/>
      <c r="H208" s="246">
        <v>9.676</v>
      </c>
      <c r="I208" s="227"/>
      <c r="J208" s="222"/>
      <c r="K208" s="222"/>
      <c r="L208" s="228"/>
      <c r="M208" s="229"/>
      <c r="N208" s="230"/>
      <c r="O208" s="230"/>
      <c r="P208" s="230"/>
      <c r="Q208" s="230"/>
      <c r="R208" s="230"/>
      <c r="S208" s="230"/>
      <c r="T208" s="231"/>
      <c r="AT208" s="232" t="s">
        <v>235</v>
      </c>
      <c r="AU208" s="232" t="s">
        <v>85</v>
      </c>
      <c r="AV208" s="12" t="s">
        <v>85</v>
      </c>
      <c r="AW208" s="12" t="s">
        <v>40</v>
      </c>
      <c r="AX208" s="12" t="s">
        <v>77</v>
      </c>
      <c r="AY208" s="232" t="s">
        <v>225</v>
      </c>
    </row>
    <row r="209" spans="2:51" s="12" customFormat="1" ht="13.5">
      <c r="B209" s="221"/>
      <c r="C209" s="222"/>
      <c r="D209" s="218" t="s">
        <v>235</v>
      </c>
      <c r="E209" s="244" t="s">
        <v>24</v>
      </c>
      <c r="F209" s="245" t="s">
        <v>310</v>
      </c>
      <c r="G209" s="222"/>
      <c r="H209" s="246">
        <v>9.676</v>
      </c>
      <c r="I209" s="227"/>
      <c r="J209" s="222"/>
      <c r="K209" s="222"/>
      <c r="L209" s="228"/>
      <c r="M209" s="229"/>
      <c r="N209" s="230"/>
      <c r="O209" s="230"/>
      <c r="P209" s="230"/>
      <c r="Q209" s="230"/>
      <c r="R209" s="230"/>
      <c r="S209" s="230"/>
      <c r="T209" s="231"/>
      <c r="AT209" s="232" t="s">
        <v>235</v>
      </c>
      <c r="AU209" s="232" t="s">
        <v>85</v>
      </c>
      <c r="AV209" s="12" t="s">
        <v>85</v>
      </c>
      <c r="AW209" s="12" t="s">
        <v>40</v>
      </c>
      <c r="AX209" s="12" t="s">
        <v>77</v>
      </c>
      <c r="AY209" s="232" t="s">
        <v>225</v>
      </c>
    </row>
    <row r="210" spans="2:51" s="12" customFormat="1" ht="13.5">
      <c r="B210" s="221"/>
      <c r="C210" s="222"/>
      <c r="D210" s="218" t="s">
        <v>235</v>
      </c>
      <c r="E210" s="244" t="s">
        <v>24</v>
      </c>
      <c r="F210" s="245" t="s">
        <v>309</v>
      </c>
      <c r="G210" s="222"/>
      <c r="H210" s="246">
        <v>13.861</v>
      </c>
      <c r="I210" s="227"/>
      <c r="J210" s="222"/>
      <c r="K210" s="222"/>
      <c r="L210" s="228"/>
      <c r="M210" s="229"/>
      <c r="N210" s="230"/>
      <c r="O210" s="230"/>
      <c r="P210" s="230"/>
      <c r="Q210" s="230"/>
      <c r="R210" s="230"/>
      <c r="S210" s="230"/>
      <c r="T210" s="231"/>
      <c r="AT210" s="232" t="s">
        <v>235</v>
      </c>
      <c r="AU210" s="232" t="s">
        <v>85</v>
      </c>
      <c r="AV210" s="12" t="s">
        <v>85</v>
      </c>
      <c r="AW210" s="12" t="s">
        <v>40</v>
      </c>
      <c r="AX210" s="12" t="s">
        <v>77</v>
      </c>
      <c r="AY210" s="232" t="s">
        <v>225</v>
      </c>
    </row>
    <row r="211" spans="2:51" s="12" customFormat="1" ht="13.5">
      <c r="B211" s="221"/>
      <c r="C211" s="222"/>
      <c r="D211" s="218" t="s">
        <v>235</v>
      </c>
      <c r="E211" s="244" t="s">
        <v>24</v>
      </c>
      <c r="F211" s="245" t="s">
        <v>311</v>
      </c>
      <c r="G211" s="222"/>
      <c r="H211" s="246">
        <v>9.266</v>
      </c>
      <c r="I211" s="227"/>
      <c r="J211" s="222"/>
      <c r="K211" s="222"/>
      <c r="L211" s="228"/>
      <c r="M211" s="229"/>
      <c r="N211" s="230"/>
      <c r="O211" s="230"/>
      <c r="P211" s="230"/>
      <c r="Q211" s="230"/>
      <c r="R211" s="230"/>
      <c r="S211" s="230"/>
      <c r="T211" s="231"/>
      <c r="AT211" s="232" t="s">
        <v>235</v>
      </c>
      <c r="AU211" s="232" t="s">
        <v>85</v>
      </c>
      <c r="AV211" s="12" t="s">
        <v>85</v>
      </c>
      <c r="AW211" s="12" t="s">
        <v>40</v>
      </c>
      <c r="AX211" s="12" t="s">
        <v>77</v>
      </c>
      <c r="AY211" s="232" t="s">
        <v>225</v>
      </c>
    </row>
    <row r="212" spans="2:51" s="12" customFormat="1" ht="13.5">
      <c r="B212" s="221"/>
      <c r="C212" s="222"/>
      <c r="D212" s="218" t="s">
        <v>235</v>
      </c>
      <c r="E212" s="244" t="s">
        <v>24</v>
      </c>
      <c r="F212" s="245" t="s">
        <v>312</v>
      </c>
      <c r="G212" s="222"/>
      <c r="H212" s="246">
        <v>6.77</v>
      </c>
      <c r="I212" s="227"/>
      <c r="J212" s="222"/>
      <c r="K212" s="222"/>
      <c r="L212" s="228"/>
      <c r="M212" s="229"/>
      <c r="N212" s="230"/>
      <c r="O212" s="230"/>
      <c r="P212" s="230"/>
      <c r="Q212" s="230"/>
      <c r="R212" s="230"/>
      <c r="S212" s="230"/>
      <c r="T212" s="231"/>
      <c r="AT212" s="232" t="s">
        <v>235</v>
      </c>
      <c r="AU212" s="232" t="s">
        <v>85</v>
      </c>
      <c r="AV212" s="12" t="s">
        <v>85</v>
      </c>
      <c r="AW212" s="12" t="s">
        <v>40</v>
      </c>
      <c r="AX212" s="12" t="s">
        <v>77</v>
      </c>
      <c r="AY212" s="232" t="s">
        <v>225</v>
      </c>
    </row>
    <row r="213" spans="2:51" s="12" customFormat="1" ht="13.5">
      <c r="B213" s="221"/>
      <c r="C213" s="222"/>
      <c r="D213" s="218" t="s">
        <v>235</v>
      </c>
      <c r="E213" s="244" t="s">
        <v>24</v>
      </c>
      <c r="F213" s="245" t="s">
        <v>303</v>
      </c>
      <c r="G213" s="222"/>
      <c r="H213" s="246">
        <v>4.514</v>
      </c>
      <c r="I213" s="227"/>
      <c r="J213" s="222"/>
      <c r="K213" s="222"/>
      <c r="L213" s="228"/>
      <c r="M213" s="229"/>
      <c r="N213" s="230"/>
      <c r="O213" s="230"/>
      <c r="P213" s="230"/>
      <c r="Q213" s="230"/>
      <c r="R213" s="230"/>
      <c r="S213" s="230"/>
      <c r="T213" s="231"/>
      <c r="AT213" s="232" t="s">
        <v>235</v>
      </c>
      <c r="AU213" s="232" t="s">
        <v>85</v>
      </c>
      <c r="AV213" s="12" t="s">
        <v>85</v>
      </c>
      <c r="AW213" s="12" t="s">
        <v>40</v>
      </c>
      <c r="AX213" s="12" t="s">
        <v>77</v>
      </c>
      <c r="AY213" s="232" t="s">
        <v>225</v>
      </c>
    </row>
    <row r="214" spans="2:51" s="12" customFormat="1" ht="13.5">
      <c r="B214" s="221"/>
      <c r="C214" s="222"/>
      <c r="D214" s="218" t="s">
        <v>235</v>
      </c>
      <c r="E214" s="244" t="s">
        <v>24</v>
      </c>
      <c r="F214" s="245" t="s">
        <v>313</v>
      </c>
      <c r="G214" s="222"/>
      <c r="H214" s="246">
        <v>7.302</v>
      </c>
      <c r="I214" s="227"/>
      <c r="J214" s="222"/>
      <c r="K214" s="222"/>
      <c r="L214" s="228"/>
      <c r="M214" s="229"/>
      <c r="N214" s="230"/>
      <c r="O214" s="230"/>
      <c r="P214" s="230"/>
      <c r="Q214" s="230"/>
      <c r="R214" s="230"/>
      <c r="S214" s="230"/>
      <c r="T214" s="231"/>
      <c r="AT214" s="232" t="s">
        <v>235</v>
      </c>
      <c r="AU214" s="232" t="s">
        <v>85</v>
      </c>
      <c r="AV214" s="12" t="s">
        <v>85</v>
      </c>
      <c r="AW214" s="12" t="s">
        <v>40</v>
      </c>
      <c r="AX214" s="12" t="s">
        <v>77</v>
      </c>
      <c r="AY214" s="232" t="s">
        <v>225</v>
      </c>
    </row>
    <row r="215" spans="2:51" s="12" customFormat="1" ht="13.5">
      <c r="B215" s="221"/>
      <c r="C215" s="222"/>
      <c r="D215" s="218" t="s">
        <v>235</v>
      </c>
      <c r="E215" s="244" t="s">
        <v>24</v>
      </c>
      <c r="F215" s="245" t="s">
        <v>310</v>
      </c>
      <c r="G215" s="222"/>
      <c r="H215" s="246">
        <v>9.676</v>
      </c>
      <c r="I215" s="227"/>
      <c r="J215" s="222"/>
      <c r="K215" s="222"/>
      <c r="L215" s="228"/>
      <c r="M215" s="229"/>
      <c r="N215" s="230"/>
      <c r="O215" s="230"/>
      <c r="P215" s="230"/>
      <c r="Q215" s="230"/>
      <c r="R215" s="230"/>
      <c r="S215" s="230"/>
      <c r="T215" s="231"/>
      <c r="AT215" s="232" t="s">
        <v>235</v>
      </c>
      <c r="AU215" s="232" t="s">
        <v>85</v>
      </c>
      <c r="AV215" s="12" t="s">
        <v>85</v>
      </c>
      <c r="AW215" s="12" t="s">
        <v>40</v>
      </c>
      <c r="AX215" s="12" t="s">
        <v>77</v>
      </c>
      <c r="AY215" s="232" t="s">
        <v>225</v>
      </c>
    </row>
    <row r="216" spans="2:51" s="12" customFormat="1" ht="13.5">
      <c r="B216" s="221"/>
      <c r="C216" s="222"/>
      <c r="D216" s="218" t="s">
        <v>235</v>
      </c>
      <c r="E216" s="244" t="s">
        <v>24</v>
      </c>
      <c r="F216" s="245" t="s">
        <v>314</v>
      </c>
      <c r="G216" s="222"/>
      <c r="H216" s="246">
        <v>55.225</v>
      </c>
      <c r="I216" s="227"/>
      <c r="J216" s="222"/>
      <c r="K216" s="222"/>
      <c r="L216" s="228"/>
      <c r="M216" s="229"/>
      <c r="N216" s="230"/>
      <c r="O216" s="230"/>
      <c r="P216" s="230"/>
      <c r="Q216" s="230"/>
      <c r="R216" s="230"/>
      <c r="S216" s="230"/>
      <c r="T216" s="231"/>
      <c r="AT216" s="232" t="s">
        <v>235</v>
      </c>
      <c r="AU216" s="232" t="s">
        <v>85</v>
      </c>
      <c r="AV216" s="12" t="s">
        <v>85</v>
      </c>
      <c r="AW216" s="12" t="s">
        <v>40</v>
      </c>
      <c r="AX216" s="12" t="s">
        <v>77</v>
      </c>
      <c r="AY216" s="232" t="s">
        <v>225</v>
      </c>
    </row>
    <row r="217" spans="2:51" s="12" customFormat="1" ht="13.5">
      <c r="B217" s="221"/>
      <c r="C217" s="222"/>
      <c r="D217" s="218" t="s">
        <v>235</v>
      </c>
      <c r="E217" s="244" t="s">
        <v>24</v>
      </c>
      <c r="F217" s="245" t="s">
        <v>315</v>
      </c>
      <c r="G217" s="222"/>
      <c r="H217" s="246">
        <v>9.776</v>
      </c>
      <c r="I217" s="227"/>
      <c r="J217" s="222"/>
      <c r="K217" s="222"/>
      <c r="L217" s="228"/>
      <c r="M217" s="229"/>
      <c r="N217" s="230"/>
      <c r="O217" s="230"/>
      <c r="P217" s="230"/>
      <c r="Q217" s="230"/>
      <c r="R217" s="230"/>
      <c r="S217" s="230"/>
      <c r="T217" s="231"/>
      <c r="AT217" s="232" t="s">
        <v>235</v>
      </c>
      <c r="AU217" s="232" t="s">
        <v>85</v>
      </c>
      <c r="AV217" s="12" t="s">
        <v>85</v>
      </c>
      <c r="AW217" s="12" t="s">
        <v>40</v>
      </c>
      <c r="AX217" s="12" t="s">
        <v>77</v>
      </c>
      <c r="AY217" s="232" t="s">
        <v>225</v>
      </c>
    </row>
    <row r="218" spans="2:51" s="12" customFormat="1" ht="13.5">
      <c r="B218" s="221"/>
      <c r="C218" s="222"/>
      <c r="D218" s="218" t="s">
        <v>235</v>
      </c>
      <c r="E218" s="244" t="s">
        <v>24</v>
      </c>
      <c r="F218" s="245" t="s">
        <v>316</v>
      </c>
      <c r="G218" s="222"/>
      <c r="H218" s="246">
        <v>13.936</v>
      </c>
      <c r="I218" s="227"/>
      <c r="J218" s="222"/>
      <c r="K218" s="222"/>
      <c r="L218" s="228"/>
      <c r="M218" s="229"/>
      <c r="N218" s="230"/>
      <c r="O218" s="230"/>
      <c r="P218" s="230"/>
      <c r="Q218" s="230"/>
      <c r="R218" s="230"/>
      <c r="S218" s="230"/>
      <c r="T218" s="231"/>
      <c r="AT218" s="232" t="s">
        <v>235</v>
      </c>
      <c r="AU218" s="232" t="s">
        <v>85</v>
      </c>
      <c r="AV218" s="12" t="s">
        <v>85</v>
      </c>
      <c r="AW218" s="12" t="s">
        <v>40</v>
      </c>
      <c r="AX218" s="12" t="s">
        <v>77</v>
      </c>
      <c r="AY218" s="232" t="s">
        <v>225</v>
      </c>
    </row>
    <row r="219" spans="2:51" s="12" customFormat="1" ht="13.5">
      <c r="B219" s="221"/>
      <c r="C219" s="222"/>
      <c r="D219" s="218" t="s">
        <v>235</v>
      </c>
      <c r="E219" s="244" t="s">
        <v>24</v>
      </c>
      <c r="F219" s="245" t="s">
        <v>316</v>
      </c>
      <c r="G219" s="222"/>
      <c r="H219" s="246">
        <v>13.936</v>
      </c>
      <c r="I219" s="227"/>
      <c r="J219" s="222"/>
      <c r="K219" s="222"/>
      <c r="L219" s="228"/>
      <c r="M219" s="229"/>
      <c r="N219" s="230"/>
      <c r="O219" s="230"/>
      <c r="P219" s="230"/>
      <c r="Q219" s="230"/>
      <c r="R219" s="230"/>
      <c r="S219" s="230"/>
      <c r="T219" s="231"/>
      <c r="AT219" s="232" t="s">
        <v>235</v>
      </c>
      <c r="AU219" s="232" t="s">
        <v>85</v>
      </c>
      <c r="AV219" s="12" t="s">
        <v>85</v>
      </c>
      <c r="AW219" s="12" t="s">
        <v>40</v>
      </c>
      <c r="AX219" s="12" t="s">
        <v>77</v>
      </c>
      <c r="AY219" s="232" t="s">
        <v>225</v>
      </c>
    </row>
    <row r="220" spans="2:51" s="12" customFormat="1" ht="13.5">
      <c r="B220" s="221"/>
      <c r="C220" s="222"/>
      <c r="D220" s="218" t="s">
        <v>235</v>
      </c>
      <c r="E220" s="244" t="s">
        <v>24</v>
      </c>
      <c r="F220" s="245" t="s">
        <v>317</v>
      </c>
      <c r="G220" s="222"/>
      <c r="H220" s="246">
        <v>11.856</v>
      </c>
      <c r="I220" s="227"/>
      <c r="J220" s="222"/>
      <c r="K220" s="222"/>
      <c r="L220" s="228"/>
      <c r="M220" s="229"/>
      <c r="N220" s="230"/>
      <c r="O220" s="230"/>
      <c r="P220" s="230"/>
      <c r="Q220" s="230"/>
      <c r="R220" s="230"/>
      <c r="S220" s="230"/>
      <c r="T220" s="231"/>
      <c r="AT220" s="232" t="s">
        <v>235</v>
      </c>
      <c r="AU220" s="232" t="s">
        <v>85</v>
      </c>
      <c r="AV220" s="12" t="s">
        <v>85</v>
      </c>
      <c r="AW220" s="12" t="s">
        <v>40</v>
      </c>
      <c r="AX220" s="12" t="s">
        <v>77</v>
      </c>
      <c r="AY220" s="232" t="s">
        <v>225</v>
      </c>
    </row>
    <row r="221" spans="2:51" s="12" customFormat="1" ht="13.5">
      <c r="B221" s="221"/>
      <c r="C221" s="222"/>
      <c r="D221" s="218" t="s">
        <v>235</v>
      </c>
      <c r="E221" s="244" t="s">
        <v>24</v>
      </c>
      <c r="F221" s="245" t="s">
        <v>318</v>
      </c>
      <c r="G221" s="222"/>
      <c r="H221" s="246">
        <v>2.808</v>
      </c>
      <c r="I221" s="227"/>
      <c r="J221" s="222"/>
      <c r="K221" s="222"/>
      <c r="L221" s="228"/>
      <c r="M221" s="229"/>
      <c r="N221" s="230"/>
      <c r="O221" s="230"/>
      <c r="P221" s="230"/>
      <c r="Q221" s="230"/>
      <c r="R221" s="230"/>
      <c r="S221" s="230"/>
      <c r="T221" s="231"/>
      <c r="AT221" s="232" t="s">
        <v>235</v>
      </c>
      <c r="AU221" s="232" t="s">
        <v>85</v>
      </c>
      <c r="AV221" s="12" t="s">
        <v>85</v>
      </c>
      <c r="AW221" s="12" t="s">
        <v>40</v>
      </c>
      <c r="AX221" s="12" t="s">
        <v>77</v>
      </c>
      <c r="AY221" s="232" t="s">
        <v>225</v>
      </c>
    </row>
    <row r="222" spans="2:51" s="12" customFormat="1" ht="13.5">
      <c r="B222" s="221"/>
      <c r="C222" s="222"/>
      <c r="D222" s="218" t="s">
        <v>235</v>
      </c>
      <c r="E222" s="244" t="s">
        <v>24</v>
      </c>
      <c r="F222" s="245" t="s">
        <v>319</v>
      </c>
      <c r="G222" s="222"/>
      <c r="H222" s="246">
        <v>5.928</v>
      </c>
      <c r="I222" s="227"/>
      <c r="J222" s="222"/>
      <c r="K222" s="222"/>
      <c r="L222" s="228"/>
      <c r="M222" s="229"/>
      <c r="N222" s="230"/>
      <c r="O222" s="230"/>
      <c r="P222" s="230"/>
      <c r="Q222" s="230"/>
      <c r="R222" s="230"/>
      <c r="S222" s="230"/>
      <c r="T222" s="231"/>
      <c r="AT222" s="232" t="s">
        <v>235</v>
      </c>
      <c r="AU222" s="232" t="s">
        <v>85</v>
      </c>
      <c r="AV222" s="12" t="s">
        <v>85</v>
      </c>
      <c r="AW222" s="12" t="s">
        <v>40</v>
      </c>
      <c r="AX222" s="12" t="s">
        <v>77</v>
      </c>
      <c r="AY222" s="232" t="s">
        <v>225</v>
      </c>
    </row>
    <row r="223" spans="2:51" s="12" customFormat="1" ht="13.5">
      <c r="B223" s="221"/>
      <c r="C223" s="222"/>
      <c r="D223" s="218" t="s">
        <v>235</v>
      </c>
      <c r="E223" s="244" t="s">
        <v>24</v>
      </c>
      <c r="F223" s="245" t="s">
        <v>320</v>
      </c>
      <c r="G223" s="222"/>
      <c r="H223" s="246">
        <v>3.848</v>
      </c>
      <c r="I223" s="227"/>
      <c r="J223" s="222"/>
      <c r="K223" s="222"/>
      <c r="L223" s="228"/>
      <c r="M223" s="229"/>
      <c r="N223" s="230"/>
      <c r="O223" s="230"/>
      <c r="P223" s="230"/>
      <c r="Q223" s="230"/>
      <c r="R223" s="230"/>
      <c r="S223" s="230"/>
      <c r="T223" s="231"/>
      <c r="AT223" s="232" t="s">
        <v>235</v>
      </c>
      <c r="AU223" s="232" t="s">
        <v>85</v>
      </c>
      <c r="AV223" s="12" t="s">
        <v>85</v>
      </c>
      <c r="AW223" s="12" t="s">
        <v>40</v>
      </c>
      <c r="AX223" s="12" t="s">
        <v>77</v>
      </c>
      <c r="AY223" s="232" t="s">
        <v>225</v>
      </c>
    </row>
    <row r="224" spans="2:51" s="12" customFormat="1" ht="13.5">
      <c r="B224" s="221"/>
      <c r="C224" s="222"/>
      <c r="D224" s="218" t="s">
        <v>235</v>
      </c>
      <c r="E224" s="244" t="s">
        <v>24</v>
      </c>
      <c r="F224" s="245" t="s">
        <v>321</v>
      </c>
      <c r="G224" s="222"/>
      <c r="H224" s="246">
        <v>4.888</v>
      </c>
      <c r="I224" s="227"/>
      <c r="J224" s="222"/>
      <c r="K224" s="222"/>
      <c r="L224" s="228"/>
      <c r="M224" s="229"/>
      <c r="N224" s="230"/>
      <c r="O224" s="230"/>
      <c r="P224" s="230"/>
      <c r="Q224" s="230"/>
      <c r="R224" s="230"/>
      <c r="S224" s="230"/>
      <c r="T224" s="231"/>
      <c r="AT224" s="232" t="s">
        <v>235</v>
      </c>
      <c r="AU224" s="232" t="s">
        <v>85</v>
      </c>
      <c r="AV224" s="12" t="s">
        <v>85</v>
      </c>
      <c r="AW224" s="12" t="s">
        <v>40</v>
      </c>
      <c r="AX224" s="12" t="s">
        <v>77</v>
      </c>
      <c r="AY224" s="232" t="s">
        <v>225</v>
      </c>
    </row>
    <row r="225" spans="2:51" s="12" customFormat="1" ht="13.5">
      <c r="B225" s="221"/>
      <c r="C225" s="222"/>
      <c r="D225" s="218" t="s">
        <v>235</v>
      </c>
      <c r="E225" s="244" t="s">
        <v>24</v>
      </c>
      <c r="F225" s="245" t="s">
        <v>322</v>
      </c>
      <c r="G225" s="222"/>
      <c r="H225" s="246">
        <v>13.033</v>
      </c>
      <c r="I225" s="227"/>
      <c r="J225" s="222"/>
      <c r="K225" s="222"/>
      <c r="L225" s="228"/>
      <c r="M225" s="229"/>
      <c r="N225" s="230"/>
      <c r="O225" s="230"/>
      <c r="P225" s="230"/>
      <c r="Q225" s="230"/>
      <c r="R225" s="230"/>
      <c r="S225" s="230"/>
      <c r="T225" s="231"/>
      <c r="AT225" s="232" t="s">
        <v>235</v>
      </c>
      <c r="AU225" s="232" t="s">
        <v>85</v>
      </c>
      <c r="AV225" s="12" t="s">
        <v>85</v>
      </c>
      <c r="AW225" s="12" t="s">
        <v>40</v>
      </c>
      <c r="AX225" s="12" t="s">
        <v>77</v>
      </c>
      <c r="AY225" s="232" t="s">
        <v>225</v>
      </c>
    </row>
    <row r="226" spans="2:51" s="14" customFormat="1" ht="13.5">
      <c r="B226" s="247"/>
      <c r="C226" s="248"/>
      <c r="D226" s="218" t="s">
        <v>235</v>
      </c>
      <c r="E226" s="249" t="s">
        <v>24</v>
      </c>
      <c r="F226" s="250" t="s">
        <v>247</v>
      </c>
      <c r="G226" s="248"/>
      <c r="H226" s="251">
        <v>295.491</v>
      </c>
      <c r="I226" s="252"/>
      <c r="J226" s="248"/>
      <c r="K226" s="248"/>
      <c r="L226" s="253"/>
      <c r="M226" s="254"/>
      <c r="N226" s="255"/>
      <c r="O226" s="255"/>
      <c r="P226" s="255"/>
      <c r="Q226" s="255"/>
      <c r="R226" s="255"/>
      <c r="S226" s="255"/>
      <c r="T226" s="256"/>
      <c r="AT226" s="257" t="s">
        <v>235</v>
      </c>
      <c r="AU226" s="257" t="s">
        <v>85</v>
      </c>
      <c r="AV226" s="14" t="s">
        <v>91</v>
      </c>
      <c r="AW226" s="14" t="s">
        <v>40</v>
      </c>
      <c r="AX226" s="14" t="s">
        <v>77</v>
      </c>
      <c r="AY226" s="257" t="s">
        <v>225</v>
      </c>
    </row>
    <row r="227" spans="2:51" s="13" customFormat="1" ht="13.5">
      <c r="B227" s="233"/>
      <c r="C227" s="234"/>
      <c r="D227" s="218" t="s">
        <v>235</v>
      </c>
      <c r="E227" s="235" t="s">
        <v>24</v>
      </c>
      <c r="F227" s="236" t="s">
        <v>323</v>
      </c>
      <c r="G227" s="234"/>
      <c r="H227" s="237" t="s">
        <v>24</v>
      </c>
      <c r="I227" s="238"/>
      <c r="J227" s="234"/>
      <c r="K227" s="234"/>
      <c r="L227" s="239"/>
      <c r="M227" s="240"/>
      <c r="N227" s="241"/>
      <c r="O227" s="241"/>
      <c r="P227" s="241"/>
      <c r="Q227" s="241"/>
      <c r="R227" s="241"/>
      <c r="S227" s="241"/>
      <c r="T227" s="242"/>
      <c r="AT227" s="243" t="s">
        <v>235</v>
      </c>
      <c r="AU227" s="243" t="s">
        <v>85</v>
      </c>
      <c r="AV227" s="13" t="s">
        <v>25</v>
      </c>
      <c r="AW227" s="13" t="s">
        <v>40</v>
      </c>
      <c r="AX227" s="13" t="s">
        <v>77</v>
      </c>
      <c r="AY227" s="243" t="s">
        <v>225</v>
      </c>
    </row>
    <row r="228" spans="2:51" s="12" customFormat="1" ht="13.5">
      <c r="B228" s="221"/>
      <c r="C228" s="222"/>
      <c r="D228" s="218" t="s">
        <v>235</v>
      </c>
      <c r="E228" s="244" t="s">
        <v>24</v>
      </c>
      <c r="F228" s="245" t="s">
        <v>324</v>
      </c>
      <c r="G228" s="222"/>
      <c r="H228" s="246">
        <v>9.72</v>
      </c>
      <c r="I228" s="227"/>
      <c r="J228" s="222"/>
      <c r="K228" s="222"/>
      <c r="L228" s="228"/>
      <c r="M228" s="229"/>
      <c r="N228" s="230"/>
      <c r="O228" s="230"/>
      <c r="P228" s="230"/>
      <c r="Q228" s="230"/>
      <c r="R228" s="230"/>
      <c r="S228" s="230"/>
      <c r="T228" s="231"/>
      <c r="AT228" s="232" t="s">
        <v>235</v>
      </c>
      <c r="AU228" s="232" t="s">
        <v>85</v>
      </c>
      <c r="AV228" s="12" t="s">
        <v>85</v>
      </c>
      <c r="AW228" s="12" t="s">
        <v>40</v>
      </c>
      <c r="AX228" s="12" t="s">
        <v>77</v>
      </c>
      <c r="AY228" s="232" t="s">
        <v>225</v>
      </c>
    </row>
    <row r="229" spans="2:51" s="13" customFormat="1" ht="13.5">
      <c r="B229" s="233"/>
      <c r="C229" s="234"/>
      <c r="D229" s="218" t="s">
        <v>235</v>
      </c>
      <c r="E229" s="235" t="s">
        <v>24</v>
      </c>
      <c r="F229" s="236" t="s">
        <v>325</v>
      </c>
      <c r="G229" s="234"/>
      <c r="H229" s="237" t="s">
        <v>24</v>
      </c>
      <c r="I229" s="238"/>
      <c r="J229" s="234"/>
      <c r="K229" s="234"/>
      <c r="L229" s="239"/>
      <c r="M229" s="240"/>
      <c r="N229" s="241"/>
      <c r="O229" s="241"/>
      <c r="P229" s="241"/>
      <c r="Q229" s="241"/>
      <c r="R229" s="241"/>
      <c r="S229" s="241"/>
      <c r="T229" s="242"/>
      <c r="AT229" s="243" t="s">
        <v>235</v>
      </c>
      <c r="AU229" s="243" t="s">
        <v>85</v>
      </c>
      <c r="AV229" s="13" t="s">
        <v>25</v>
      </c>
      <c r="AW229" s="13" t="s">
        <v>40</v>
      </c>
      <c r="AX229" s="13" t="s">
        <v>77</v>
      </c>
      <c r="AY229" s="243" t="s">
        <v>225</v>
      </c>
    </row>
    <row r="230" spans="2:51" s="12" customFormat="1" ht="13.5">
      <c r="B230" s="221"/>
      <c r="C230" s="222"/>
      <c r="D230" s="218" t="s">
        <v>235</v>
      </c>
      <c r="E230" s="244" t="s">
        <v>24</v>
      </c>
      <c r="F230" s="245" t="s">
        <v>326</v>
      </c>
      <c r="G230" s="222"/>
      <c r="H230" s="246">
        <v>6.88</v>
      </c>
      <c r="I230" s="227"/>
      <c r="J230" s="222"/>
      <c r="K230" s="222"/>
      <c r="L230" s="228"/>
      <c r="M230" s="229"/>
      <c r="N230" s="230"/>
      <c r="O230" s="230"/>
      <c r="P230" s="230"/>
      <c r="Q230" s="230"/>
      <c r="R230" s="230"/>
      <c r="S230" s="230"/>
      <c r="T230" s="231"/>
      <c r="AT230" s="232" t="s">
        <v>235</v>
      </c>
      <c r="AU230" s="232" t="s">
        <v>85</v>
      </c>
      <c r="AV230" s="12" t="s">
        <v>85</v>
      </c>
      <c r="AW230" s="12" t="s">
        <v>40</v>
      </c>
      <c r="AX230" s="12" t="s">
        <v>77</v>
      </c>
      <c r="AY230" s="232" t="s">
        <v>225</v>
      </c>
    </row>
    <row r="231" spans="2:51" s="14" customFormat="1" ht="13.5">
      <c r="B231" s="247"/>
      <c r="C231" s="248"/>
      <c r="D231" s="218" t="s">
        <v>235</v>
      </c>
      <c r="E231" s="249" t="s">
        <v>24</v>
      </c>
      <c r="F231" s="250" t="s">
        <v>247</v>
      </c>
      <c r="G231" s="248"/>
      <c r="H231" s="251">
        <v>16.6</v>
      </c>
      <c r="I231" s="252"/>
      <c r="J231" s="248"/>
      <c r="K231" s="248"/>
      <c r="L231" s="253"/>
      <c r="M231" s="254"/>
      <c r="N231" s="255"/>
      <c r="O231" s="255"/>
      <c r="P231" s="255"/>
      <c r="Q231" s="255"/>
      <c r="R231" s="255"/>
      <c r="S231" s="255"/>
      <c r="T231" s="256"/>
      <c r="AT231" s="257" t="s">
        <v>235</v>
      </c>
      <c r="AU231" s="257" t="s">
        <v>85</v>
      </c>
      <c r="AV231" s="14" t="s">
        <v>91</v>
      </c>
      <c r="AW231" s="14" t="s">
        <v>40</v>
      </c>
      <c r="AX231" s="14" t="s">
        <v>77</v>
      </c>
      <c r="AY231" s="257" t="s">
        <v>225</v>
      </c>
    </row>
    <row r="232" spans="2:51" s="15" customFormat="1" ht="13.5">
      <c r="B232" s="258"/>
      <c r="C232" s="259"/>
      <c r="D232" s="223" t="s">
        <v>235</v>
      </c>
      <c r="E232" s="260" t="s">
        <v>165</v>
      </c>
      <c r="F232" s="261" t="s">
        <v>248</v>
      </c>
      <c r="G232" s="259"/>
      <c r="H232" s="262">
        <v>371.994</v>
      </c>
      <c r="I232" s="263"/>
      <c r="J232" s="259"/>
      <c r="K232" s="259"/>
      <c r="L232" s="264"/>
      <c r="M232" s="265"/>
      <c r="N232" s="266"/>
      <c r="O232" s="266"/>
      <c r="P232" s="266"/>
      <c r="Q232" s="266"/>
      <c r="R232" s="266"/>
      <c r="S232" s="266"/>
      <c r="T232" s="267"/>
      <c r="AT232" s="268" t="s">
        <v>235</v>
      </c>
      <c r="AU232" s="268" t="s">
        <v>85</v>
      </c>
      <c r="AV232" s="15" t="s">
        <v>231</v>
      </c>
      <c r="AW232" s="15" t="s">
        <v>40</v>
      </c>
      <c r="AX232" s="15" t="s">
        <v>25</v>
      </c>
      <c r="AY232" s="268" t="s">
        <v>225</v>
      </c>
    </row>
    <row r="233" spans="2:65" s="1" customFormat="1" ht="25.5" customHeight="1">
      <c r="B233" s="42"/>
      <c r="C233" s="206" t="s">
        <v>327</v>
      </c>
      <c r="D233" s="206" t="s">
        <v>227</v>
      </c>
      <c r="E233" s="207" t="s">
        <v>328</v>
      </c>
      <c r="F233" s="208" t="s">
        <v>329</v>
      </c>
      <c r="G233" s="209" t="s">
        <v>147</v>
      </c>
      <c r="H233" s="210">
        <v>371.994</v>
      </c>
      <c r="I233" s="211"/>
      <c r="J233" s="212">
        <f>ROUND(I233*H233,2)</f>
        <v>0</v>
      </c>
      <c r="K233" s="208" t="s">
        <v>230</v>
      </c>
      <c r="L233" s="62"/>
      <c r="M233" s="213" t="s">
        <v>24</v>
      </c>
      <c r="N233" s="214" t="s">
        <v>48</v>
      </c>
      <c r="O233" s="43"/>
      <c r="P233" s="215">
        <f>O233*H233</f>
        <v>0</v>
      </c>
      <c r="Q233" s="215">
        <v>0</v>
      </c>
      <c r="R233" s="215">
        <f>Q233*H233</f>
        <v>0</v>
      </c>
      <c r="S233" s="215">
        <v>0</v>
      </c>
      <c r="T233" s="216">
        <f>S233*H233</f>
        <v>0</v>
      </c>
      <c r="AR233" s="25" t="s">
        <v>231</v>
      </c>
      <c r="AT233" s="25" t="s">
        <v>227</v>
      </c>
      <c r="AU233" s="25" t="s">
        <v>85</v>
      </c>
      <c r="AY233" s="25" t="s">
        <v>225</v>
      </c>
      <c r="BE233" s="217">
        <f>IF(N233="základní",J233,0)</f>
        <v>0</v>
      </c>
      <c r="BF233" s="217">
        <f>IF(N233="snížená",J233,0)</f>
        <v>0</v>
      </c>
      <c r="BG233" s="217">
        <f>IF(N233="zákl. přenesená",J233,0)</f>
        <v>0</v>
      </c>
      <c r="BH233" s="217">
        <f>IF(N233="sníž. přenesená",J233,0)</f>
        <v>0</v>
      </c>
      <c r="BI233" s="217">
        <f>IF(N233="nulová",J233,0)</f>
        <v>0</v>
      </c>
      <c r="BJ233" s="25" t="s">
        <v>25</v>
      </c>
      <c r="BK233" s="217">
        <f>ROUND(I233*H233,2)</f>
        <v>0</v>
      </c>
      <c r="BL233" s="25" t="s">
        <v>231</v>
      </c>
      <c r="BM233" s="25" t="s">
        <v>330</v>
      </c>
    </row>
    <row r="234" spans="2:47" s="1" customFormat="1" ht="40.5">
      <c r="B234" s="42"/>
      <c r="C234" s="64"/>
      <c r="D234" s="218" t="s">
        <v>233</v>
      </c>
      <c r="E234" s="64"/>
      <c r="F234" s="219" t="s">
        <v>331</v>
      </c>
      <c r="G234" s="64"/>
      <c r="H234" s="64"/>
      <c r="I234" s="174"/>
      <c r="J234" s="64"/>
      <c r="K234" s="64"/>
      <c r="L234" s="62"/>
      <c r="M234" s="220"/>
      <c r="N234" s="43"/>
      <c r="O234" s="43"/>
      <c r="P234" s="43"/>
      <c r="Q234" s="43"/>
      <c r="R234" s="43"/>
      <c r="S234" s="43"/>
      <c r="T234" s="79"/>
      <c r="AT234" s="25" t="s">
        <v>233</v>
      </c>
      <c r="AU234" s="25" t="s">
        <v>85</v>
      </c>
    </row>
    <row r="235" spans="2:51" s="12" customFormat="1" ht="13.5">
      <c r="B235" s="221"/>
      <c r="C235" s="222"/>
      <c r="D235" s="223" t="s">
        <v>235</v>
      </c>
      <c r="E235" s="224" t="s">
        <v>24</v>
      </c>
      <c r="F235" s="225" t="s">
        <v>165</v>
      </c>
      <c r="G235" s="222"/>
      <c r="H235" s="226">
        <v>371.994</v>
      </c>
      <c r="I235" s="227"/>
      <c r="J235" s="222"/>
      <c r="K235" s="222"/>
      <c r="L235" s="228"/>
      <c r="M235" s="229"/>
      <c r="N235" s="230"/>
      <c r="O235" s="230"/>
      <c r="P235" s="230"/>
      <c r="Q235" s="230"/>
      <c r="R235" s="230"/>
      <c r="S235" s="230"/>
      <c r="T235" s="231"/>
      <c r="AT235" s="232" t="s">
        <v>235</v>
      </c>
      <c r="AU235" s="232" t="s">
        <v>85</v>
      </c>
      <c r="AV235" s="12" t="s">
        <v>85</v>
      </c>
      <c r="AW235" s="12" t="s">
        <v>40</v>
      </c>
      <c r="AX235" s="12" t="s">
        <v>25</v>
      </c>
      <c r="AY235" s="232" t="s">
        <v>225</v>
      </c>
    </row>
    <row r="236" spans="2:65" s="1" customFormat="1" ht="16.5" customHeight="1">
      <c r="B236" s="42"/>
      <c r="C236" s="206" t="s">
        <v>332</v>
      </c>
      <c r="D236" s="206" t="s">
        <v>227</v>
      </c>
      <c r="E236" s="207" t="s">
        <v>333</v>
      </c>
      <c r="F236" s="208" t="s">
        <v>334</v>
      </c>
      <c r="G236" s="209" t="s">
        <v>141</v>
      </c>
      <c r="H236" s="210">
        <v>397.92</v>
      </c>
      <c r="I236" s="211"/>
      <c r="J236" s="212">
        <f>ROUND(I236*H236,2)</f>
        <v>0</v>
      </c>
      <c r="K236" s="208" t="s">
        <v>230</v>
      </c>
      <c r="L236" s="62"/>
      <c r="M236" s="213" t="s">
        <v>24</v>
      </c>
      <c r="N236" s="214" t="s">
        <v>48</v>
      </c>
      <c r="O236" s="43"/>
      <c r="P236" s="215">
        <f>O236*H236</f>
        <v>0</v>
      </c>
      <c r="Q236" s="215">
        <v>0.0007</v>
      </c>
      <c r="R236" s="215">
        <f>Q236*H236</f>
        <v>0.278544</v>
      </c>
      <c r="S236" s="215">
        <v>0</v>
      </c>
      <c r="T236" s="216">
        <f>S236*H236</f>
        <v>0</v>
      </c>
      <c r="AR236" s="25" t="s">
        <v>231</v>
      </c>
      <c r="AT236" s="25" t="s">
        <v>227</v>
      </c>
      <c r="AU236" s="25" t="s">
        <v>85</v>
      </c>
      <c r="AY236" s="25" t="s">
        <v>225</v>
      </c>
      <c r="BE236" s="217">
        <f>IF(N236="základní",J236,0)</f>
        <v>0</v>
      </c>
      <c r="BF236" s="217">
        <f>IF(N236="snížená",J236,0)</f>
        <v>0</v>
      </c>
      <c r="BG236" s="217">
        <f>IF(N236="zákl. přenesená",J236,0)</f>
        <v>0</v>
      </c>
      <c r="BH236" s="217">
        <f>IF(N236="sníž. přenesená",J236,0)</f>
        <v>0</v>
      </c>
      <c r="BI236" s="217">
        <f>IF(N236="nulová",J236,0)</f>
        <v>0</v>
      </c>
      <c r="BJ236" s="25" t="s">
        <v>25</v>
      </c>
      <c r="BK236" s="217">
        <f>ROUND(I236*H236,2)</f>
        <v>0</v>
      </c>
      <c r="BL236" s="25" t="s">
        <v>231</v>
      </c>
      <c r="BM236" s="25" t="s">
        <v>335</v>
      </c>
    </row>
    <row r="237" spans="2:47" s="1" customFormat="1" ht="13.5">
      <c r="B237" s="42"/>
      <c r="C237" s="64"/>
      <c r="D237" s="218" t="s">
        <v>233</v>
      </c>
      <c r="E237" s="64"/>
      <c r="F237" s="219" t="s">
        <v>336</v>
      </c>
      <c r="G237" s="64"/>
      <c r="H237" s="64"/>
      <c r="I237" s="174"/>
      <c r="J237" s="64"/>
      <c r="K237" s="64"/>
      <c r="L237" s="62"/>
      <c r="M237" s="220"/>
      <c r="N237" s="43"/>
      <c r="O237" s="43"/>
      <c r="P237" s="43"/>
      <c r="Q237" s="43"/>
      <c r="R237" s="43"/>
      <c r="S237" s="43"/>
      <c r="T237" s="79"/>
      <c r="AT237" s="25" t="s">
        <v>233</v>
      </c>
      <c r="AU237" s="25" t="s">
        <v>85</v>
      </c>
    </row>
    <row r="238" spans="2:51" s="13" customFormat="1" ht="13.5">
      <c r="B238" s="233"/>
      <c r="C238" s="234"/>
      <c r="D238" s="218" t="s">
        <v>235</v>
      </c>
      <c r="E238" s="235" t="s">
        <v>24</v>
      </c>
      <c r="F238" s="236" t="s">
        <v>337</v>
      </c>
      <c r="G238" s="234"/>
      <c r="H238" s="237" t="s">
        <v>24</v>
      </c>
      <c r="I238" s="238"/>
      <c r="J238" s="234"/>
      <c r="K238" s="234"/>
      <c r="L238" s="239"/>
      <c r="M238" s="240"/>
      <c r="N238" s="241"/>
      <c r="O238" s="241"/>
      <c r="P238" s="241"/>
      <c r="Q238" s="241"/>
      <c r="R238" s="241"/>
      <c r="S238" s="241"/>
      <c r="T238" s="242"/>
      <c r="AT238" s="243" t="s">
        <v>235</v>
      </c>
      <c r="AU238" s="243" t="s">
        <v>85</v>
      </c>
      <c r="AV238" s="13" t="s">
        <v>25</v>
      </c>
      <c r="AW238" s="13" t="s">
        <v>40</v>
      </c>
      <c r="AX238" s="13" t="s">
        <v>77</v>
      </c>
      <c r="AY238" s="243" t="s">
        <v>225</v>
      </c>
    </row>
    <row r="239" spans="2:51" s="12" customFormat="1" ht="13.5">
      <c r="B239" s="221"/>
      <c r="C239" s="222"/>
      <c r="D239" s="218" t="s">
        <v>235</v>
      </c>
      <c r="E239" s="244" t="s">
        <v>24</v>
      </c>
      <c r="F239" s="245" t="s">
        <v>338</v>
      </c>
      <c r="G239" s="222"/>
      <c r="H239" s="246">
        <v>23.469</v>
      </c>
      <c r="I239" s="227"/>
      <c r="J239" s="222"/>
      <c r="K239" s="222"/>
      <c r="L239" s="228"/>
      <c r="M239" s="229"/>
      <c r="N239" s="230"/>
      <c r="O239" s="230"/>
      <c r="P239" s="230"/>
      <c r="Q239" s="230"/>
      <c r="R239" s="230"/>
      <c r="S239" s="230"/>
      <c r="T239" s="231"/>
      <c r="AT239" s="232" t="s">
        <v>235</v>
      </c>
      <c r="AU239" s="232" t="s">
        <v>85</v>
      </c>
      <c r="AV239" s="12" t="s">
        <v>85</v>
      </c>
      <c r="AW239" s="12" t="s">
        <v>40</v>
      </c>
      <c r="AX239" s="12" t="s">
        <v>77</v>
      </c>
      <c r="AY239" s="232" t="s">
        <v>225</v>
      </c>
    </row>
    <row r="240" spans="2:51" s="12" customFormat="1" ht="13.5">
      <c r="B240" s="221"/>
      <c r="C240" s="222"/>
      <c r="D240" s="218" t="s">
        <v>235</v>
      </c>
      <c r="E240" s="244" t="s">
        <v>24</v>
      </c>
      <c r="F240" s="245" t="s">
        <v>339</v>
      </c>
      <c r="G240" s="222"/>
      <c r="H240" s="246">
        <v>13.76</v>
      </c>
      <c r="I240" s="227"/>
      <c r="J240" s="222"/>
      <c r="K240" s="222"/>
      <c r="L240" s="228"/>
      <c r="M240" s="229"/>
      <c r="N240" s="230"/>
      <c r="O240" s="230"/>
      <c r="P240" s="230"/>
      <c r="Q240" s="230"/>
      <c r="R240" s="230"/>
      <c r="S240" s="230"/>
      <c r="T240" s="231"/>
      <c r="AT240" s="232" t="s">
        <v>235</v>
      </c>
      <c r="AU240" s="232" t="s">
        <v>85</v>
      </c>
      <c r="AV240" s="12" t="s">
        <v>85</v>
      </c>
      <c r="AW240" s="12" t="s">
        <v>40</v>
      </c>
      <c r="AX240" s="12" t="s">
        <v>77</v>
      </c>
      <c r="AY240" s="232" t="s">
        <v>225</v>
      </c>
    </row>
    <row r="241" spans="2:51" s="12" customFormat="1" ht="13.5">
      <c r="B241" s="221"/>
      <c r="C241" s="222"/>
      <c r="D241" s="218" t="s">
        <v>235</v>
      </c>
      <c r="E241" s="244" t="s">
        <v>24</v>
      </c>
      <c r="F241" s="245" t="s">
        <v>340</v>
      </c>
      <c r="G241" s="222"/>
      <c r="H241" s="246">
        <v>6.786</v>
      </c>
      <c r="I241" s="227"/>
      <c r="J241" s="222"/>
      <c r="K241" s="222"/>
      <c r="L241" s="228"/>
      <c r="M241" s="229"/>
      <c r="N241" s="230"/>
      <c r="O241" s="230"/>
      <c r="P241" s="230"/>
      <c r="Q241" s="230"/>
      <c r="R241" s="230"/>
      <c r="S241" s="230"/>
      <c r="T241" s="231"/>
      <c r="AT241" s="232" t="s">
        <v>235</v>
      </c>
      <c r="AU241" s="232" t="s">
        <v>85</v>
      </c>
      <c r="AV241" s="12" t="s">
        <v>85</v>
      </c>
      <c r="AW241" s="12" t="s">
        <v>40</v>
      </c>
      <c r="AX241" s="12" t="s">
        <v>77</v>
      </c>
      <c r="AY241" s="232" t="s">
        <v>225</v>
      </c>
    </row>
    <row r="242" spans="2:51" s="12" customFormat="1" ht="13.5">
      <c r="B242" s="221"/>
      <c r="C242" s="222"/>
      <c r="D242" s="218" t="s">
        <v>235</v>
      </c>
      <c r="E242" s="244" t="s">
        <v>24</v>
      </c>
      <c r="F242" s="245" t="s">
        <v>341</v>
      </c>
      <c r="G242" s="222"/>
      <c r="H242" s="246">
        <v>9.686</v>
      </c>
      <c r="I242" s="227"/>
      <c r="J242" s="222"/>
      <c r="K242" s="222"/>
      <c r="L242" s="228"/>
      <c r="M242" s="229"/>
      <c r="N242" s="230"/>
      <c r="O242" s="230"/>
      <c r="P242" s="230"/>
      <c r="Q242" s="230"/>
      <c r="R242" s="230"/>
      <c r="S242" s="230"/>
      <c r="T242" s="231"/>
      <c r="AT242" s="232" t="s">
        <v>235</v>
      </c>
      <c r="AU242" s="232" t="s">
        <v>85</v>
      </c>
      <c r="AV242" s="12" t="s">
        <v>85</v>
      </c>
      <c r="AW242" s="12" t="s">
        <v>40</v>
      </c>
      <c r="AX242" s="12" t="s">
        <v>77</v>
      </c>
      <c r="AY242" s="232" t="s">
        <v>225</v>
      </c>
    </row>
    <row r="243" spans="2:51" s="12" customFormat="1" ht="13.5">
      <c r="B243" s="221"/>
      <c r="C243" s="222"/>
      <c r="D243" s="218" t="s">
        <v>235</v>
      </c>
      <c r="E243" s="244" t="s">
        <v>24</v>
      </c>
      <c r="F243" s="245" t="s">
        <v>341</v>
      </c>
      <c r="G243" s="222"/>
      <c r="H243" s="246">
        <v>9.686</v>
      </c>
      <c r="I243" s="227"/>
      <c r="J243" s="222"/>
      <c r="K243" s="222"/>
      <c r="L243" s="228"/>
      <c r="M243" s="229"/>
      <c r="N243" s="230"/>
      <c r="O243" s="230"/>
      <c r="P243" s="230"/>
      <c r="Q243" s="230"/>
      <c r="R243" s="230"/>
      <c r="S243" s="230"/>
      <c r="T243" s="231"/>
      <c r="AT243" s="232" t="s">
        <v>235</v>
      </c>
      <c r="AU243" s="232" t="s">
        <v>85</v>
      </c>
      <c r="AV243" s="12" t="s">
        <v>85</v>
      </c>
      <c r="AW243" s="12" t="s">
        <v>40</v>
      </c>
      <c r="AX243" s="12" t="s">
        <v>77</v>
      </c>
      <c r="AY243" s="232" t="s">
        <v>225</v>
      </c>
    </row>
    <row r="244" spans="2:51" s="12" customFormat="1" ht="13.5">
      <c r="B244" s="221"/>
      <c r="C244" s="222"/>
      <c r="D244" s="218" t="s">
        <v>235</v>
      </c>
      <c r="E244" s="244" t="s">
        <v>24</v>
      </c>
      <c r="F244" s="245" t="s">
        <v>342</v>
      </c>
      <c r="G244" s="222"/>
      <c r="H244" s="246">
        <v>12.586</v>
      </c>
      <c r="I244" s="227"/>
      <c r="J244" s="222"/>
      <c r="K244" s="222"/>
      <c r="L244" s="228"/>
      <c r="M244" s="229"/>
      <c r="N244" s="230"/>
      <c r="O244" s="230"/>
      <c r="P244" s="230"/>
      <c r="Q244" s="230"/>
      <c r="R244" s="230"/>
      <c r="S244" s="230"/>
      <c r="T244" s="231"/>
      <c r="AT244" s="232" t="s">
        <v>235</v>
      </c>
      <c r="AU244" s="232" t="s">
        <v>85</v>
      </c>
      <c r="AV244" s="12" t="s">
        <v>85</v>
      </c>
      <c r="AW244" s="12" t="s">
        <v>40</v>
      </c>
      <c r="AX244" s="12" t="s">
        <v>77</v>
      </c>
      <c r="AY244" s="232" t="s">
        <v>225</v>
      </c>
    </row>
    <row r="245" spans="2:51" s="12" customFormat="1" ht="13.5">
      <c r="B245" s="221"/>
      <c r="C245" s="222"/>
      <c r="D245" s="218" t="s">
        <v>235</v>
      </c>
      <c r="E245" s="244" t="s">
        <v>24</v>
      </c>
      <c r="F245" s="245" t="s">
        <v>343</v>
      </c>
      <c r="G245" s="222"/>
      <c r="H245" s="246">
        <v>18.662</v>
      </c>
      <c r="I245" s="227"/>
      <c r="J245" s="222"/>
      <c r="K245" s="222"/>
      <c r="L245" s="228"/>
      <c r="M245" s="229"/>
      <c r="N245" s="230"/>
      <c r="O245" s="230"/>
      <c r="P245" s="230"/>
      <c r="Q245" s="230"/>
      <c r="R245" s="230"/>
      <c r="S245" s="230"/>
      <c r="T245" s="231"/>
      <c r="AT245" s="232" t="s">
        <v>235</v>
      </c>
      <c r="AU245" s="232" t="s">
        <v>85</v>
      </c>
      <c r="AV245" s="12" t="s">
        <v>85</v>
      </c>
      <c r="AW245" s="12" t="s">
        <v>40</v>
      </c>
      <c r="AX245" s="12" t="s">
        <v>77</v>
      </c>
      <c r="AY245" s="232" t="s">
        <v>225</v>
      </c>
    </row>
    <row r="246" spans="2:51" s="12" customFormat="1" ht="13.5">
      <c r="B246" s="221"/>
      <c r="C246" s="222"/>
      <c r="D246" s="218" t="s">
        <v>235</v>
      </c>
      <c r="E246" s="244" t="s">
        <v>24</v>
      </c>
      <c r="F246" s="245" t="s">
        <v>344</v>
      </c>
      <c r="G246" s="222"/>
      <c r="H246" s="246">
        <v>18.69</v>
      </c>
      <c r="I246" s="227"/>
      <c r="J246" s="222"/>
      <c r="K246" s="222"/>
      <c r="L246" s="228"/>
      <c r="M246" s="229"/>
      <c r="N246" s="230"/>
      <c r="O246" s="230"/>
      <c r="P246" s="230"/>
      <c r="Q246" s="230"/>
      <c r="R246" s="230"/>
      <c r="S246" s="230"/>
      <c r="T246" s="231"/>
      <c r="AT246" s="232" t="s">
        <v>235</v>
      </c>
      <c r="AU246" s="232" t="s">
        <v>85</v>
      </c>
      <c r="AV246" s="12" t="s">
        <v>85</v>
      </c>
      <c r="AW246" s="12" t="s">
        <v>40</v>
      </c>
      <c r="AX246" s="12" t="s">
        <v>77</v>
      </c>
      <c r="AY246" s="232" t="s">
        <v>225</v>
      </c>
    </row>
    <row r="247" spans="2:51" s="12" customFormat="1" ht="13.5">
      <c r="B247" s="221"/>
      <c r="C247" s="222"/>
      <c r="D247" s="218" t="s">
        <v>235</v>
      </c>
      <c r="E247" s="244" t="s">
        <v>24</v>
      </c>
      <c r="F247" s="245" t="s">
        <v>344</v>
      </c>
      <c r="G247" s="222"/>
      <c r="H247" s="246">
        <v>18.69</v>
      </c>
      <c r="I247" s="227"/>
      <c r="J247" s="222"/>
      <c r="K247" s="222"/>
      <c r="L247" s="228"/>
      <c r="M247" s="229"/>
      <c r="N247" s="230"/>
      <c r="O247" s="230"/>
      <c r="P247" s="230"/>
      <c r="Q247" s="230"/>
      <c r="R247" s="230"/>
      <c r="S247" s="230"/>
      <c r="T247" s="231"/>
      <c r="AT247" s="232" t="s">
        <v>235</v>
      </c>
      <c r="AU247" s="232" t="s">
        <v>85</v>
      </c>
      <c r="AV247" s="12" t="s">
        <v>85</v>
      </c>
      <c r="AW247" s="12" t="s">
        <v>40</v>
      </c>
      <c r="AX247" s="12" t="s">
        <v>77</v>
      </c>
      <c r="AY247" s="232" t="s">
        <v>225</v>
      </c>
    </row>
    <row r="248" spans="2:51" s="12" customFormat="1" ht="13.5">
      <c r="B248" s="221"/>
      <c r="C248" s="222"/>
      <c r="D248" s="218" t="s">
        <v>235</v>
      </c>
      <c r="E248" s="244" t="s">
        <v>24</v>
      </c>
      <c r="F248" s="245" t="s">
        <v>345</v>
      </c>
      <c r="G248" s="222"/>
      <c r="H248" s="246">
        <v>22.962</v>
      </c>
      <c r="I248" s="227"/>
      <c r="J248" s="222"/>
      <c r="K248" s="222"/>
      <c r="L248" s="228"/>
      <c r="M248" s="229"/>
      <c r="N248" s="230"/>
      <c r="O248" s="230"/>
      <c r="P248" s="230"/>
      <c r="Q248" s="230"/>
      <c r="R248" s="230"/>
      <c r="S248" s="230"/>
      <c r="T248" s="231"/>
      <c r="AT248" s="232" t="s">
        <v>235</v>
      </c>
      <c r="AU248" s="232" t="s">
        <v>85</v>
      </c>
      <c r="AV248" s="12" t="s">
        <v>85</v>
      </c>
      <c r="AW248" s="12" t="s">
        <v>40</v>
      </c>
      <c r="AX248" s="12" t="s">
        <v>77</v>
      </c>
      <c r="AY248" s="232" t="s">
        <v>225</v>
      </c>
    </row>
    <row r="249" spans="2:51" s="12" customFormat="1" ht="13.5">
      <c r="B249" s="221"/>
      <c r="C249" s="222"/>
      <c r="D249" s="218" t="s">
        <v>235</v>
      </c>
      <c r="E249" s="244" t="s">
        <v>24</v>
      </c>
      <c r="F249" s="245" t="s">
        <v>346</v>
      </c>
      <c r="G249" s="222"/>
      <c r="H249" s="246">
        <v>15.486</v>
      </c>
      <c r="I249" s="227"/>
      <c r="J249" s="222"/>
      <c r="K249" s="222"/>
      <c r="L249" s="228"/>
      <c r="M249" s="229"/>
      <c r="N249" s="230"/>
      <c r="O249" s="230"/>
      <c r="P249" s="230"/>
      <c r="Q249" s="230"/>
      <c r="R249" s="230"/>
      <c r="S249" s="230"/>
      <c r="T249" s="231"/>
      <c r="AT249" s="232" t="s">
        <v>235</v>
      </c>
      <c r="AU249" s="232" t="s">
        <v>85</v>
      </c>
      <c r="AV249" s="12" t="s">
        <v>85</v>
      </c>
      <c r="AW249" s="12" t="s">
        <v>40</v>
      </c>
      <c r="AX249" s="12" t="s">
        <v>77</v>
      </c>
      <c r="AY249" s="232" t="s">
        <v>225</v>
      </c>
    </row>
    <row r="250" spans="2:51" s="12" customFormat="1" ht="13.5">
      <c r="B250" s="221"/>
      <c r="C250" s="222"/>
      <c r="D250" s="218" t="s">
        <v>235</v>
      </c>
      <c r="E250" s="244" t="s">
        <v>24</v>
      </c>
      <c r="F250" s="245" t="s">
        <v>346</v>
      </c>
      <c r="G250" s="222"/>
      <c r="H250" s="246">
        <v>15.486</v>
      </c>
      <c r="I250" s="227"/>
      <c r="J250" s="222"/>
      <c r="K250" s="222"/>
      <c r="L250" s="228"/>
      <c r="M250" s="229"/>
      <c r="N250" s="230"/>
      <c r="O250" s="230"/>
      <c r="P250" s="230"/>
      <c r="Q250" s="230"/>
      <c r="R250" s="230"/>
      <c r="S250" s="230"/>
      <c r="T250" s="231"/>
      <c r="AT250" s="232" t="s">
        <v>235</v>
      </c>
      <c r="AU250" s="232" t="s">
        <v>85</v>
      </c>
      <c r="AV250" s="12" t="s">
        <v>85</v>
      </c>
      <c r="AW250" s="12" t="s">
        <v>40</v>
      </c>
      <c r="AX250" s="12" t="s">
        <v>77</v>
      </c>
      <c r="AY250" s="232" t="s">
        <v>225</v>
      </c>
    </row>
    <row r="251" spans="2:51" s="12" customFormat="1" ht="13.5">
      <c r="B251" s="221"/>
      <c r="C251" s="222"/>
      <c r="D251" s="218" t="s">
        <v>235</v>
      </c>
      <c r="E251" s="244" t="s">
        <v>24</v>
      </c>
      <c r="F251" s="245" t="s">
        <v>347</v>
      </c>
      <c r="G251" s="222"/>
      <c r="H251" s="246">
        <v>16.058</v>
      </c>
      <c r="I251" s="227"/>
      <c r="J251" s="222"/>
      <c r="K251" s="222"/>
      <c r="L251" s="228"/>
      <c r="M251" s="229"/>
      <c r="N251" s="230"/>
      <c r="O251" s="230"/>
      <c r="P251" s="230"/>
      <c r="Q251" s="230"/>
      <c r="R251" s="230"/>
      <c r="S251" s="230"/>
      <c r="T251" s="231"/>
      <c r="AT251" s="232" t="s">
        <v>235</v>
      </c>
      <c r="AU251" s="232" t="s">
        <v>85</v>
      </c>
      <c r="AV251" s="12" t="s">
        <v>85</v>
      </c>
      <c r="AW251" s="12" t="s">
        <v>40</v>
      </c>
      <c r="AX251" s="12" t="s">
        <v>77</v>
      </c>
      <c r="AY251" s="232" t="s">
        <v>225</v>
      </c>
    </row>
    <row r="252" spans="2:51" s="12" customFormat="1" ht="13.5">
      <c r="B252" s="221"/>
      <c r="C252" s="222"/>
      <c r="D252" s="218" t="s">
        <v>235</v>
      </c>
      <c r="E252" s="244" t="s">
        <v>24</v>
      </c>
      <c r="F252" s="245" t="s">
        <v>342</v>
      </c>
      <c r="G252" s="222"/>
      <c r="H252" s="246">
        <v>12.586</v>
      </c>
      <c r="I252" s="227"/>
      <c r="J252" s="222"/>
      <c r="K252" s="222"/>
      <c r="L252" s="228"/>
      <c r="M252" s="229"/>
      <c r="N252" s="230"/>
      <c r="O252" s="230"/>
      <c r="P252" s="230"/>
      <c r="Q252" s="230"/>
      <c r="R252" s="230"/>
      <c r="S252" s="230"/>
      <c r="T252" s="231"/>
      <c r="AT252" s="232" t="s">
        <v>235</v>
      </c>
      <c r="AU252" s="232" t="s">
        <v>85</v>
      </c>
      <c r="AV252" s="12" t="s">
        <v>85</v>
      </c>
      <c r="AW252" s="12" t="s">
        <v>40</v>
      </c>
      <c r="AX252" s="12" t="s">
        <v>77</v>
      </c>
      <c r="AY252" s="232" t="s">
        <v>225</v>
      </c>
    </row>
    <row r="253" spans="2:51" s="12" customFormat="1" ht="13.5">
      <c r="B253" s="221"/>
      <c r="C253" s="222"/>
      <c r="D253" s="218" t="s">
        <v>235</v>
      </c>
      <c r="E253" s="244" t="s">
        <v>24</v>
      </c>
      <c r="F253" s="245" t="s">
        <v>348</v>
      </c>
      <c r="G253" s="222"/>
      <c r="H253" s="246">
        <v>14.362</v>
      </c>
      <c r="I253" s="227"/>
      <c r="J253" s="222"/>
      <c r="K253" s="222"/>
      <c r="L253" s="228"/>
      <c r="M253" s="229"/>
      <c r="N253" s="230"/>
      <c r="O253" s="230"/>
      <c r="P253" s="230"/>
      <c r="Q253" s="230"/>
      <c r="R253" s="230"/>
      <c r="S253" s="230"/>
      <c r="T253" s="231"/>
      <c r="AT253" s="232" t="s">
        <v>235</v>
      </c>
      <c r="AU253" s="232" t="s">
        <v>85</v>
      </c>
      <c r="AV253" s="12" t="s">
        <v>85</v>
      </c>
      <c r="AW253" s="12" t="s">
        <v>40</v>
      </c>
      <c r="AX253" s="12" t="s">
        <v>77</v>
      </c>
      <c r="AY253" s="232" t="s">
        <v>225</v>
      </c>
    </row>
    <row r="254" spans="2:51" s="12" customFormat="1" ht="13.5">
      <c r="B254" s="221"/>
      <c r="C254" s="222"/>
      <c r="D254" s="218" t="s">
        <v>235</v>
      </c>
      <c r="E254" s="244" t="s">
        <v>24</v>
      </c>
      <c r="F254" s="245" t="s">
        <v>349</v>
      </c>
      <c r="G254" s="222"/>
      <c r="H254" s="246">
        <v>15.725</v>
      </c>
      <c r="I254" s="227"/>
      <c r="J254" s="222"/>
      <c r="K254" s="222"/>
      <c r="L254" s="228"/>
      <c r="M254" s="229"/>
      <c r="N254" s="230"/>
      <c r="O254" s="230"/>
      <c r="P254" s="230"/>
      <c r="Q254" s="230"/>
      <c r="R254" s="230"/>
      <c r="S254" s="230"/>
      <c r="T254" s="231"/>
      <c r="AT254" s="232" t="s">
        <v>235</v>
      </c>
      <c r="AU254" s="232" t="s">
        <v>85</v>
      </c>
      <c r="AV254" s="12" t="s">
        <v>85</v>
      </c>
      <c r="AW254" s="12" t="s">
        <v>40</v>
      </c>
      <c r="AX254" s="12" t="s">
        <v>77</v>
      </c>
      <c r="AY254" s="232" t="s">
        <v>225</v>
      </c>
    </row>
    <row r="255" spans="2:51" s="12" customFormat="1" ht="13.5">
      <c r="B255" s="221"/>
      <c r="C255" s="222"/>
      <c r="D255" s="218" t="s">
        <v>235</v>
      </c>
      <c r="E255" s="244" t="s">
        <v>24</v>
      </c>
      <c r="F255" s="245" t="s">
        <v>350</v>
      </c>
      <c r="G255" s="222"/>
      <c r="H255" s="246">
        <v>24.225</v>
      </c>
      <c r="I255" s="227"/>
      <c r="J255" s="222"/>
      <c r="K255" s="222"/>
      <c r="L255" s="228"/>
      <c r="M255" s="229"/>
      <c r="N255" s="230"/>
      <c r="O255" s="230"/>
      <c r="P255" s="230"/>
      <c r="Q255" s="230"/>
      <c r="R255" s="230"/>
      <c r="S255" s="230"/>
      <c r="T255" s="231"/>
      <c r="AT255" s="232" t="s">
        <v>235</v>
      </c>
      <c r="AU255" s="232" t="s">
        <v>85</v>
      </c>
      <c r="AV255" s="12" t="s">
        <v>85</v>
      </c>
      <c r="AW255" s="12" t="s">
        <v>40</v>
      </c>
      <c r="AX255" s="12" t="s">
        <v>77</v>
      </c>
      <c r="AY255" s="232" t="s">
        <v>225</v>
      </c>
    </row>
    <row r="256" spans="2:51" s="12" customFormat="1" ht="13.5">
      <c r="B256" s="221"/>
      <c r="C256" s="222"/>
      <c r="D256" s="218" t="s">
        <v>235</v>
      </c>
      <c r="E256" s="244" t="s">
        <v>24</v>
      </c>
      <c r="F256" s="245" t="s">
        <v>351</v>
      </c>
      <c r="G256" s="222"/>
      <c r="H256" s="246">
        <v>19.975</v>
      </c>
      <c r="I256" s="227"/>
      <c r="J256" s="222"/>
      <c r="K256" s="222"/>
      <c r="L256" s="228"/>
      <c r="M256" s="229"/>
      <c r="N256" s="230"/>
      <c r="O256" s="230"/>
      <c r="P256" s="230"/>
      <c r="Q256" s="230"/>
      <c r="R256" s="230"/>
      <c r="S256" s="230"/>
      <c r="T256" s="231"/>
      <c r="AT256" s="232" t="s">
        <v>235</v>
      </c>
      <c r="AU256" s="232" t="s">
        <v>85</v>
      </c>
      <c r="AV256" s="12" t="s">
        <v>85</v>
      </c>
      <c r="AW256" s="12" t="s">
        <v>40</v>
      </c>
      <c r="AX256" s="12" t="s">
        <v>77</v>
      </c>
      <c r="AY256" s="232" t="s">
        <v>225</v>
      </c>
    </row>
    <row r="257" spans="2:51" s="12" customFormat="1" ht="13.5">
      <c r="B257" s="221"/>
      <c r="C257" s="222"/>
      <c r="D257" s="218" t="s">
        <v>235</v>
      </c>
      <c r="E257" s="244" t="s">
        <v>24</v>
      </c>
      <c r="F257" s="245" t="s">
        <v>352</v>
      </c>
      <c r="G257" s="222"/>
      <c r="H257" s="246">
        <v>27.26</v>
      </c>
      <c r="I257" s="227"/>
      <c r="J257" s="222"/>
      <c r="K257" s="222"/>
      <c r="L257" s="228"/>
      <c r="M257" s="229"/>
      <c r="N257" s="230"/>
      <c r="O257" s="230"/>
      <c r="P257" s="230"/>
      <c r="Q257" s="230"/>
      <c r="R257" s="230"/>
      <c r="S257" s="230"/>
      <c r="T257" s="231"/>
      <c r="AT257" s="232" t="s">
        <v>235</v>
      </c>
      <c r="AU257" s="232" t="s">
        <v>85</v>
      </c>
      <c r="AV257" s="12" t="s">
        <v>85</v>
      </c>
      <c r="AW257" s="12" t="s">
        <v>40</v>
      </c>
      <c r="AX257" s="12" t="s">
        <v>77</v>
      </c>
      <c r="AY257" s="232" t="s">
        <v>225</v>
      </c>
    </row>
    <row r="258" spans="2:51" s="12" customFormat="1" ht="13.5">
      <c r="B258" s="221"/>
      <c r="C258" s="222"/>
      <c r="D258" s="218" t="s">
        <v>235</v>
      </c>
      <c r="E258" s="244" t="s">
        <v>24</v>
      </c>
      <c r="F258" s="245" t="s">
        <v>353</v>
      </c>
      <c r="G258" s="222"/>
      <c r="H258" s="246">
        <v>33.06</v>
      </c>
      <c r="I258" s="227"/>
      <c r="J258" s="222"/>
      <c r="K258" s="222"/>
      <c r="L258" s="228"/>
      <c r="M258" s="229"/>
      <c r="N258" s="230"/>
      <c r="O258" s="230"/>
      <c r="P258" s="230"/>
      <c r="Q258" s="230"/>
      <c r="R258" s="230"/>
      <c r="S258" s="230"/>
      <c r="T258" s="231"/>
      <c r="AT258" s="232" t="s">
        <v>235</v>
      </c>
      <c r="AU258" s="232" t="s">
        <v>85</v>
      </c>
      <c r="AV258" s="12" t="s">
        <v>85</v>
      </c>
      <c r="AW258" s="12" t="s">
        <v>40</v>
      </c>
      <c r="AX258" s="12" t="s">
        <v>77</v>
      </c>
      <c r="AY258" s="232" t="s">
        <v>225</v>
      </c>
    </row>
    <row r="259" spans="2:51" s="12" customFormat="1" ht="13.5">
      <c r="B259" s="221"/>
      <c r="C259" s="222"/>
      <c r="D259" s="218" t="s">
        <v>235</v>
      </c>
      <c r="E259" s="244" t="s">
        <v>24</v>
      </c>
      <c r="F259" s="245" t="s">
        <v>354</v>
      </c>
      <c r="G259" s="222"/>
      <c r="H259" s="246">
        <v>7.83</v>
      </c>
      <c r="I259" s="227"/>
      <c r="J259" s="222"/>
      <c r="K259" s="222"/>
      <c r="L259" s="228"/>
      <c r="M259" s="229"/>
      <c r="N259" s="230"/>
      <c r="O259" s="230"/>
      <c r="P259" s="230"/>
      <c r="Q259" s="230"/>
      <c r="R259" s="230"/>
      <c r="S259" s="230"/>
      <c r="T259" s="231"/>
      <c r="AT259" s="232" t="s">
        <v>235</v>
      </c>
      <c r="AU259" s="232" t="s">
        <v>85</v>
      </c>
      <c r="AV259" s="12" t="s">
        <v>85</v>
      </c>
      <c r="AW259" s="12" t="s">
        <v>40</v>
      </c>
      <c r="AX259" s="12" t="s">
        <v>77</v>
      </c>
      <c r="AY259" s="232" t="s">
        <v>225</v>
      </c>
    </row>
    <row r="260" spans="2:51" s="12" customFormat="1" ht="13.5">
      <c r="B260" s="221"/>
      <c r="C260" s="222"/>
      <c r="D260" s="218" t="s">
        <v>235</v>
      </c>
      <c r="E260" s="244" t="s">
        <v>24</v>
      </c>
      <c r="F260" s="245" t="s">
        <v>355</v>
      </c>
      <c r="G260" s="222"/>
      <c r="H260" s="246">
        <v>16.53</v>
      </c>
      <c r="I260" s="227"/>
      <c r="J260" s="222"/>
      <c r="K260" s="222"/>
      <c r="L260" s="228"/>
      <c r="M260" s="229"/>
      <c r="N260" s="230"/>
      <c r="O260" s="230"/>
      <c r="P260" s="230"/>
      <c r="Q260" s="230"/>
      <c r="R260" s="230"/>
      <c r="S260" s="230"/>
      <c r="T260" s="231"/>
      <c r="AT260" s="232" t="s">
        <v>235</v>
      </c>
      <c r="AU260" s="232" t="s">
        <v>85</v>
      </c>
      <c r="AV260" s="12" t="s">
        <v>85</v>
      </c>
      <c r="AW260" s="12" t="s">
        <v>40</v>
      </c>
      <c r="AX260" s="12" t="s">
        <v>77</v>
      </c>
      <c r="AY260" s="232" t="s">
        <v>225</v>
      </c>
    </row>
    <row r="261" spans="2:51" s="12" customFormat="1" ht="13.5">
      <c r="B261" s="221"/>
      <c r="C261" s="222"/>
      <c r="D261" s="218" t="s">
        <v>235</v>
      </c>
      <c r="E261" s="244" t="s">
        <v>24</v>
      </c>
      <c r="F261" s="245" t="s">
        <v>356</v>
      </c>
      <c r="G261" s="222"/>
      <c r="H261" s="246">
        <v>10.73</v>
      </c>
      <c r="I261" s="227"/>
      <c r="J261" s="222"/>
      <c r="K261" s="222"/>
      <c r="L261" s="228"/>
      <c r="M261" s="229"/>
      <c r="N261" s="230"/>
      <c r="O261" s="230"/>
      <c r="P261" s="230"/>
      <c r="Q261" s="230"/>
      <c r="R261" s="230"/>
      <c r="S261" s="230"/>
      <c r="T261" s="231"/>
      <c r="AT261" s="232" t="s">
        <v>235</v>
      </c>
      <c r="AU261" s="232" t="s">
        <v>85</v>
      </c>
      <c r="AV261" s="12" t="s">
        <v>85</v>
      </c>
      <c r="AW261" s="12" t="s">
        <v>40</v>
      </c>
      <c r="AX261" s="12" t="s">
        <v>77</v>
      </c>
      <c r="AY261" s="232" t="s">
        <v>225</v>
      </c>
    </row>
    <row r="262" spans="2:51" s="12" customFormat="1" ht="13.5">
      <c r="B262" s="221"/>
      <c r="C262" s="222"/>
      <c r="D262" s="218" t="s">
        <v>235</v>
      </c>
      <c r="E262" s="244" t="s">
        <v>24</v>
      </c>
      <c r="F262" s="245" t="s">
        <v>357</v>
      </c>
      <c r="G262" s="222"/>
      <c r="H262" s="246">
        <v>13.63</v>
      </c>
      <c r="I262" s="227"/>
      <c r="J262" s="222"/>
      <c r="K262" s="222"/>
      <c r="L262" s="228"/>
      <c r="M262" s="229"/>
      <c r="N262" s="230"/>
      <c r="O262" s="230"/>
      <c r="P262" s="230"/>
      <c r="Q262" s="230"/>
      <c r="R262" s="230"/>
      <c r="S262" s="230"/>
      <c r="T262" s="231"/>
      <c r="AT262" s="232" t="s">
        <v>235</v>
      </c>
      <c r="AU262" s="232" t="s">
        <v>85</v>
      </c>
      <c r="AV262" s="12" t="s">
        <v>85</v>
      </c>
      <c r="AW262" s="12" t="s">
        <v>40</v>
      </c>
      <c r="AX262" s="12" t="s">
        <v>77</v>
      </c>
      <c r="AY262" s="232" t="s">
        <v>225</v>
      </c>
    </row>
    <row r="263" spans="2:51" s="15" customFormat="1" ht="13.5">
      <c r="B263" s="258"/>
      <c r="C263" s="259"/>
      <c r="D263" s="223" t="s">
        <v>235</v>
      </c>
      <c r="E263" s="260" t="s">
        <v>24</v>
      </c>
      <c r="F263" s="261" t="s">
        <v>248</v>
      </c>
      <c r="G263" s="259"/>
      <c r="H263" s="262">
        <v>397.92</v>
      </c>
      <c r="I263" s="263"/>
      <c r="J263" s="259"/>
      <c r="K263" s="259"/>
      <c r="L263" s="264"/>
      <c r="M263" s="265"/>
      <c r="N263" s="266"/>
      <c r="O263" s="266"/>
      <c r="P263" s="266"/>
      <c r="Q263" s="266"/>
      <c r="R263" s="266"/>
      <c r="S263" s="266"/>
      <c r="T263" s="267"/>
      <c r="AT263" s="268" t="s">
        <v>235</v>
      </c>
      <c r="AU263" s="268" t="s">
        <v>85</v>
      </c>
      <c r="AV263" s="15" t="s">
        <v>231</v>
      </c>
      <c r="AW263" s="15" t="s">
        <v>40</v>
      </c>
      <c r="AX263" s="15" t="s">
        <v>25</v>
      </c>
      <c r="AY263" s="268" t="s">
        <v>225</v>
      </c>
    </row>
    <row r="264" spans="2:65" s="1" customFormat="1" ht="16.5" customHeight="1">
      <c r="B264" s="42"/>
      <c r="C264" s="206" t="s">
        <v>358</v>
      </c>
      <c r="D264" s="206" t="s">
        <v>227</v>
      </c>
      <c r="E264" s="207" t="s">
        <v>359</v>
      </c>
      <c r="F264" s="208" t="s">
        <v>360</v>
      </c>
      <c r="G264" s="209" t="s">
        <v>141</v>
      </c>
      <c r="H264" s="210">
        <v>315.994</v>
      </c>
      <c r="I264" s="211"/>
      <c r="J264" s="212">
        <f>ROUND(I264*H264,2)</f>
        <v>0</v>
      </c>
      <c r="K264" s="208" t="s">
        <v>230</v>
      </c>
      <c r="L264" s="62"/>
      <c r="M264" s="213" t="s">
        <v>24</v>
      </c>
      <c r="N264" s="214" t="s">
        <v>48</v>
      </c>
      <c r="O264" s="43"/>
      <c r="P264" s="215">
        <f>O264*H264</f>
        <v>0</v>
      </c>
      <c r="Q264" s="215">
        <v>0.00072</v>
      </c>
      <c r="R264" s="215">
        <f>Q264*H264</f>
        <v>0.22751568000000003</v>
      </c>
      <c r="S264" s="215">
        <v>0</v>
      </c>
      <c r="T264" s="216">
        <f>S264*H264</f>
        <v>0</v>
      </c>
      <c r="AR264" s="25" t="s">
        <v>231</v>
      </c>
      <c r="AT264" s="25" t="s">
        <v>227</v>
      </c>
      <c r="AU264" s="25" t="s">
        <v>85</v>
      </c>
      <c r="AY264" s="25" t="s">
        <v>225</v>
      </c>
      <c r="BE264" s="217">
        <f>IF(N264="základní",J264,0)</f>
        <v>0</v>
      </c>
      <c r="BF264" s="217">
        <f>IF(N264="snížená",J264,0)</f>
        <v>0</v>
      </c>
      <c r="BG264" s="217">
        <f>IF(N264="zákl. přenesená",J264,0)</f>
        <v>0</v>
      </c>
      <c r="BH264" s="217">
        <f>IF(N264="sníž. přenesená",J264,0)</f>
        <v>0</v>
      </c>
      <c r="BI264" s="217">
        <f>IF(N264="nulová",J264,0)</f>
        <v>0</v>
      </c>
      <c r="BJ264" s="25" t="s">
        <v>25</v>
      </c>
      <c r="BK264" s="217">
        <f>ROUND(I264*H264,2)</f>
        <v>0</v>
      </c>
      <c r="BL264" s="25" t="s">
        <v>231</v>
      </c>
      <c r="BM264" s="25" t="s">
        <v>361</v>
      </c>
    </row>
    <row r="265" spans="2:47" s="1" customFormat="1" ht="13.5">
      <c r="B265" s="42"/>
      <c r="C265" s="64"/>
      <c r="D265" s="218" t="s">
        <v>233</v>
      </c>
      <c r="E265" s="64"/>
      <c r="F265" s="219" t="s">
        <v>362</v>
      </c>
      <c r="G265" s="64"/>
      <c r="H265" s="64"/>
      <c r="I265" s="174"/>
      <c r="J265" s="64"/>
      <c r="K265" s="64"/>
      <c r="L265" s="62"/>
      <c r="M265" s="220"/>
      <c r="N265" s="43"/>
      <c r="O265" s="43"/>
      <c r="P265" s="43"/>
      <c r="Q265" s="43"/>
      <c r="R265" s="43"/>
      <c r="S265" s="43"/>
      <c r="T265" s="79"/>
      <c r="AT265" s="25" t="s">
        <v>233</v>
      </c>
      <c r="AU265" s="25" t="s">
        <v>85</v>
      </c>
    </row>
    <row r="266" spans="2:51" s="12" customFormat="1" ht="13.5">
      <c r="B266" s="221"/>
      <c r="C266" s="222"/>
      <c r="D266" s="218" t="s">
        <v>235</v>
      </c>
      <c r="E266" s="244" t="s">
        <v>24</v>
      </c>
      <c r="F266" s="245" t="s">
        <v>363</v>
      </c>
      <c r="G266" s="222"/>
      <c r="H266" s="246">
        <v>18.386</v>
      </c>
      <c r="I266" s="227"/>
      <c r="J266" s="222"/>
      <c r="K266" s="222"/>
      <c r="L266" s="228"/>
      <c r="M266" s="229"/>
      <c r="N266" s="230"/>
      <c r="O266" s="230"/>
      <c r="P266" s="230"/>
      <c r="Q266" s="230"/>
      <c r="R266" s="230"/>
      <c r="S266" s="230"/>
      <c r="T266" s="231"/>
      <c r="AT266" s="232" t="s">
        <v>235</v>
      </c>
      <c r="AU266" s="232" t="s">
        <v>85</v>
      </c>
      <c r="AV266" s="12" t="s">
        <v>85</v>
      </c>
      <c r="AW266" s="12" t="s">
        <v>40</v>
      </c>
      <c r="AX266" s="12" t="s">
        <v>77</v>
      </c>
      <c r="AY266" s="232" t="s">
        <v>225</v>
      </c>
    </row>
    <row r="267" spans="2:51" s="12" customFormat="1" ht="13.5">
      <c r="B267" s="221"/>
      <c r="C267" s="222"/>
      <c r="D267" s="218" t="s">
        <v>235</v>
      </c>
      <c r="E267" s="244" t="s">
        <v>24</v>
      </c>
      <c r="F267" s="245" t="s">
        <v>363</v>
      </c>
      <c r="G267" s="222"/>
      <c r="H267" s="246">
        <v>18.386</v>
      </c>
      <c r="I267" s="227"/>
      <c r="J267" s="222"/>
      <c r="K267" s="222"/>
      <c r="L267" s="228"/>
      <c r="M267" s="229"/>
      <c r="N267" s="230"/>
      <c r="O267" s="230"/>
      <c r="P267" s="230"/>
      <c r="Q267" s="230"/>
      <c r="R267" s="230"/>
      <c r="S267" s="230"/>
      <c r="T267" s="231"/>
      <c r="AT267" s="232" t="s">
        <v>235</v>
      </c>
      <c r="AU267" s="232" t="s">
        <v>85</v>
      </c>
      <c r="AV267" s="12" t="s">
        <v>85</v>
      </c>
      <c r="AW267" s="12" t="s">
        <v>40</v>
      </c>
      <c r="AX267" s="12" t="s">
        <v>77</v>
      </c>
      <c r="AY267" s="232" t="s">
        <v>225</v>
      </c>
    </row>
    <row r="268" spans="2:51" s="12" customFormat="1" ht="13.5">
      <c r="B268" s="221"/>
      <c r="C268" s="222"/>
      <c r="D268" s="218" t="s">
        <v>235</v>
      </c>
      <c r="E268" s="244" t="s">
        <v>24</v>
      </c>
      <c r="F268" s="245" t="s">
        <v>364</v>
      </c>
      <c r="G268" s="222"/>
      <c r="H268" s="246">
        <v>27.262</v>
      </c>
      <c r="I268" s="227"/>
      <c r="J268" s="222"/>
      <c r="K268" s="222"/>
      <c r="L268" s="228"/>
      <c r="M268" s="229"/>
      <c r="N268" s="230"/>
      <c r="O268" s="230"/>
      <c r="P268" s="230"/>
      <c r="Q268" s="230"/>
      <c r="R268" s="230"/>
      <c r="S268" s="230"/>
      <c r="T268" s="231"/>
      <c r="AT268" s="232" t="s">
        <v>235</v>
      </c>
      <c r="AU268" s="232" t="s">
        <v>85</v>
      </c>
      <c r="AV268" s="12" t="s">
        <v>85</v>
      </c>
      <c r="AW268" s="12" t="s">
        <v>40</v>
      </c>
      <c r="AX268" s="12" t="s">
        <v>77</v>
      </c>
      <c r="AY268" s="232" t="s">
        <v>225</v>
      </c>
    </row>
    <row r="269" spans="2:51" s="12" customFormat="1" ht="13.5">
      <c r="B269" s="221"/>
      <c r="C269" s="222"/>
      <c r="D269" s="218" t="s">
        <v>235</v>
      </c>
      <c r="E269" s="244" t="s">
        <v>24</v>
      </c>
      <c r="F269" s="245" t="s">
        <v>365</v>
      </c>
      <c r="G269" s="222"/>
      <c r="H269" s="246">
        <v>22.19</v>
      </c>
      <c r="I269" s="227"/>
      <c r="J269" s="222"/>
      <c r="K269" s="222"/>
      <c r="L269" s="228"/>
      <c r="M269" s="229"/>
      <c r="N269" s="230"/>
      <c r="O269" s="230"/>
      <c r="P269" s="230"/>
      <c r="Q269" s="230"/>
      <c r="R269" s="230"/>
      <c r="S269" s="230"/>
      <c r="T269" s="231"/>
      <c r="AT269" s="232" t="s">
        <v>235</v>
      </c>
      <c r="AU269" s="232" t="s">
        <v>85</v>
      </c>
      <c r="AV269" s="12" t="s">
        <v>85</v>
      </c>
      <c r="AW269" s="12" t="s">
        <v>40</v>
      </c>
      <c r="AX269" s="12" t="s">
        <v>77</v>
      </c>
      <c r="AY269" s="232" t="s">
        <v>225</v>
      </c>
    </row>
    <row r="270" spans="2:51" s="12" customFormat="1" ht="13.5">
      <c r="B270" s="221"/>
      <c r="C270" s="222"/>
      <c r="D270" s="218" t="s">
        <v>235</v>
      </c>
      <c r="E270" s="244" t="s">
        <v>24</v>
      </c>
      <c r="F270" s="245" t="s">
        <v>365</v>
      </c>
      <c r="G270" s="222"/>
      <c r="H270" s="246">
        <v>22.19</v>
      </c>
      <c r="I270" s="227"/>
      <c r="J270" s="222"/>
      <c r="K270" s="222"/>
      <c r="L270" s="228"/>
      <c r="M270" s="229"/>
      <c r="N270" s="230"/>
      <c r="O270" s="230"/>
      <c r="P270" s="230"/>
      <c r="Q270" s="230"/>
      <c r="R270" s="230"/>
      <c r="S270" s="230"/>
      <c r="T270" s="231"/>
      <c r="AT270" s="232" t="s">
        <v>235</v>
      </c>
      <c r="AU270" s="232" t="s">
        <v>85</v>
      </c>
      <c r="AV270" s="12" t="s">
        <v>85</v>
      </c>
      <c r="AW270" s="12" t="s">
        <v>40</v>
      </c>
      <c r="AX270" s="12" t="s">
        <v>77</v>
      </c>
      <c r="AY270" s="232" t="s">
        <v>225</v>
      </c>
    </row>
    <row r="271" spans="2:51" s="12" customFormat="1" ht="13.5">
      <c r="B271" s="221"/>
      <c r="C271" s="222"/>
      <c r="D271" s="218" t="s">
        <v>235</v>
      </c>
      <c r="E271" s="244" t="s">
        <v>24</v>
      </c>
      <c r="F271" s="245" t="s">
        <v>364</v>
      </c>
      <c r="G271" s="222"/>
      <c r="H271" s="246">
        <v>27.262</v>
      </c>
      <c r="I271" s="227"/>
      <c r="J271" s="222"/>
      <c r="K271" s="222"/>
      <c r="L271" s="228"/>
      <c r="M271" s="229"/>
      <c r="N271" s="230"/>
      <c r="O271" s="230"/>
      <c r="P271" s="230"/>
      <c r="Q271" s="230"/>
      <c r="R271" s="230"/>
      <c r="S271" s="230"/>
      <c r="T271" s="231"/>
      <c r="AT271" s="232" t="s">
        <v>235</v>
      </c>
      <c r="AU271" s="232" t="s">
        <v>85</v>
      </c>
      <c r="AV271" s="12" t="s">
        <v>85</v>
      </c>
      <c r="AW271" s="12" t="s">
        <v>40</v>
      </c>
      <c r="AX271" s="12" t="s">
        <v>77</v>
      </c>
      <c r="AY271" s="232" t="s">
        <v>225</v>
      </c>
    </row>
    <row r="272" spans="2:51" s="12" customFormat="1" ht="13.5">
      <c r="B272" s="221"/>
      <c r="C272" s="222"/>
      <c r="D272" s="218" t="s">
        <v>235</v>
      </c>
      <c r="E272" s="244" t="s">
        <v>24</v>
      </c>
      <c r="F272" s="245" t="s">
        <v>366</v>
      </c>
      <c r="G272" s="222"/>
      <c r="H272" s="246">
        <v>23.458</v>
      </c>
      <c r="I272" s="227"/>
      <c r="J272" s="222"/>
      <c r="K272" s="222"/>
      <c r="L272" s="228"/>
      <c r="M272" s="229"/>
      <c r="N272" s="230"/>
      <c r="O272" s="230"/>
      <c r="P272" s="230"/>
      <c r="Q272" s="230"/>
      <c r="R272" s="230"/>
      <c r="S272" s="230"/>
      <c r="T272" s="231"/>
      <c r="AT272" s="232" t="s">
        <v>235</v>
      </c>
      <c r="AU272" s="232" t="s">
        <v>85</v>
      </c>
      <c r="AV272" s="12" t="s">
        <v>85</v>
      </c>
      <c r="AW272" s="12" t="s">
        <v>40</v>
      </c>
      <c r="AX272" s="12" t="s">
        <v>77</v>
      </c>
      <c r="AY272" s="232" t="s">
        <v>225</v>
      </c>
    </row>
    <row r="273" spans="2:51" s="12" customFormat="1" ht="13.5">
      <c r="B273" s="221"/>
      <c r="C273" s="222"/>
      <c r="D273" s="218" t="s">
        <v>235</v>
      </c>
      <c r="E273" s="244" t="s">
        <v>24</v>
      </c>
      <c r="F273" s="245" t="s">
        <v>365</v>
      </c>
      <c r="G273" s="222"/>
      <c r="H273" s="246">
        <v>22.19</v>
      </c>
      <c r="I273" s="227"/>
      <c r="J273" s="222"/>
      <c r="K273" s="222"/>
      <c r="L273" s="228"/>
      <c r="M273" s="229"/>
      <c r="N273" s="230"/>
      <c r="O273" s="230"/>
      <c r="P273" s="230"/>
      <c r="Q273" s="230"/>
      <c r="R273" s="230"/>
      <c r="S273" s="230"/>
      <c r="T273" s="231"/>
      <c r="AT273" s="232" t="s">
        <v>235</v>
      </c>
      <c r="AU273" s="232" t="s">
        <v>85</v>
      </c>
      <c r="AV273" s="12" t="s">
        <v>85</v>
      </c>
      <c r="AW273" s="12" t="s">
        <v>40</v>
      </c>
      <c r="AX273" s="12" t="s">
        <v>77</v>
      </c>
      <c r="AY273" s="232" t="s">
        <v>225</v>
      </c>
    </row>
    <row r="274" spans="2:51" s="12" customFormat="1" ht="13.5">
      <c r="B274" s="221"/>
      <c r="C274" s="222"/>
      <c r="D274" s="218" t="s">
        <v>235</v>
      </c>
      <c r="E274" s="244" t="s">
        <v>24</v>
      </c>
      <c r="F274" s="245" t="s">
        <v>367</v>
      </c>
      <c r="G274" s="222"/>
      <c r="H274" s="246">
        <v>28.475</v>
      </c>
      <c r="I274" s="227"/>
      <c r="J274" s="222"/>
      <c r="K274" s="222"/>
      <c r="L274" s="228"/>
      <c r="M274" s="229"/>
      <c r="N274" s="230"/>
      <c r="O274" s="230"/>
      <c r="P274" s="230"/>
      <c r="Q274" s="230"/>
      <c r="R274" s="230"/>
      <c r="S274" s="230"/>
      <c r="T274" s="231"/>
      <c r="AT274" s="232" t="s">
        <v>235</v>
      </c>
      <c r="AU274" s="232" t="s">
        <v>85</v>
      </c>
      <c r="AV274" s="12" t="s">
        <v>85</v>
      </c>
      <c r="AW274" s="12" t="s">
        <v>40</v>
      </c>
      <c r="AX274" s="12" t="s">
        <v>77</v>
      </c>
      <c r="AY274" s="232" t="s">
        <v>225</v>
      </c>
    </row>
    <row r="275" spans="2:51" s="12" customFormat="1" ht="13.5">
      <c r="B275" s="221"/>
      <c r="C275" s="222"/>
      <c r="D275" s="218" t="s">
        <v>235</v>
      </c>
      <c r="E275" s="244" t="s">
        <v>24</v>
      </c>
      <c r="F275" s="245" t="s">
        <v>367</v>
      </c>
      <c r="G275" s="222"/>
      <c r="H275" s="246">
        <v>28.475</v>
      </c>
      <c r="I275" s="227"/>
      <c r="J275" s="222"/>
      <c r="K275" s="222"/>
      <c r="L275" s="228"/>
      <c r="M275" s="229"/>
      <c r="N275" s="230"/>
      <c r="O275" s="230"/>
      <c r="P275" s="230"/>
      <c r="Q275" s="230"/>
      <c r="R275" s="230"/>
      <c r="S275" s="230"/>
      <c r="T275" s="231"/>
      <c r="AT275" s="232" t="s">
        <v>235</v>
      </c>
      <c r="AU275" s="232" t="s">
        <v>85</v>
      </c>
      <c r="AV275" s="12" t="s">
        <v>85</v>
      </c>
      <c r="AW275" s="12" t="s">
        <v>40</v>
      </c>
      <c r="AX275" s="12" t="s">
        <v>77</v>
      </c>
      <c r="AY275" s="232" t="s">
        <v>225</v>
      </c>
    </row>
    <row r="276" spans="2:51" s="12" customFormat="1" ht="13.5">
      <c r="B276" s="221"/>
      <c r="C276" s="222"/>
      <c r="D276" s="218" t="s">
        <v>235</v>
      </c>
      <c r="E276" s="244" t="s">
        <v>24</v>
      </c>
      <c r="F276" s="245" t="s">
        <v>368</v>
      </c>
      <c r="G276" s="222"/>
      <c r="H276" s="246">
        <v>38.86</v>
      </c>
      <c r="I276" s="227"/>
      <c r="J276" s="222"/>
      <c r="K276" s="222"/>
      <c r="L276" s="228"/>
      <c r="M276" s="229"/>
      <c r="N276" s="230"/>
      <c r="O276" s="230"/>
      <c r="P276" s="230"/>
      <c r="Q276" s="230"/>
      <c r="R276" s="230"/>
      <c r="S276" s="230"/>
      <c r="T276" s="231"/>
      <c r="AT276" s="232" t="s">
        <v>235</v>
      </c>
      <c r="AU276" s="232" t="s">
        <v>85</v>
      </c>
      <c r="AV276" s="12" t="s">
        <v>85</v>
      </c>
      <c r="AW276" s="12" t="s">
        <v>40</v>
      </c>
      <c r="AX276" s="12" t="s">
        <v>77</v>
      </c>
      <c r="AY276" s="232" t="s">
        <v>225</v>
      </c>
    </row>
    <row r="277" spans="2:51" s="12" customFormat="1" ht="13.5">
      <c r="B277" s="221"/>
      <c r="C277" s="222"/>
      <c r="D277" s="218" t="s">
        <v>235</v>
      </c>
      <c r="E277" s="244" t="s">
        <v>24</v>
      </c>
      <c r="F277" s="245" t="s">
        <v>368</v>
      </c>
      <c r="G277" s="222"/>
      <c r="H277" s="246">
        <v>38.86</v>
      </c>
      <c r="I277" s="227"/>
      <c r="J277" s="222"/>
      <c r="K277" s="222"/>
      <c r="L277" s="228"/>
      <c r="M277" s="229"/>
      <c r="N277" s="230"/>
      <c r="O277" s="230"/>
      <c r="P277" s="230"/>
      <c r="Q277" s="230"/>
      <c r="R277" s="230"/>
      <c r="S277" s="230"/>
      <c r="T277" s="231"/>
      <c r="AT277" s="232" t="s">
        <v>235</v>
      </c>
      <c r="AU277" s="232" t="s">
        <v>85</v>
      </c>
      <c r="AV277" s="12" t="s">
        <v>85</v>
      </c>
      <c r="AW277" s="12" t="s">
        <v>40</v>
      </c>
      <c r="AX277" s="12" t="s">
        <v>77</v>
      </c>
      <c r="AY277" s="232" t="s">
        <v>225</v>
      </c>
    </row>
    <row r="278" spans="2:51" s="15" customFormat="1" ht="13.5">
      <c r="B278" s="258"/>
      <c r="C278" s="259"/>
      <c r="D278" s="223" t="s">
        <v>235</v>
      </c>
      <c r="E278" s="260" t="s">
        <v>24</v>
      </c>
      <c r="F278" s="261" t="s">
        <v>248</v>
      </c>
      <c r="G278" s="259"/>
      <c r="H278" s="262">
        <v>315.994</v>
      </c>
      <c r="I278" s="263"/>
      <c r="J278" s="259"/>
      <c r="K278" s="259"/>
      <c r="L278" s="264"/>
      <c r="M278" s="265"/>
      <c r="N278" s="266"/>
      <c r="O278" s="266"/>
      <c r="P278" s="266"/>
      <c r="Q278" s="266"/>
      <c r="R278" s="266"/>
      <c r="S278" s="266"/>
      <c r="T278" s="267"/>
      <c r="AT278" s="268" t="s">
        <v>235</v>
      </c>
      <c r="AU278" s="268" t="s">
        <v>85</v>
      </c>
      <c r="AV278" s="15" t="s">
        <v>231</v>
      </c>
      <c r="AW278" s="15" t="s">
        <v>40</v>
      </c>
      <c r="AX278" s="15" t="s">
        <v>25</v>
      </c>
      <c r="AY278" s="268" t="s">
        <v>225</v>
      </c>
    </row>
    <row r="279" spans="2:65" s="1" customFormat="1" ht="16.5" customHeight="1">
      <c r="B279" s="42"/>
      <c r="C279" s="206" t="s">
        <v>369</v>
      </c>
      <c r="D279" s="206" t="s">
        <v>227</v>
      </c>
      <c r="E279" s="207" t="s">
        <v>370</v>
      </c>
      <c r="F279" s="208" t="s">
        <v>371</v>
      </c>
      <c r="G279" s="209" t="s">
        <v>141</v>
      </c>
      <c r="H279" s="210">
        <v>397.92</v>
      </c>
      <c r="I279" s="211"/>
      <c r="J279" s="212">
        <f>ROUND(I279*H279,2)</f>
        <v>0</v>
      </c>
      <c r="K279" s="208" t="s">
        <v>230</v>
      </c>
      <c r="L279" s="62"/>
      <c r="M279" s="213" t="s">
        <v>24</v>
      </c>
      <c r="N279" s="214" t="s">
        <v>48</v>
      </c>
      <c r="O279" s="43"/>
      <c r="P279" s="215">
        <f>O279*H279</f>
        <v>0</v>
      </c>
      <c r="Q279" s="215">
        <v>0</v>
      </c>
      <c r="R279" s="215">
        <f>Q279*H279</f>
        <v>0</v>
      </c>
      <c r="S279" s="215">
        <v>0</v>
      </c>
      <c r="T279" s="216">
        <f>S279*H279</f>
        <v>0</v>
      </c>
      <c r="AR279" s="25" t="s">
        <v>231</v>
      </c>
      <c r="AT279" s="25" t="s">
        <v>227</v>
      </c>
      <c r="AU279" s="25" t="s">
        <v>85</v>
      </c>
      <c r="AY279" s="25" t="s">
        <v>225</v>
      </c>
      <c r="BE279" s="217">
        <f>IF(N279="základní",J279,0)</f>
        <v>0</v>
      </c>
      <c r="BF279" s="217">
        <f>IF(N279="snížená",J279,0)</f>
        <v>0</v>
      </c>
      <c r="BG279" s="217">
        <f>IF(N279="zákl. přenesená",J279,0)</f>
        <v>0</v>
      </c>
      <c r="BH279" s="217">
        <f>IF(N279="sníž. přenesená",J279,0)</f>
        <v>0</v>
      </c>
      <c r="BI279" s="217">
        <f>IF(N279="nulová",J279,0)</f>
        <v>0</v>
      </c>
      <c r="BJ279" s="25" t="s">
        <v>25</v>
      </c>
      <c r="BK279" s="217">
        <f>ROUND(I279*H279,2)</f>
        <v>0</v>
      </c>
      <c r="BL279" s="25" t="s">
        <v>231</v>
      </c>
      <c r="BM279" s="25" t="s">
        <v>372</v>
      </c>
    </row>
    <row r="280" spans="2:47" s="1" customFormat="1" ht="27">
      <c r="B280" s="42"/>
      <c r="C280" s="64"/>
      <c r="D280" s="223" t="s">
        <v>233</v>
      </c>
      <c r="E280" s="64"/>
      <c r="F280" s="269" t="s">
        <v>373</v>
      </c>
      <c r="G280" s="64"/>
      <c r="H280" s="64"/>
      <c r="I280" s="174"/>
      <c r="J280" s="64"/>
      <c r="K280" s="64"/>
      <c r="L280" s="62"/>
      <c r="M280" s="220"/>
      <c r="N280" s="43"/>
      <c r="O280" s="43"/>
      <c r="P280" s="43"/>
      <c r="Q280" s="43"/>
      <c r="R280" s="43"/>
      <c r="S280" s="43"/>
      <c r="T280" s="79"/>
      <c r="AT280" s="25" t="s">
        <v>233</v>
      </c>
      <c r="AU280" s="25" t="s">
        <v>85</v>
      </c>
    </row>
    <row r="281" spans="2:65" s="1" customFormat="1" ht="16.5" customHeight="1">
      <c r="B281" s="42"/>
      <c r="C281" s="206" t="s">
        <v>10</v>
      </c>
      <c r="D281" s="206" t="s">
        <v>227</v>
      </c>
      <c r="E281" s="207" t="s">
        <v>374</v>
      </c>
      <c r="F281" s="208" t="s">
        <v>375</v>
      </c>
      <c r="G281" s="209" t="s">
        <v>141</v>
      </c>
      <c r="H281" s="210">
        <v>315.994</v>
      </c>
      <c r="I281" s="211"/>
      <c r="J281" s="212">
        <f>ROUND(I281*H281,2)</f>
        <v>0</v>
      </c>
      <c r="K281" s="208" t="s">
        <v>230</v>
      </c>
      <c r="L281" s="62"/>
      <c r="M281" s="213" t="s">
        <v>24</v>
      </c>
      <c r="N281" s="214" t="s">
        <v>48</v>
      </c>
      <c r="O281" s="43"/>
      <c r="P281" s="215">
        <f>O281*H281</f>
        <v>0</v>
      </c>
      <c r="Q281" s="215">
        <v>0</v>
      </c>
      <c r="R281" s="215">
        <f>Q281*H281</f>
        <v>0</v>
      </c>
      <c r="S281" s="215">
        <v>0</v>
      </c>
      <c r="T281" s="216">
        <f>S281*H281</f>
        <v>0</v>
      </c>
      <c r="AR281" s="25" t="s">
        <v>231</v>
      </c>
      <c r="AT281" s="25" t="s">
        <v>227</v>
      </c>
      <c r="AU281" s="25" t="s">
        <v>85</v>
      </c>
      <c r="AY281" s="25" t="s">
        <v>225</v>
      </c>
      <c r="BE281" s="217">
        <f>IF(N281="základní",J281,0)</f>
        <v>0</v>
      </c>
      <c r="BF281" s="217">
        <f>IF(N281="snížená",J281,0)</f>
        <v>0</v>
      </c>
      <c r="BG281" s="217">
        <f>IF(N281="zákl. přenesená",J281,0)</f>
        <v>0</v>
      </c>
      <c r="BH281" s="217">
        <f>IF(N281="sníž. přenesená",J281,0)</f>
        <v>0</v>
      </c>
      <c r="BI281" s="217">
        <f>IF(N281="nulová",J281,0)</f>
        <v>0</v>
      </c>
      <c r="BJ281" s="25" t="s">
        <v>25</v>
      </c>
      <c r="BK281" s="217">
        <f>ROUND(I281*H281,2)</f>
        <v>0</v>
      </c>
      <c r="BL281" s="25" t="s">
        <v>231</v>
      </c>
      <c r="BM281" s="25" t="s">
        <v>376</v>
      </c>
    </row>
    <row r="282" spans="2:47" s="1" customFormat="1" ht="27">
      <c r="B282" s="42"/>
      <c r="C282" s="64"/>
      <c r="D282" s="223" t="s">
        <v>233</v>
      </c>
      <c r="E282" s="64"/>
      <c r="F282" s="269" t="s">
        <v>377</v>
      </c>
      <c r="G282" s="64"/>
      <c r="H282" s="64"/>
      <c r="I282" s="174"/>
      <c r="J282" s="64"/>
      <c r="K282" s="64"/>
      <c r="L282" s="62"/>
      <c r="M282" s="220"/>
      <c r="N282" s="43"/>
      <c r="O282" s="43"/>
      <c r="P282" s="43"/>
      <c r="Q282" s="43"/>
      <c r="R282" s="43"/>
      <c r="S282" s="43"/>
      <c r="T282" s="79"/>
      <c r="AT282" s="25" t="s">
        <v>233</v>
      </c>
      <c r="AU282" s="25" t="s">
        <v>85</v>
      </c>
    </row>
    <row r="283" spans="2:65" s="1" customFormat="1" ht="16.5" customHeight="1">
      <c r="B283" s="42"/>
      <c r="C283" s="206" t="s">
        <v>378</v>
      </c>
      <c r="D283" s="206" t="s">
        <v>227</v>
      </c>
      <c r="E283" s="207" t="s">
        <v>379</v>
      </c>
      <c r="F283" s="208" t="s">
        <v>380</v>
      </c>
      <c r="G283" s="209" t="s">
        <v>147</v>
      </c>
      <c r="H283" s="210">
        <v>194.637</v>
      </c>
      <c r="I283" s="211"/>
      <c r="J283" s="212">
        <f>ROUND(I283*H283,2)</f>
        <v>0</v>
      </c>
      <c r="K283" s="208" t="s">
        <v>230</v>
      </c>
      <c r="L283" s="62"/>
      <c r="M283" s="213" t="s">
        <v>24</v>
      </c>
      <c r="N283" s="214" t="s">
        <v>48</v>
      </c>
      <c r="O283" s="43"/>
      <c r="P283" s="215">
        <f>O283*H283</f>
        <v>0</v>
      </c>
      <c r="Q283" s="215">
        <v>0.00046</v>
      </c>
      <c r="R283" s="215">
        <f>Q283*H283</f>
        <v>0.08953302</v>
      </c>
      <c r="S283" s="215">
        <v>0</v>
      </c>
      <c r="T283" s="216">
        <f>S283*H283</f>
        <v>0</v>
      </c>
      <c r="AR283" s="25" t="s">
        <v>231</v>
      </c>
      <c r="AT283" s="25" t="s">
        <v>227</v>
      </c>
      <c r="AU283" s="25" t="s">
        <v>85</v>
      </c>
      <c r="AY283" s="25" t="s">
        <v>225</v>
      </c>
      <c r="BE283" s="217">
        <f>IF(N283="základní",J283,0)</f>
        <v>0</v>
      </c>
      <c r="BF283" s="217">
        <f>IF(N283="snížená",J283,0)</f>
        <v>0</v>
      </c>
      <c r="BG283" s="217">
        <f>IF(N283="zákl. přenesená",J283,0)</f>
        <v>0</v>
      </c>
      <c r="BH283" s="217">
        <f>IF(N283="sníž. přenesená",J283,0)</f>
        <v>0</v>
      </c>
      <c r="BI283" s="217">
        <f>IF(N283="nulová",J283,0)</f>
        <v>0</v>
      </c>
      <c r="BJ283" s="25" t="s">
        <v>25</v>
      </c>
      <c r="BK283" s="217">
        <f>ROUND(I283*H283,2)</f>
        <v>0</v>
      </c>
      <c r="BL283" s="25" t="s">
        <v>231</v>
      </c>
      <c r="BM283" s="25" t="s">
        <v>381</v>
      </c>
    </row>
    <row r="284" spans="2:47" s="1" customFormat="1" ht="27">
      <c r="B284" s="42"/>
      <c r="C284" s="64"/>
      <c r="D284" s="218" t="s">
        <v>233</v>
      </c>
      <c r="E284" s="64"/>
      <c r="F284" s="219" t="s">
        <v>382</v>
      </c>
      <c r="G284" s="64"/>
      <c r="H284" s="64"/>
      <c r="I284" s="174"/>
      <c r="J284" s="64"/>
      <c r="K284" s="64"/>
      <c r="L284" s="62"/>
      <c r="M284" s="220"/>
      <c r="N284" s="43"/>
      <c r="O284" s="43"/>
      <c r="P284" s="43"/>
      <c r="Q284" s="43"/>
      <c r="R284" s="43"/>
      <c r="S284" s="43"/>
      <c r="T284" s="79"/>
      <c r="AT284" s="25" t="s">
        <v>233</v>
      </c>
      <c r="AU284" s="25" t="s">
        <v>85</v>
      </c>
    </row>
    <row r="285" spans="2:51" s="13" customFormat="1" ht="13.5">
      <c r="B285" s="233"/>
      <c r="C285" s="234"/>
      <c r="D285" s="218" t="s">
        <v>235</v>
      </c>
      <c r="E285" s="235" t="s">
        <v>24</v>
      </c>
      <c r="F285" s="236" t="s">
        <v>383</v>
      </c>
      <c r="G285" s="234"/>
      <c r="H285" s="237" t="s">
        <v>24</v>
      </c>
      <c r="I285" s="238"/>
      <c r="J285" s="234"/>
      <c r="K285" s="234"/>
      <c r="L285" s="239"/>
      <c r="M285" s="240"/>
      <c r="N285" s="241"/>
      <c r="O285" s="241"/>
      <c r="P285" s="241"/>
      <c r="Q285" s="241"/>
      <c r="R285" s="241"/>
      <c r="S285" s="241"/>
      <c r="T285" s="242"/>
      <c r="AT285" s="243" t="s">
        <v>235</v>
      </c>
      <c r="AU285" s="243" t="s">
        <v>85</v>
      </c>
      <c r="AV285" s="13" t="s">
        <v>25</v>
      </c>
      <c r="AW285" s="13" t="s">
        <v>40</v>
      </c>
      <c r="AX285" s="13" t="s">
        <v>77</v>
      </c>
      <c r="AY285" s="243" t="s">
        <v>225</v>
      </c>
    </row>
    <row r="286" spans="2:51" s="13" customFormat="1" ht="13.5">
      <c r="B286" s="233"/>
      <c r="C286" s="234"/>
      <c r="D286" s="218" t="s">
        <v>235</v>
      </c>
      <c r="E286" s="235" t="s">
        <v>24</v>
      </c>
      <c r="F286" s="236" t="s">
        <v>300</v>
      </c>
      <c r="G286" s="234"/>
      <c r="H286" s="237" t="s">
        <v>24</v>
      </c>
      <c r="I286" s="238"/>
      <c r="J286" s="234"/>
      <c r="K286" s="234"/>
      <c r="L286" s="239"/>
      <c r="M286" s="240"/>
      <c r="N286" s="241"/>
      <c r="O286" s="241"/>
      <c r="P286" s="241"/>
      <c r="Q286" s="241"/>
      <c r="R286" s="241"/>
      <c r="S286" s="241"/>
      <c r="T286" s="242"/>
      <c r="AT286" s="243" t="s">
        <v>235</v>
      </c>
      <c r="AU286" s="243" t="s">
        <v>85</v>
      </c>
      <c r="AV286" s="13" t="s">
        <v>25</v>
      </c>
      <c r="AW286" s="13" t="s">
        <v>40</v>
      </c>
      <c r="AX286" s="13" t="s">
        <v>77</v>
      </c>
      <c r="AY286" s="243" t="s">
        <v>225</v>
      </c>
    </row>
    <row r="287" spans="2:51" s="12" customFormat="1" ht="13.5">
      <c r="B287" s="221"/>
      <c r="C287" s="222"/>
      <c r="D287" s="218" t="s">
        <v>235</v>
      </c>
      <c r="E287" s="244" t="s">
        <v>24</v>
      </c>
      <c r="F287" s="245" t="s">
        <v>301</v>
      </c>
      <c r="G287" s="222"/>
      <c r="H287" s="246">
        <v>2.434</v>
      </c>
      <c r="I287" s="227"/>
      <c r="J287" s="222"/>
      <c r="K287" s="222"/>
      <c r="L287" s="228"/>
      <c r="M287" s="229"/>
      <c r="N287" s="230"/>
      <c r="O287" s="230"/>
      <c r="P287" s="230"/>
      <c r="Q287" s="230"/>
      <c r="R287" s="230"/>
      <c r="S287" s="230"/>
      <c r="T287" s="231"/>
      <c r="AT287" s="232" t="s">
        <v>235</v>
      </c>
      <c r="AU287" s="232" t="s">
        <v>85</v>
      </c>
      <c r="AV287" s="12" t="s">
        <v>85</v>
      </c>
      <c r="AW287" s="12" t="s">
        <v>40</v>
      </c>
      <c r="AX287" s="12" t="s">
        <v>77</v>
      </c>
      <c r="AY287" s="232" t="s">
        <v>225</v>
      </c>
    </row>
    <row r="288" spans="2:51" s="12" customFormat="1" ht="13.5">
      <c r="B288" s="221"/>
      <c r="C288" s="222"/>
      <c r="D288" s="218" t="s">
        <v>235</v>
      </c>
      <c r="E288" s="244" t="s">
        <v>24</v>
      </c>
      <c r="F288" s="245" t="s">
        <v>302</v>
      </c>
      <c r="G288" s="222"/>
      <c r="H288" s="246">
        <v>3.474</v>
      </c>
      <c r="I288" s="227"/>
      <c r="J288" s="222"/>
      <c r="K288" s="222"/>
      <c r="L288" s="228"/>
      <c r="M288" s="229"/>
      <c r="N288" s="230"/>
      <c r="O288" s="230"/>
      <c r="P288" s="230"/>
      <c r="Q288" s="230"/>
      <c r="R288" s="230"/>
      <c r="S288" s="230"/>
      <c r="T288" s="231"/>
      <c r="AT288" s="232" t="s">
        <v>235</v>
      </c>
      <c r="AU288" s="232" t="s">
        <v>85</v>
      </c>
      <c r="AV288" s="12" t="s">
        <v>85</v>
      </c>
      <c r="AW288" s="12" t="s">
        <v>40</v>
      </c>
      <c r="AX288" s="12" t="s">
        <v>77</v>
      </c>
      <c r="AY288" s="232" t="s">
        <v>225</v>
      </c>
    </row>
    <row r="289" spans="2:51" s="12" customFormat="1" ht="13.5">
      <c r="B289" s="221"/>
      <c r="C289" s="222"/>
      <c r="D289" s="218" t="s">
        <v>235</v>
      </c>
      <c r="E289" s="244" t="s">
        <v>24</v>
      </c>
      <c r="F289" s="245" t="s">
        <v>302</v>
      </c>
      <c r="G289" s="222"/>
      <c r="H289" s="246">
        <v>3.474</v>
      </c>
      <c r="I289" s="227"/>
      <c r="J289" s="222"/>
      <c r="K289" s="222"/>
      <c r="L289" s="228"/>
      <c r="M289" s="229"/>
      <c r="N289" s="230"/>
      <c r="O289" s="230"/>
      <c r="P289" s="230"/>
      <c r="Q289" s="230"/>
      <c r="R289" s="230"/>
      <c r="S289" s="230"/>
      <c r="T289" s="231"/>
      <c r="AT289" s="232" t="s">
        <v>235</v>
      </c>
      <c r="AU289" s="232" t="s">
        <v>85</v>
      </c>
      <c r="AV289" s="12" t="s">
        <v>85</v>
      </c>
      <c r="AW289" s="12" t="s">
        <v>40</v>
      </c>
      <c r="AX289" s="12" t="s">
        <v>77</v>
      </c>
      <c r="AY289" s="232" t="s">
        <v>225</v>
      </c>
    </row>
    <row r="290" spans="2:51" s="12" customFormat="1" ht="13.5">
      <c r="B290" s="221"/>
      <c r="C290" s="222"/>
      <c r="D290" s="218" t="s">
        <v>235</v>
      </c>
      <c r="E290" s="244" t="s">
        <v>24</v>
      </c>
      <c r="F290" s="245" t="s">
        <v>303</v>
      </c>
      <c r="G290" s="222"/>
      <c r="H290" s="246">
        <v>4.514</v>
      </c>
      <c r="I290" s="227"/>
      <c r="J290" s="222"/>
      <c r="K290" s="222"/>
      <c r="L290" s="228"/>
      <c r="M290" s="229"/>
      <c r="N290" s="230"/>
      <c r="O290" s="230"/>
      <c r="P290" s="230"/>
      <c r="Q290" s="230"/>
      <c r="R290" s="230"/>
      <c r="S290" s="230"/>
      <c r="T290" s="231"/>
      <c r="AT290" s="232" t="s">
        <v>235</v>
      </c>
      <c r="AU290" s="232" t="s">
        <v>85</v>
      </c>
      <c r="AV290" s="12" t="s">
        <v>85</v>
      </c>
      <c r="AW290" s="12" t="s">
        <v>40</v>
      </c>
      <c r="AX290" s="12" t="s">
        <v>77</v>
      </c>
      <c r="AY290" s="232" t="s">
        <v>225</v>
      </c>
    </row>
    <row r="291" spans="2:51" s="12" customFormat="1" ht="13.5">
      <c r="B291" s="221"/>
      <c r="C291" s="222"/>
      <c r="D291" s="218" t="s">
        <v>235</v>
      </c>
      <c r="E291" s="244" t="s">
        <v>24</v>
      </c>
      <c r="F291" s="245" t="s">
        <v>304</v>
      </c>
      <c r="G291" s="222"/>
      <c r="H291" s="246">
        <v>9.488</v>
      </c>
      <c r="I291" s="227"/>
      <c r="J291" s="222"/>
      <c r="K291" s="222"/>
      <c r="L291" s="228"/>
      <c r="M291" s="229"/>
      <c r="N291" s="230"/>
      <c r="O291" s="230"/>
      <c r="P291" s="230"/>
      <c r="Q291" s="230"/>
      <c r="R291" s="230"/>
      <c r="S291" s="230"/>
      <c r="T291" s="231"/>
      <c r="AT291" s="232" t="s">
        <v>235</v>
      </c>
      <c r="AU291" s="232" t="s">
        <v>85</v>
      </c>
      <c r="AV291" s="12" t="s">
        <v>85</v>
      </c>
      <c r="AW291" s="12" t="s">
        <v>40</v>
      </c>
      <c r="AX291" s="12" t="s">
        <v>77</v>
      </c>
      <c r="AY291" s="232" t="s">
        <v>225</v>
      </c>
    </row>
    <row r="292" spans="2:51" s="12" customFormat="1" ht="13.5">
      <c r="B292" s="221"/>
      <c r="C292" s="222"/>
      <c r="D292" s="218" t="s">
        <v>235</v>
      </c>
      <c r="E292" s="244" t="s">
        <v>24</v>
      </c>
      <c r="F292" s="245" t="s">
        <v>305</v>
      </c>
      <c r="G292" s="222"/>
      <c r="H292" s="246">
        <v>8.15</v>
      </c>
      <c r="I292" s="227"/>
      <c r="J292" s="222"/>
      <c r="K292" s="222"/>
      <c r="L292" s="228"/>
      <c r="M292" s="229"/>
      <c r="N292" s="230"/>
      <c r="O292" s="230"/>
      <c r="P292" s="230"/>
      <c r="Q292" s="230"/>
      <c r="R292" s="230"/>
      <c r="S292" s="230"/>
      <c r="T292" s="231"/>
      <c r="AT292" s="232" t="s">
        <v>235</v>
      </c>
      <c r="AU292" s="232" t="s">
        <v>85</v>
      </c>
      <c r="AV292" s="12" t="s">
        <v>85</v>
      </c>
      <c r="AW292" s="12" t="s">
        <v>40</v>
      </c>
      <c r="AX292" s="12" t="s">
        <v>77</v>
      </c>
      <c r="AY292" s="232" t="s">
        <v>225</v>
      </c>
    </row>
    <row r="293" spans="2:51" s="12" customFormat="1" ht="13.5">
      <c r="B293" s="221"/>
      <c r="C293" s="222"/>
      <c r="D293" s="218" t="s">
        <v>235</v>
      </c>
      <c r="E293" s="244" t="s">
        <v>24</v>
      </c>
      <c r="F293" s="245" t="s">
        <v>305</v>
      </c>
      <c r="G293" s="222"/>
      <c r="H293" s="246">
        <v>8.15</v>
      </c>
      <c r="I293" s="227"/>
      <c r="J293" s="222"/>
      <c r="K293" s="222"/>
      <c r="L293" s="228"/>
      <c r="M293" s="229"/>
      <c r="N293" s="230"/>
      <c r="O293" s="230"/>
      <c r="P293" s="230"/>
      <c r="Q293" s="230"/>
      <c r="R293" s="230"/>
      <c r="S293" s="230"/>
      <c r="T293" s="231"/>
      <c r="AT293" s="232" t="s">
        <v>235</v>
      </c>
      <c r="AU293" s="232" t="s">
        <v>85</v>
      </c>
      <c r="AV293" s="12" t="s">
        <v>85</v>
      </c>
      <c r="AW293" s="12" t="s">
        <v>40</v>
      </c>
      <c r="AX293" s="12" t="s">
        <v>77</v>
      </c>
      <c r="AY293" s="232" t="s">
        <v>225</v>
      </c>
    </row>
    <row r="294" spans="2:51" s="12" customFormat="1" ht="13.5">
      <c r="B294" s="221"/>
      <c r="C294" s="222"/>
      <c r="D294" s="218" t="s">
        <v>235</v>
      </c>
      <c r="E294" s="244" t="s">
        <v>24</v>
      </c>
      <c r="F294" s="245" t="s">
        <v>306</v>
      </c>
      <c r="G294" s="222"/>
      <c r="H294" s="246">
        <v>11.675</v>
      </c>
      <c r="I294" s="227"/>
      <c r="J294" s="222"/>
      <c r="K294" s="222"/>
      <c r="L294" s="228"/>
      <c r="M294" s="229"/>
      <c r="N294" s="230"/>
      <c r="O294" s="230"/>
      <c r="P294" s="230"/>
      <c r="Q294" s="230"/>
      <c r="R294" s="230"/>
      <c r="S294" s="230"/>
      <c r="T294" s="231"/>
      <c r="AT294" s="232" t="s">
        <v>235</v>
      </c>
      <c r="AU294" s="232" t="s">
        <v>85</v>
      </c>
      <c r="AV294" s="12" t="s">
        <v>85</v>
      </c>
      <c r="AW294" s="12" t="s">
        <v>40</v>
      </c>
      <c r="AX294" s="12" t="s">
        <v>77</v>
      </c>
      <c r="AY294" s="232" t="s">
        <v>225</v>
      </c>
    </row>
    <row r="295" spans="2:51" s="12" customFormat="1" ht="13.5">
      <c r="B295" s="221"/>
      <c r="C295" s="222"/>
      <c r="D295" s="218" t="s">
        <v>235</v>
      </c>
      <c r="E295" s="244" t="s">
        <v>24</v>
      </c>
      <c r="F295" s="245" t="s">
        <v>307</v>
      </c>
      <c r="G295" s="222"/>
      <c r="H295" s="246">
        <v>5.554</v>
      </c>
      <c r="I295" s="227"/>
      <c r="J295" s="222"/>
      <c r="K295" s="222"/>
      <c r="L295" s="228"/>
      <c r="M295" s="229"/>
      <c r="N295" s="230"/>
      <c r="O295" s="230"/>
      <c r="P295" s="230"/>
      <c r="Q295" s="230"/>
      <c r="R295" s="230"/>
      <c r="S295" s="230"/>
      <c r="T295" s="231"/>
      <c r="AT295" s="232" t="s">
        <v>235</v>
      </c>
      <c r="AU295" s="232" t="s">
        <v>85</v>
      </c>
      <c r="AV295" s="12" t="s">
        <v>85</v>
      </c>
      <c r="AW295" s="12" t="s">
        <v>40</v>
      </c>
      <c r="AX295" s="12" t="s">
        <v>77</v>
      </c>
      <c r="AY295" s="232" t="s">
        <v>225</v>
      </c>
    </row>
    <row r="296" spans="2:51" s="12" customFormat="1" ht="13.5">
      <c r="B296" s="221"/>
      <c r="C296" s="222"/>
      <c r="D296" s="218" t="s">
        <v>235</v>
      </c>
      <c r="E296" s="244" t="s">
        <v>24</v>
      </c>
      <c r="F296" s="245" t="s">
        <v>307</v>
      </c>
      <c r="G296" s="222"/>
      <c r="H296" s="246">
        <v>5.554</v>
      </c>
      <c r="I296" s="227"/>
      <c r="J296" s="222"/>
      <c r="K296" s="222"/>
      <c r="L296" s="228"/>
      <c r="M296" s="229"/>
      <c r="N296" s="230"/>
      <c r="O296" s="230"/>
      <c r="P296" s="230"/>
      <c r="Q296" s="230"/>
      <c r="R296" s="230"/>
      <c r="S296" s="230"/>
      <c r="T296" s="231"/>
      <c r="AT296" s="232" t="s">
        <v>235</v>
      </c>
      <c r="AU296" s="232" t="s">
        <v>85</v>
      </c>
      <c r="AV296" s="12" t="s">
        <v>85</v>
      </c>
      <c r="AW296" s="12" t="s">
        <v>40</v>
      </c>
      <c r="AX296" s="12" t="s">
        <v>77</v>
      </c>
      <c r="AY296" s="232" t="s">
        <v>225</v>
      </c>
    </row>
    <row r="297" spans="2:51" s="12" customFormat="1" ht="13.5">
      <c r="B297" s="221"/>
      <c r="C297" s="222"/>
      <c r="D297" s="218" t="s">
        <v>235</v>
      </c>
      <c r="E297" s="244" t="s">
        <v>24</v>
      </c>
      <c r="F297" s="245" t="s">
        <v>312</v>
      </c>
      <c r="G297" s="222"/>
      <c r="H297" s="246">
        <v>6.77</v>
      </c>
      <c r="I297" s="227"/>
      <c r="J297" s="222"/>
      <c r="K297" s="222"/>
      <c r="L297" s="228"/>
      <c r="M297" s="229"/>
      <c r="N297" s="230"/>
      <c r="O297" s="230"/>
      <c r="P297" s="230"/>
      <c r="Q297" s="230"/>
      <c r="R297" s="230"/>
      <c r="S297" s="230"/>
      <c r="T297" s="231"/>
      <c r="AT297" s="232" t="s">
        <v>235</v>
      </c>
      <c r="AU297" s="232" t="s">
        <v>85</v>
      </c>
      <c r="AV297" s="12" t="s">
        <v>85</v>
      </c>
      <c r="AW297" s="12" t="s">
        <v>40</v>
      </c>
      <c r="AX297" s="12" t="s">
        <v>77</v>
      </c>
      <c r="AY297" s="232" t="s">
        <v>225</v>
      </c>
    </row>
    <row r="298" spans="2:51" s="12" customFormat="1" ht="13.5">
      <c r="B298" s="221"/>
      <c r="C298" s="222"/>
      <c r="D298" s="218" t="s">
        <v>235</v>
      </c>
      <c r="E298" s="244" t="s">
        <v>24</v>
      </c>
      <c r="F298" s="245" t="s">
        <v>303</v>
      </c>
      <c r="G298" s="222"/>
      <c r="H298" s="246">
        <v>4.514</v>
      </c>
      <c r="I298" s="227"/>
      <c r="J298" s="222"/>
      <c r="K298" s="222"/>
      <c r="L298" s="228"/>
      <c r="M298" s="229"/>
      <c r="N298" s="230"/>
      <c r="O298" s="230"/>
      <c r="P298" s="230"/>
      <c r="Q298" s="230"/>
      <c r="R298" s="230"/>
      <c r="S298" s="230"/>
      <c r="T298" s="231"/>
      <c r="AT298" s="232" t="s">
        <v>235</v>
      </c>
      <c r="AU298" s="232" t="s">
        <v>85</v>
      </c>
      <c r="AV298" s="12" t="s">
        <v>85</v>
      </c>
      <c r="AW298" s="12" t="s">
        <v>40</v>
      </c>
      <c r="AX298" s="12" t="s">
        <v>77</v>
      </c>
      <c r="AY298" s="232" t="s">
        <v>225</v>
      </c>
    </row>
    <row r="299" spans="2:51" s="12" customFormat="1" ht="13.5">
      <c r="B299" s="221"/>
      <c r="C299" s="222"/>
      <c r="D299" s="218" t="s">
        <v>235</v>
      </c>
      <c r="E299" s="244" t="s">
        <v>24</v>
      </c>
      <c r="F299" s="245" t="s">
        <v>313</v>
      </c>
      <c r="G299" s="222"/>
      <c r="H299" s="246">
        <v>7.302</v>
      </c>
      <c r="I299" s="227"/>
      <c r="J299" s="222"/>
      <c r="K299" s="222"/>
      <c r="L299" s="228"/>
      <c r="M299" s="229"/>
      <c r="N299" s="230"/>
      <c r="O299" s="230"/>
      <c r="P299" s="230"/>
      <c r="Q299" s="230"/>
      <c r="R299" s="230"/>
      <c r="S299" s="230"/>
      <c r="T299" s="231"/>
      <c r="AT299" s="232" t="s">
        <v>235</v>
      </c>
      <c r="AU299" s="232" t="s">
        <v>85</v>
      </c>
      <c r="AV299" s="12" t="s">
        <v>85</v>
      </c>
      <c r="AW299" s="12" t="s">
        <v>40</v>
      </c>
      <c r="AX299" s="12" t="s">
        <v>77</v>
      </c>
      <c r="AY299" s="232" t="s">
        <v>225</v>
      </c>
    </row>
    <row r="300" spans="2:51" s="12" customFormat="1" ht="13.5">
      <c r="B300" s="221"/>
      <c r="C300" s="222"/>
      <c r="D300" s="218" t="s">
        <v>235</v>
      </c>
      <c r="E300" s="244" t="s">
        <v>24</v>
      </c>
      <c r="F300" s="245" t="s">
        <v>314</v>
      </c>
      <c r="G300" s="222"/>
      <c r="H300" s="246">
        <v>55.225</v>
      </c>
      <c r="I300" s="227"/>
      <c r="J300" s="222"/>
      <c r="K300" s="222"/>
      <c r="L300" s="228"/>
      <c r="M300" s="229"/>
      <c r="N300" s="230"/>
      <c r="O300" s="230"/>
      <c r="P300" s="230"/>
      <c r="Q300" s="230"/>
      <c r="R300" s="230"/>
      <c r="S300" s="230"/>
      <c r="T300" s="231"/>
      <c r="AT300" s="232" t="s">
        <v>235</v>
      </c>
      <c r="AU300" s="232" t="s">
        <v>85</v>
      </c>
      <c r="AV300" s="12" t="s">
        <v>85</v>
      </c>
      <c r="AW300" s="12" t="s">
        <v>40</v>
      </c>
      <c r="AX300" s="12" t="s">
        <v>77</v>
      </c>
      <c r="AY300" s="232" t="s">
        <v>225</v>
      </c>
    </row>
    <row r="301" spans="2:51" s="12" customFormat="1" ht="13.5">
      <c r="B301" s="221"/>
      <c r="C301" s="222"/>
      <c r="D301" s="218" t="s">
        <v>235</v>
      </c>
      <c r="E301" s="244" t="s">
        <v>24</v>
      </c>
      <c r="F301" s="245" t="s">
        <v>315</v>
      </c>
      <c r="G301" s="222"/>
      <c r="H301" s="246">
        <v>9.776</v>
      </c>
      <c r="I301" s="227"/>
      <c r="J301" s="222"/>
      <c r="K301" s="222"/>
      <c r="L301" s="228"/>
      <c r="M301" s="229"/>
      <c r="N301" s="230"/>
      <c r="O301" s="230"/>
      <c r="P301" s="230"/>
      <c r="Q301" s="230"/>
      <c r="R301" s="230"/>
      <c r="S301" s="230"/>
      <c r="T301" s="231"/>
      <c r="AT301" s="232" t="s">
        <v>235</v>
      </c>
      <c r="AU301" s="232" t="s">
        <v>85</v>
      </c>
      <c r="AV301" s="12" t="s">
        <v>85</v>
      </c>
      <c r="AW301" s="12" t="s">
        <v>40</v>
      </c>
      <c r="AX301" s="12" t="s">
        <v>77</v>
      </c>
      <c r="AY301" s="232" t="s">
        <v>225</v>
      </c>
    </row>
    <row r="302" spans="2:51" s="12" customFormat="1" ht="13.5">
      <c r="B302" s="221"/>
      <c r="C302" s="222"/>
      <c r="D302" s="218" t="s">
        <v>235</v>
      </c>
      <c r="E302" s="244" t="s">
        <v>24</v>
      </c>
      <c r="F302" s="245" t="s">
        <v>317</v>
      </c>
      <c r="G302" s="222"/>
      <c r="H302" s="246">
        <v>11.856</v>
      </c>
      <c r="I302" s="227"/>
      <c r="J302" s="222"/>
      <c r="K302" s="222"/>
      <c r="L302" s="228"/>
      <c r="M302" s="229"/>
      <c r="N302" s="230"/>
      <c r="O302" s="230"/>
      <c r="P302" s="230"/>
      <c r="Q302" s="230"/>
      <c r="R302" s="230"/>
      <c r="S302" s="230"/>
      <c r="T302" s="231"/>
      <c r="AT302" s="232" t="s">
        <v>235</v>
      </c>
      <c r="AU302" s="232" t="s">
        <v>85</v>
      </c>
      <c r="AV302" s="12" t="s">
        <v>85</v>
      </c>
      <c r="AW302" s="12" t="s">
        <v>40</v>
      </c>
      <c r="AX302" s="12" t="s">
        <v>77</v>
      </c>
      <c r="AY302" s="232" t="s">
        <v>225</v>
      </c>
    </row>
    <row r="303" spans="2:51" s="12" customFormat="1" ht="13.5">
      <c r="B303" s="221"/>
      <c r="C303" s="222"/>
      <c r="D303" s="218" t="s">
        <v>235</v>
      </c>
      <c r="E303" s="244" t="s">
        <v>24</v>
      </c>
      <c r="F303" s="245" t="s">
        <v>318</v>
      </c>
      <c r="G303" s="222"/>
      <c r="H303" s="246">
        <v>2.808</v>
      </c>
      <c r="I303" s="227"/>
      <c r="J303" s="222"/>
      <c r="K303" s="222"/>
      <c r="L303" s="228"/>
      <c r="M303" s="229"/>
      <c r="N303" s="230"/>
      <c r="O303" s="230"/>
      <c r="P303" s="230"/>
      <c r="Q303" s="230"/>
      <c r="R303" s="230"/>
      <c r="S303" s="230"/>
      <c r="T303" s="231"/>
      <c r="AT303" s="232" t="s">
        <v>235</v>
      </c>
      <c r="AU303" s="232" t="s">
        <v>85</v>
      </c>
      <c r="AV303" s="12" t="s">
        <v>85</v>
      </c>
      <c r="AW303" s="12" t="s">
        <v>40</v>
      </c>
      <c r="AX303" s="12" t="s">
        <v>77</v>
      </c>
      <c r="AY303" s="232" t="s">
        <v>225</v>
      </c>
    </row>
    <row r="304" spans="2:51" s="12" customFormat="1" ht="13.5">
      <c r="B304" s="221"/>
      <c r="C304" s="222"/>
      <c r="D304" s="218" t="s">
        <v>235</v>
      </c>
      <c r="E304" s="244" t="s">
        <v>24</v>
      </c>
      <c r="F304" s="245" t="s">
        <v>319</v>
      </c>
      <c r="G304" s="222"/>
      <c r="H304" s="246">
        <v>5.928</v>
      </c>
      <c r="I304" s="227"/>
      <c r="J304" s="222"/>
      <c r="K304" s="222"/>
      <c r="L304" s="228"/>
      <c r="M304" s="229"/>
      <c r="N304" s="230"/>
      <c r="O304" s="230"/>
      <c r="P304" s="230"/>
      <c r="Q304" s="230"/>
      <c r="R304" s="230"/>
      <c r="S304" s="230"/>
      <c r="T304" s="231"/>
      <c r="AT304" s="232" t="s">
        <v>235</v>
      </c>
      <c r="AU304" s="232" t="s">
        <v>85</v>
      </c>
      <c r="AV304" s="12" t="s">
        <v>85</v>
      </c>
      <c r="AW304" s="12" t="s">
        <v>40</v>
      </c>
      <c r="AX304" s="12" t="s">
        <v>77</v>
      </c>
      <c r="AY304" s="232" t="s">
        <v>225</v>
      </c>
    </row>
    <row r="305" spans="2:51" s="12" customFormat="1" ht="13.5">
      <c r="B305" s="221"/>
      <c r="C305" s="222"/>
      <c r="D305" s="218" t="s">
        <v>235</v>
      </c>
      <c r="E305" s="244" t="s">
        <v>24</v>
      </c>
      <c r="F305" s="245" t="s">
        <v>320</v>
      </c>
      <c r="G305" s="222"/>
      <c r="H305" s="246">
        <v>3.848</v>
      </c>
      <c r="I305" s="227"/>
      <c r="J305" s="222"/>
      <c r="K305" s="222"/>
      <c r="L305" s="228"/>
      <c r="M305" s="229"/>
      <c r="N305" s="230"/>
      <c r="O305" s="230"/>
      <c r="P305" s="230"/>
      <c r="Q305" s="230"/>
      <c r="R305" s="230"/>
      <c r="S305" s="230"/>
      <c r="T305" s="231"/>
      <c r="AT305" s="232" t="s">
        <v>235</v>
      </c>
      <c r="AU305" s="232" t="s">
        <v>85</v>
      </c>
      <c r="AV305" s="12" t="s">
        <v>85</v>
      </c>
      <c r="AW305" s="12" t="s">
        <v>40</v>
      </c>
      <c r="AX305" s="12" t="s">
        <v>77</v>
      </c>
      <c r="AY305" s="232" t="s">
        <v>225</v>
      </c>
    </row>
    <row r="306" spans="2:51" s="12" customFormat="1" ht="13.5">
      <c r="B306" s="221"/>
      <c r="C306" s="222"/>
      <c r="D306" s="218" t="s">
        <v>235</v>
      </c>
      <c r="E306" s="244" t="s">
        <v>24</v>
      </c>
      <c r="F306" s="245" t="s">
        <v>321</v>
      </c>
      <c r="G306" s="222"/>
      <c r="H306" s="246">
        <v>4.888</v>
      </c>
      <c r="I306" s="227"/>
      <c r="J306" s="222"/>
      <c r="K306" s="222"/>
      <c r="L306" s="228"/>
      <c r="M306" s="229"/>
      <c r="N306" s="230"/>
      <c r="O306" s="230"/>
      <c r="P306" s="230"/>
      <c r="Q306" s="230"/>
      <c r="R306" s="230"/>
      <c r="S306" s="230"/>
      <c r="T306" s="231"/>
      <c r="AT306" s="232" t="s">
        <v>235</v>
      </c>
      <c r="AU306" s="232" t="s">
        <v>85</v>
      </c>
      <c r="AV306" s="12" t="s">
        <v>85</v>
      </c>
      <c r="AW306" s="12" t="s">
        <v>40</v>
      </c>
      <c r="AX306" s="12" t="s">
        <v>77</v>
      </c>
      <c r="AY306" s="232" t="s">
        <v>225</v>
      </c>
    </row>
    <row r="307" spans="2:51" s="12" customFormat="1" ht="13.5">
      <c r="B307" s="221"/>
      <c r="C307" s="222"/>
      <c r="D307" s="218" t="s">
        <v>235</v>
      </c>
      <c r="E307" s="244" t="s">
        <v>24</v>
      </c>
      <c r="F307" s="245" t="s">
        <v>384</v>
      </c>
      <c r="G307" s="222"/>
      <c r="H307" s="246">
        <v>12.375</v>
      </c>
      <c r="I307" s="227"/>
      <c r="J307" s="222"/>
      <c r="K307" s="222"/>
      <c r="L307" s="228"/>
      <c r="M307" s="229"/>
      <c r="N307" s="230"/>
      <c r="O307" s="230"/>
      <c r="P307" s="230"/>
      <c r="Q307" s="230"/>
      <c r="R307" s="230"/>
      <c r="S307" s="230"/>
      <c r="T307" s="231"/>
      <c r="AT307" s="232" t="s">
        <v>235</v>
      </c>
      <c r="AU307" s="232" t="s">
        <v>85</v>
      </c>
      <c r="AV307" s="12" t="s">
        <v>85</v>
      </c>
      <c r="AW307" s="12" t="s">
        <v>40</v>
      </c>
      <c r="AX307" s="12" t="s">
        <v>77</v>
      </c>
      <c r="AY307" s="232" t="s">
        <v>225</v>
      </c>
    </row>
    <row r="308" spans="2:51" s="12" customFormat="1" ht="13.5">
      <c r="B308" s="221"/>
      <c r="C308" s="222"/>
      <c r="D308" s="218" t="s">
        <v>235</v>
      </c>
      <c r="E308" s="244" t="s">
        <v>24</v>
      </c>
      <c r="F308" s="245" t="s">
        <v>385</v>
      </c>
      <c r="G308" s="222"/>
      <c r="H308" s="246">
        <v>6.88</v>
      </c>
      <c r="I308" s="227"/>
      <c r="J308" s="222"/>
      <c r="K308" s="222"/>
      <c r="L308" s="228"/>
      <c r="M308" s="229"/>
      <c r="N308" s="230"/>
      <c r="O308" s="230"/>
      <c r="P308" s="230"/>
      <c r="Q308" s="230"/>
      <c r="R308" s="230"/>
      <c r="S308" s="230"/>
      <c r="T308" s="231"/>
      <c r="AT308" s="232" t="s">
        <v>235</v>
      </c>
      <c r="AU308" s="232" t="s">
        <v>85</v>
      </c>
      <c r="AV308" s="12" t="s">
        <v>85</v>
      </c>
      <c r="AW308" s="12" t="s">
        <v>40</v>
      </c>
      <c r="AX308" s="12" t="s">
        <v>77</v>
      </c>
      <c r="AY308" s="232" t="s">
        <v>225</v>
      </c>
    </row>
    <row r="309" spans="2:51" s="15" customFormat="1" ht="13.5">
      <c r="B309" s="258"/>
      <c r="C309" s="259"/>
      <c r="D309" s="223" t="s">
        <v>235</v>
      </c>
      <c r="E309" s="260" t="s">
        <v>24</v>
      </c>
      <c r="F309" s="261" t="s">
        <v>248</v>
      </c>
      <c r="G309" s="259"/>
      <c r="H309" s="262">
        <v>194.637</v>
      </c>
      <c r="I309" s="263"/>
      <c r="J309" s="259"/>
      <c r="K309" s="259"/>
      <c r="L309" s="264"/>
      <c r="M309" s="265"/>
      <c r="N309" s="266"/>
      <c r="O309" s="266"/>
      <c r="P309" s="266"/>
      <c r="Q309" s="266"/>
      <c r="R309" s="266"/>
      <c r="S309" s="266"/>
      <c r="T309" s="267"/>
      <c r="AT309" s="268" t="s">
        <v>235</v>
      </c>
      <c r="AU309" s="268" t="s">
        <v>85</v>
      </c>
      <c r="AV309" s="15" t="s">
        <v>231</v>
      </c>
      <c r="AW309" s="15" t="s">
        <v>40</v>
      </c>
      <c r="AX309" s="15" t="s">
        <v>25</v>
      </c>
      <c r="AY309" s="268" t="s">
        <v>225</v>
      </c>
    </row>
    <row r="310" spans="2:65" s="1" customFormat="1" ht="16.5" customHeight="1">
      <c r="B310" s="42"/>
      <c r="C310" s="206" t="s">
        <v>386</v>
      </c>
      <c r="D310" s="206" t="s">
        <v>227</v>
      </c>
      <c r="E310" s="207" t="s">
        <v>387</v>
      </c>
      <c r="F310" s="208" t="s">
        <v>388</v>
      </c>
      <c r="G310" s="209" t="s">
        <v>147</v>
      </c>
      <c r="H310" s="210">
        <v>107.076</v>
      </c>
      <c r="I310" s="211"/>
      <c r="J310" s="212">
        <f>ROUND(I310*H310,2)</f>
        <v>0</v>
      </c>
      <c r="K310" s="208" t="s">
        <v>230</v>
      </c>
      <c r="L310" s="62"/>
      <c r="M310" s="213" t="s">
        <v>24</v>
      </c>
      <c r="N310" s="214" t="s">
        <v>48</v>
      </c>
      <c r="O310" s="43"/>
      <c r="P310" s="215">
        <f>O310*H310</f>
        <v>0</v>
      </c>
      <c r="Q310" s="215">
        <v>0.00048</v>
      </c>
      <c r="R310" s="215">
        <f>Q310*H310</f>
        <v>0.05139648</v>
      </c>
      <c r="S310" s="215">
        <v>0</v>
      </c>
      <c r="T310" s="216">
        <f>S310*H310</f>
        <v>0</v>
      </c>
      <c r="AR310" s="25" t="s">
        <v>231</v>
      </c>
      <c r="AT310" s="25" t="s">
        <v>227</v>
      </c>
      <c r="AU310" s="25" t="s">
        <v>85</v>
      </c>
      <c r="AY310" s="25" t="s">
        <v>225</v>
      </c>
      <c r="BE310" s="217">
        <f>IF(N310="základní",J310,0)</f>
        <v>0</v>
      </c>
      <c r="BF310" s="217">
        <f>IF(N310="snížená",J310,0)</f>
        <v>0</v>
      </c>
      <c r="BG310" s="217">
        <f>IF(N310="zákl. přenesená",J310,0)</f>
        <v>0</v>
      </c>
      <c r="BH310" s="217">
        <f>IF(N310="sníž. přenesená",J310,0)</f>
        <v>0</v>
      </c>
      <c r="BI310" s="217">
        <f>IF(N310="nulová",J310,0)</f>
        <v>0</v>
      </c>
      <c r="BJ310" s="25" t="s">
        <v>25</v>
      </c>
      <c r="BK310" s="217">
        <f>ROUND(I310*H310,2)</f>
        <v>0</v>
      </c>
      <c r="BL310" s="25" t="s">
        <v>231</v>
      </c>
      <c r="BM310" s="25" t="s">
        <v>389</v>
      </c>
    </row>
    <row r="311" spans="2:47" s="1" customFormat="1" ht="27">
      <c r="B311" s="42"/>
      <c r="C311" s="64"/>
      <c r="D311" s="218" t="s">
        <v>233</v>
      </c>
      <c r="E311" s="64"/>
      <c r="F311" s="219" t="s">
        <v>390</v>
      </c>
      <c r="G311" s="64"/>
      <c r="H311" s="64"/>
      <c r="I311" s="174"/>
      <c r="J311" s="64"/>
      <c r="K311" s="64"/>
      <c r="L311" s="62"/>
      <c r="M311" s="220"/>
      <c r="N311" s="43"/>
      <c r="O311" s="43"/>
      <c r="P311" s="43"/>
      <c r="Q311" s="43"/>
      <c r="R311" s="43"/>
      <c r="S311" s="43"/>
      <c r="T311" s="79"/>
      <c r="AT311" s="25" t="s">
        <v>233</v>
      </c>
      <c r="AU311" s="25" t="s">
        <v>85</v>
      </c>
    </row>
    <row r="312" spans="2:51" s="12" customFormat="1" ht="13.5">
      <c r="B312" s="221"/>
      <c r="C312" s="222"/>
      <c r="D312" s="218" t="s">
        <v>235</v>
      </c>
      <c r="E312" s="244" t="s">
        <v>24</v>
      </c>
      <c r="F312" s="245" t="s">
        <v>308</v>
      </c>
      <c r="G312" s="222"/>
      <c r="H312" s="246">
        <v>6.594</v>
      </c>
      <c r="I312" s="227"/>
      <c r="J312" s="222"/>
      <c r="K312" s="222"/>
      <c r="L312" s="228"/>
      <c r="M312" s="229"/>
      <c r="N312" s="230"/>
      <c r="O312" s="230"/>
      <c r="P312" s="230"/>
      <c r="Q312" s="230"/>
      <c r="R312" s="230"/>
      <c r="S312" s="230"/>
      <c r="T312" s="231"/>
      <c r="AT312" s="232" t="s">
        <v>235</v>
      </c>
      <c r="AU312" s="232" t="s">
        <v>85</v>
      </c>
      <c r="AV312" s="12" t="s">
        <v>85</v>
      </c>
      <c r="AW312" s="12" t="s">
        <v>40</v>
      </c>
      <c r="AX312" s="12" t="s">
        <v>77</v>
      </c>
      <c r="AY312" s="232" t="s">
        <v>225</v>
      </c>
    </row>
    <row r="313" spans="2:51" s="12" customFormat="1" ht="13.5">
      <c r="B313" s="221"/>
      <c r="C313" s="222"/>
      <c r="D313" s="218" t="s">
        <v>235</v>
      </c>
      <c r="E313" s="244" t="s">
        <v>24</v>
      </c>
      <c r="F313" s="245" t="s">
        <v>308</v>
      </c>
      <c r="G313" s="222"/>
      <c r="H313" s="246">
        <v>6.594</v>
      </c>
      <c r="I313" s="227"/>
      <c r="J313" s="222"/>
      <c r="K313" s="222"/>
      <c r="L313" s="228"/>
      <c r="M313" s="229"/>
      <c r="N313" s="230"/>
      <c r="O313" s="230"/>
      <c r="P313" s="230"/>
      <c r="Q313" s="230"/>
      <c r="R313" s="230"/>
      <c r="S313" s="230"/>
      <c r="T313" s="231"/>
      <c r="AT313" s="232" t="s">
        <v>235</v>
      </c>
      <c r="AU313" s="232" t="s">
        <v>85</v>
      </c>
      <c r="AV313" s="12" t="s">
        <v>85</v>
      </c>
      <c r="AW313" s="12" t="s">
        <v>40</v>
      </c>
      <c r="AX313" s="12" t="s">
        <v>77</v>
      </c>
      <c r="AY313" s="232" t="s">
        <v>225</v>
      </c>
    </row>
    <row r="314" spans="2:51" s="12" customFormat="1" ht="13.5">
      <c r="B314" s="221"/>
      <c r="C314" s="222"/>
      <c r="D314" s="218" t="s">
        <v>235</v>
      </c>
      <c r="E314" s="244" t="s">
        <v>24</v>
      </c>
      <c r="F314" s="245" t="s">
        <v>309</v>
      </c>
      <c r="G314" s="222"/>
      <c r="H314" s="246">
        <v>13.861</v>
      </c>
      <c r="I314" s="227"/>
      <c r="J314" s="222"/>
      <c r="K314" s="222"/>
      <c r="L314" s="228"/>
      <c r="M314" s="229"/>
      <c r="N314" s="230"/>
      <c r="O314" s="230"/>
      <c r="P314" s="230"/>
      <c r="Q314" s="230"/>
      <c r="R314" s="230"/>
      <c r="S314" s="230"/>
      <c r="T314" s="231"/>
      <c r="AT314" s="232" t="s">
        <v>235</v>
      </c>
      <c r="AU314" s="232" t="s">
        <v>85</v>
      </c>
      <c r="AV314" s="12" t="s">
        <v>85</v>
      </c>
      <c r="AW314" s="12" t="s">
        <v>40</v>
      </c>
      <c r="AX314" s="12" t="s">
        <v>77</v>
      </c>
      <c r="AY314" s="232" t="s">
        <v>225</v>
      </c>
    </row>
    <row r="315" spans="2:51" s="12" customFormat="1" ht="13.5">
      <c r="B315" s="221"/>
      <c r="C315" s="222"/>
      <c r="D315" s="218" t="s">
        <v>235</v>
      </c>
      <c r="E315" s="244" t="s">
        <v>24</v>
      </c>
      <c r="F315" s="245" t="s">
        <v>310</v>
      </c>
      <c r="G315" s="222"/>
      <c r="H315" s="246">
        <v>9.676</v>
      </c>
      <c r="I315" s="227"/>
      <c r="J315" s="222"/>
      <c r="K315" s="222"/>
      <c r="L315" s="228"/>
      <c r="M315" s="229"/>
      <c r="N315" s="230"/>
      <c r="O315" s="230"/>
      <c r="P315" s="230"/>
      <c r="Q315" s="230"/>
      <c r="R315" s="230"/>
      <c r="S315" s="230"/>
      <c r="T315" s="231"/>
      <c r="AT315" s="232" t="s">
        <v>235</v>
      </c>
      <c r="AU315" s="232" t="s">
        <v>85</v>
      </c>
      <c r="AV315" s="12" t="s">
        <v>85</v>
      </c>
      <c r="AW315" s="12" t="s">
        <v>40</v>
      </c>
      <c r="AX315" s="12" t="s">
        <v>77</v>
      </c>
      <c r="AY315" s="232" t="s">
        <v>225</v>
      </c>
    </row>
    <row r="316" spans="2:51" s="12" customFormat="1" ht="13.5">
      <c r="B316" s="221"/>
      <c r="C316" s="222"/>
      <c r="D316" s="218" t="s">
        <v>235</v>
      </c>
      <c r="E316" s="244" t="s">
        <v>24</v>
      </c>
      <c r="F316" s="245" t="s">
        <v>310</v>
      </c>
      <c r="G316" s="222"/>
      <c r="H316" s="246">
        <v>9.676</v>
      </c>
      <c r="I316" s="227"/>
      <c r="J316" s="222"/>
      <c r="K316" s="222"/>
      <c r="L316" s="228"/>
      <c r="M316" s="229"/>
      <c r="N316" s="230"/>
      <c r="O316" s="230"/>
      <c r="P316" s="230"/>
      <c r="Q316" s="230"/>
      <c r="R316" s="230"/>
      <c r="S316" s="230"/>
      <c r="T316" s="231"/>
      <c r="AT316" s="232" t="s">
        <v>235</v>
      </c>
      <c r="AU316" s="232" t="s">
        <v>85</v>
      </c>
      <c r="AV316" s="12" t="s">
        <v>85</v>
      </c>
      <c r="AW316" s="12" t="s">
        <v>40</v>
      </c>
      <c r="AX316" s="12" t="s">
        <v>77</v>
      </c>
      <c r="AY316" s="232" t="s">
        <v>225</v>
      </c>
    </row>
    <row r="317" spans="2:51" s="12" customFormat="1" ht="13.5">
      <c r="B317" s="221"/>
      <c r="C317" s="222"/>
      <c r="D317" s="218" t="s">
        <v>235</v>
      </c>
      <c r="E317" s="244" t="s">
        <v>24</v>
      </c>
      <c r="F317" s="245" t="s">
        <v>309</v>
      </c>
      <c r="G317" s="222"/>
      <c r="H317" s="246">
        <v>13.861</v>
      </c>
      <c r="I317" s="227"/>
      <c r="J317" s="222"/>
      <c r="K317" s="222"/>
      <c r="L317" s="228"/>
      <c r="M317" s="229"/>
      <c r="N317" s="230"/>
      <c r="O317" s="230"/>
      <c r="P317" s="230"/>
      <c r="Q317" s="230"/>
      <c r="R317" s="230"/>
      <c r="S317" s="230"/>
      <c r="T317" s="231"/>
      <c r="AT317" s="232" t="s">
        <v>235</v>
      </c>
      <c r="AU317" s="232" t="s">
        <v>85</v>
      </c>
      <c r="AV317" s="12" t="s">
        <v>85</v>
      </c>
      <c r="AW317" s="12" t="s">
        <v>40</v>
      </c>
      <c r="AX317" s="12" t="s">
        <v>77</v>
      </c>
      <c r="AY317" s="232" t="s">
        <v>225</v>
      </c>
    </row>
    <row r="318" spans="2:51" s="12" customFormat="1" ht="13.5">
      <c r="B318" s="221"/>
      <c r="C318" s="222"/>
      <c r="D318" s="218" t="s">
        <v>235</v>
      </c>
      <c r="E318" s="244" t="s">
        <v>24</v>
      </c>
      <c r="F318" s="245" t="s">
        <v>311</v>
      </c>
      <c r="G318" s="222"/>
      <c r="H318" s="246">
        <v>9.266</v>
      </c>
      <c r="I318" s="227"/>
      <c r="J318" s="222"/>
      <c r="K318" s="222"/>
      <c r="L318" s="228"/>
      <c r="M318" s="229"/>
      <c r="N318" s="230"/>
      <c r="O318" s="230"/>
      <c r="P318" s="230"/>
      <c r="Q318" s="230"/>
      <c r="R318" s="230"/>
      <c r="S318" s="230"/>
      <c r="T318" s="231"/>
      <c r="AT318" s="232" t="s">
        <v>235</v>
      </c>
      <c r="AU318" s="232" t="s">
        <v>85</v>
      </c>
      <c r="AV318" s="12" t="s">
        <v>85</v>
      </c>
      <c r="AW318" s="12" t="s">
        <v>40</v>
      </c>
      <c r="AX318" s="12" t="s">
        <v>77</v>
      </c>
      <c r="AY318" s="232" t="s">
        <v>225</v>
      </c>
    </row>
    <row r="319" spans="2:51" s="12" customFormat="1" ht="13.5">
      <c r="B319" s="221"/>
      <c r="C319" s="222"/>
      <c r="D319" s="218" t="s">
        <v>235</v>
      </c>
      <c r="E319" s="244" t="s">
        <v>24</v>
      </c>
      <c r="F319" s="245" t="s">
        <v>310</v>
      </c>
      <c r="G319" s="222"/>
      <c r="H319" s="246">
        <v>9.676</v>
      </c>
      <c r="I319" s="227"/>
      <c r="J319" s="222"/>
      <c r="K319" s="222"/>
      <c r="L319" s="228"/>
      <c r="M319" s="229"/>
      <c r="N319" s="230"/>
      <c r="O319" s="230"/>
      <c r="P319" s="230"/>
      <c r="Q319" s="230"/>
      <c r="R319" s="230"/>
      <c r="S319" s="230"/>
      <c r="T319" s="231"/>
      <c r="AT319" s="232" t="s">
        <v>235</v>
      </c>
      <c r="AU319" s="232" t="s">
        <v>85</v>
      </c>
      <c r="AV319" s="12" t="s">
        <v>85</v>
      </c>
      <c r="AW319" s="12" t="s">
        <v>40</v>
      </c>
      <c r="AX319" s="12" t="s">
        <v>77</v>
      </c>
      <c r="AY319" s="232" t="s">
        <v>225</v>
      </c>
    </row>
    <row r="320" spans="2:51" s="12" customFormat="1" ht="13.5">
      <c r="B320" s="221"/>
      <c r="C320" s="222"/>
      <c r="D320" s="218" t="s">
        <v>235</v>
      </c>
      <c r="E320" s="244" t="s">
        <v>24</v>
      </c>
      <c r="F320" s="245" t="s">
        <v>316</v>
      </c>
      <c r="G320" s="222"/>
      <c r="H320" s="246">
        <v>13.936</v>
      </c>
      <c r="I320" s="227"/>
      <c r="J320" s="222"/>
      <c r="K320" s="222"/>
      <c r="L320" s="228"/>
      <c r="M320" s="229"/>
      <c r="N320" s="230"/>
      <c r="O320" s="230"/>
      <c r="P320" s="230"/>
      <c r="Q320" s="230"/>
      <c r="R320" s="230"/>
      <c r="S320" s="230"/>
      <c r="T320" s="231"/>
      <c r="AT320" s="232" t="s">
        <v>235</v>
      </c>
      <c r="AU320" s="232" t="s">
        <v>85</v>
      </c>
      <c r="AV320" s="12" t="s">
        <v>85</v>
      </c>
      <c r="AW320" s="12" t="s">
        <v>40</v>
      </c>
      <c r="AX320" s="12" t="s">
        <v>77</v>
      </c>
      <c r="AY320" s="232" t="s">
        <v>225</v>
      </c>
    </row>
    <row r="321" spans="2:51" s="12" customFormat="1" ht="13.5">
      <c r="B321" s="221"/>
      <c r="C321" s="222"/>
      <c r="D321" s="218" t="s">
        <v>235</v>
      </c>
      <c r="E321" s="244" t="s">
        <v>24</v>
      </c>
      <c r="F321" s="245" t="s">
        <v>316</v>
      </c>
      <c r="G321" s="222"/>
      <c r="H321" s="246">
        <v>13.936</v>
      </c>
      <c r="I321" s="227"/>
      <c r="J321" s="222"/>
      <c r="K321" s="222"/>
      <c r="L321" s="228"/>
      <c r="M321" s="229"/>
      <c r="N321" s="230"/>
      <c r="O321" s="230"/>
      <c r="P321" s="230"/>
      <c r="Q321" s="230"/>
      <c r="R321" s="230"/>
      <c r="S321" s="230"/>
      <c r="T321" s="231"/>
      <c r="AT321" s="232" t="s">
        <v>235</v>
      </c>
      <c r="AU321" s="232" t="s">
        <v>85</v>
      </c>
      <c r="AV321" s="12" t="s">
        <v>85</v>
      </c>
      <c r="AW321" s="12" t="s">
        <v>40</v>
      </c>
      <c r="AX321" s="12" t="s">
        <v>77</v>
      </c>
      <c r="AY321" s="232" t="s">
        <v>225</v>
      </c>
    </row>
    <row r="322" spans="2:51" s="15" customFormat="1" ht="13.5">
      <c r="B322" s="258"/>
      <c r="C322" s="259"/>
      <c r="D322" s="223" t="s">
        <v>235</v>
      </c>
      <c r="E322" s="260" t="s">
        <v>24</v>
      </c>
      <c r="F322" s="261" t="s">
        <v>248</v>
      </c>
      <c r="G322" s="259"/>
      <c r="H322" s="262">
        <v>107.076</v>
      </c>
      <c r="I322" s="263"/>
      <c r="J322" s="259"/>
      <c r="K322" s="259"/>
      <c r="L322" s="264"/>
      <c r="M322" s="265"/>
      <c r="N322" s="266"/>
      <c r="O322" s="266"/>
      <c r="P322" s="266"/>
      <c r="Q322" s="266"/>
      <c r="R322" s="266"/>
      <c r="S322" s="266"/>
      <c r="T322" s="267"/>
      <c r="AT322" s="268" t="s">
        <v>235</v>
      </c>
      <c r="AU322" s="268" t="s">
        <v>85</v>
      </c>
      <c r="AV322" s="15" t="s">
        <v>231</v>
      </c>
      <c r="AW322" s="15" t="s">
        <v>40</v>
      </c>
      <c r="AX322" s="15" t="s">
        <v>25</v>
      </c>
      <c r="AY322" s="268" t="s">
        <v>225</v>
      </c>
    </row>
    <row r="323" spans="2:65" s="1" customFormat="1" ht="16.5" customHeight="1">
      <c r="B323" s="42"/>
      <c r="C323" s="206" t="s">
        <v>391</v>
      </c>
      <c r="D323" s="206" t="s">
        <v>227</v>
      </c>
      <c r="E323" s="207" t="s">
        <v>392</v>
      </c>
      <c r="F323" s="208" t="s">
        <v>393</v>
      </c>
      <c r="G323" s="209" t="s">
        <v>147</v>
      </c>
      <c r="H323" s="210">
        <v>194.637</v>
      </c>
      <c r="I323" s="211"/>
      <c r="J323" s="212">
        <f>ROUND(I323*H323,2)</f>
        <v>0</v>
      </c>
      <c r="K323" s="208" t="s">
        <v>230</v>
      </c>
      <c r="L323" s="62"/>
      <c r="M323" s="213" t="s">
        <v>24</v>
      </c>
      <c r="N323" s="214" t="s">
        <v>48</v>
      </c>
      <c r="O323" s="43"/>
      <c r="P323" s="215">
        <f>O323*H323</f>
        <v>0</v>
      </c>
      <c r="Q323" s="215">
        <v>0</v>
      </c>
      <c r="R323" s="215">
        <f>Q323*H323</f>
        <v>0</v>
      </c>
      <c r="S323" s="215">
        <v>0</v>
      </c>
      <c r="T323" s="216">
        <f>S323*H323</f>
        <v>0</v>
      </c>
      <c r="AR323" s="25" t="s">
        <v>231</v>
      </c>
      <c r="AT323" s="25" t="s">
        <v>227</v>
      </c>
      <c r="AU323" s="25" t="s">
        <v>85</v>
      </c>
      <c r="AY323" s="25" t="s">
        <v>225</v>
      </c>
      <c r="BE323" s="217">
        <f>IF(N323="základní",J323,0)</f>
        <v>0</v>
      </c>
      <c r="BF323" s="217">
        <f>IF(N323="snížená",J323,0)</f>
        <v>0</v>
      </c>
      <c r="BG323" s="217">
        <f>IF(N323="zákl. přenesená",J323,0)</f>
        <v>0</v>
      </c>
      <c r="BH323" s="217">
        <f>IF(N323="sníž. přenesená",J323,0)</f>
        <v>0</v>
      </c>
      <c r="BI323" s="217">
        <f>IF(N323="nulová",J323,0)</f>
        <v>0</v>
      </c>
      <c r="BJ323" s="25" t="s">
        <v>25</v>
      </c>
      <c r="BK323" s="217">
        <f>ROUND(I323*H323,2)</f>
        <v>0</v>
      </c>
      <c r="BL323" s="25" t="s">
        <v>231</v>
      </c>
      <c r="BM323" s="25" t="s">
        <v>394</v>
      </c>
    </row>
    <row r="324" spans="2:47" s="1" customFormat="1" ht="27">
      <c r="B324" s="42"/>
      <c r="C324" s="64"/>
      <c r="D324" s="223" t="s">
        <v>233</v>
      </c>
      <c r="E324" s="64"/>
      <c r="F324" s="269" t="s">
        <v>395</v>
      </c>
      <c r="G324" s="64"/>
      <c r="H324" s="64"/>
      <c r="I324" s="174"/>
      <c r="J324" s="64"/>
      <c r="K324" s="64"/>
      <c r="L324" s="62"/>
      <c r="M324" s="220"/>
      <c r="N324" s="43"/>
      <c r="O324" s="43"/>
      <c r="P324" s="43"/>
      <c r="Q324" s="43"/>
      <c r="R324" s="43"/>
      <c r="S324" s="43"/>
      <c r="T324" s="79"/>
      <c r="AT324" s="25" t="s">
        <v>233</v>
      </c>
      <c r="AU324" s="25" t="s">
        <v>85</v>
      </c>
    </row>
    <row r="325" spans="2:65" s="1" customFormat="1" ht="16.5" customHeight="1">
      <c r="B325" s="42"/>
      <c r="C325" s="206" t="s">
        <v>396</v>
      </c>
      <c r="D325" s="206" t="s">
        <v>227</v>
      </c>
      <c r="E325" s="207" t="s">
        <v>397</v>
      </c>
      <c r="F325" s="208" t="s">
        <v>398</v>
      </c>
      <c r="G325" s="209" t="s">
        <v>147</v>
      </c>
      <c r="H325" s="210">
        <v>107.076</v>
      </c>
      <c r="I325" s="211"/>
      <c r="J325" s="212">
        <f>ROUND(I325*H325,2)</f>
        <v>0</v>
      </c>
      <c r="K325" s="208" t="s">
        <v>230</v>
      </c>
      <c r="L325" s="62"/>
      <c r="M325" s="213" t="s">
        <v>24</v>
      </c>
      <c r="N325" s="214" t="s">
        <v>48</v>
      </c>
      <c r="O325" s="43"/>
      <c r="P325" s="215">
        <f>O325*H325</f>
        <v>0</v>
      </c>
      <c r="Q325" s="215">
        <v>0</v>
      </c>
      <c r="R325" s="215">
        <f>Q325*H325</f>
        <v>0</v>
      </c>
      <c r="S325" s="215">
        <v>0</v>
      </c>
      <c r="T325" s="216">
        <f>S325*H325</f>
        <v>0</v>
      </c>
      <c r="AR325" s="25" t="s">
        <v>231</v>
      </c>
      <c r="AT325" s="25" t="s">
        <v>227</v>
      </c>
      <c r="AU325" s="25" t="s">
        <v>85</v>
      </c>
      <c r="AY325" s="25" t="s">
        <v>225</v>
      </c>
      <c r="BE325" s="217">
        <f>IF(N325="základní",J325,0)</f>
        <v>0</v>
      </c>
      <c r="BF325" s="217">
        <f>IF(N325="snížená",J325,0)</f>
        <v>0</v>
      </c>
      <c r="BG325" s="217">
        <f>IF(N325="zákl. přenesená",J325,0)</f>
        <v>0</v>
      </c>
      <c r="BH325" s="217">
        <f>IF(N325="sníž. přenesená",J325,0)</f>
        <v>0</v>
      </c>
      <c r="BI325" s="217">
        <f>IF(N325="nulová",J325,0)</f>
        <v>0</v>
      </c>
      <c r="BJ325" s="25" t="s">
        <v>25</v>
      </c>
      <c r="BK325" s="217">
        <f>ROUND(I325*H325,2)</f>
        <v>0</v>
      </c>
      <c r="BL325" s="25" t="s">
        <v>231</v>
      </c>
      <c r="BM325" s="25" t="s">
        <v>399</v>
      </c>
    </row>
    <row r="326" spans="2:47" s="1" customFormat="1" ht="27">
      <c r="B326" s="42"/>
      <c r="C326" s="64"/>
      <c r="D326" s="223" t="s">
        <v>233</v>
      </c>
      <c r="E326" s="64"/>
      <c r="F326" s="269" t="s">
        <v>400</v>
      </c>
      <c r="G326" s="64"/>
      <c r="H326" s="64"/>
      <c r="I326" s="174"/>
      <c r="J326" s="64"/>
      <c r="K326" s="64"/>
      <c r="L326" s="62"/>
      <c r="M326" s="220"/>
      <c r="N326" s="43"/>
      <c r="O326" s="43"/>
      <c r="P326" s="43"/>
      <c r="Q326" s="43"/>
      <c r="R326" s="43"/>
      <c r="S326" s="43"/>
      <c r="T326" s="79"/>
      <c r="AT326" s="25" t="s">
        <v>233</v>
      </c>
      <c r="AU326" s="25" t="s">
        <v>85</v>
      </c>
    </row>
    <row r="327" spans="2:65" s="1" customFormat="1" ht="25.5" customHeight="1">
      <c r="B327" s="42"/>
      <c r="C327" s="206" t="s">
        <v>401</v>
      </c>
      <c r="D327" s="206" t="s">
        <v>227</v>
      </c>
      <c r="E327" s="207" t="s">
        <v>402</v>
      </c>
      <c r="F327" s="208" t="s">
        <v>403</v>
      </c>
      <c r="G327" s="209" t="s">
        <v>147</v>
      </c>
      <c r="H327" s="210">
        <v>373.642</v>
      </c>
      <c r="I327" s="211"/>
      <c r="J327" s="212">
        <f>ROUND(I327*H327,2)</f>
        <v>0</v>
      </c>
      <c r="K327" s="208" t="s">
        <v>230</v>
      </c>
      <c r="L327" s="62"/>
      <c r="M327" s="213" t="s">
        <v>24</v>
      </c>
      <c r="N327" s="214" t="s">
        <v>48</v>
      </c>
      <c r="O327" s="43"/>
      <c r="P327" s="215">
        <f>O327*H327</f>
        <v>0</v>
      </c>
      <c r="Q327" s="215">
        <v>0</v>
      </c>
      <c r="R327" s="215">
        <f>Q327*H327</f>
        <v>0</v>
      </c>
      <c r="S327" s="215">
        <v>0</v>
      </c>
      <c r="T327" s="216">
        <f>S327*H327</f>
        <v>0</v>
      </c>
      <c r="AR327" s="25" t="s">
        <v>231</v>
      </c>
      <c r="AT327" s="25" t="s">
        <v>227</v>
      </c>
      <c r="AU327" s="25" t="s">
        <v>85</v>
      </c>
      <c r="AY327" s="25" t="s">
        <v>225</v>
      </c>
      <c r="BE327" s="217">
        <f>IF(N327="základní",J327,0)</f>
        <v>0</v>
      </c>
      <c r="BF327" s="217">
        <f>IF(N327="snížená",J327,0)</f>
        <v>0</v>
      </c>
      <c r="BG327" s="217">
        <f>IF(N327="zákl. přenesená",J327,0)</f>
        <v>0</v>
      </c>
      <c r="BH327" s="217">
        <f>IF(N327="sníž. přenesená",J327,0)</f>
        <v>0</v>
      </c>
      <c r="BI327" s="217">
        <f>IF(N327="nulová",J327,0)</f>
        <v>0</v>
      </c>
      <c r="BJ327" s="25" t="s">
        <v>25</v>
      </c>
      <c r="BK327" s="217">
        <f>ROUND(I327*H327,2)</f>
        <v>0</v>
      </c>
      <c r="BL327" s="25" t="s">
        <v>231</v>
      </c>
      <c r="BM327" s="25" t="s">
        <v>404</v>
      </c>
    </row>
    <row r="328" spans="2:47" s="1" customFormat="1" ht="40.5">
      <c r="B328" s="42"/>
      <c r="C328" s="64"/>
      <c r="D328" s="218" t="s">
        <v>233</v>
      </c>
      <c r="E328" s="64"/>
      <c r="F328" s="219" t="s">
        <v>405</v>
      </c>
      <c r="G328" s="64"/>
      <c r="H328" s="64"/>
      <c r="I328" s="174"/>
      <c r="J328" s="64"/>
      <c r="K328" s="64"/>
      <c r="L328" s="62"/>
      <c r="M328" s="220"/>
      <c r="N328" s="43"/>
      <c r="O328" s="43"/>
      <c r="P328" s="43"/>
      <c r="Q328" s="43"/>
      <c r="R328" s="43"/>
      <c r="S328" s="43"/>
      <c r="T328" s="79"/>
      <c r="AT328" s="25" t="s">
        <v>233</v>
      </c>
      <c r="AU328" s="25" t="s">
        <v>85</v>
      </c>
    </row>
    <row r="329" spans="2:51" s="12" customFormat="1" ht="13.5">
      <c r="B329" s="221"/>
      <c r="C329" s="222"/>
      <c r="D329" s="223" t="s">
        <v>235</v>
      </c>
      <c r="E329" s="224" t="s">
        <v>24</v>
      </c>
      <c r="F329" s="225" t="s">
        <v>406</v>
      </c>
      <c r="G329" s="222"/>
      <c r="H329" s="226">
        <v>373.642</v>
      </c>
      <c r="I329" s="227"/>
      <c r="J329" s="222"/>
      <c r="K329" s="222"/>
      <c r="L329" s="228"/>
      <c r="M329" s="229"/>
      <c r="N329" s="230"/>
      <c r="O329" s="230"/>
      <c r="P329" s="230"/>
      <c r="Q329" s="230"/>
      <c r="R329" s="230"/>
      <c r="S329" s="230"/>
      <c r="T329" s="231"/>
      <c r="AT329" s="232" t="s">
        <v>235</v>
      </c>
      <c r="AU329" s="232" t="s">
        <v>85</v>
      </c>
      <c r="AV329" s="12" t="s">
        <v>85</v>
      </c>
      <c r="AW329" s="12" t="s">
        <v>40</v>
      </c>
      <c r="AX329" s="12" t="s">
        <v>25</v>
      </c>
      <c r="AY329" s="232" t="s">
        <v>225</v>
      </c>
    </row>
    <row r="330" spans="2:65" s="1" customFormat="1" ht="16.5" customHeight="1">
      <c r="B330" s="42"/>
      <c r="C330" s="206" t="s">
        <v>9</v>
      </c>
      <c r="D330" s="206" t="s">
        <v>227</v>
      </c>
      <c r="E330" s="207" t="s">
        <v>407</v>
      </c>
      <c r="F330" s="208" t="s">
        <v>408</v>
      </c>
      <c r="G330" s="209" t="s">
        <v>147</v>
      </c>
      <c r="H330" s="210">
        <v>19.949</v>
      </c>
      <c r="I330" s="211"/>
      <c r="J330" s="212">
        <f>ROUND(I330*H330,2)</f>
        <v>0</v>
      </c>
      <c r="K330" s="208" t="s">
        <v>230</v>
      </c>
      <c r="L330" s="62"/>
      <c r="M330" s="213" t="s">
        <v>24</v>
      </c>
      <c r="N330" s="214" t="s">
        <v>48</v>
      </c>
      <c r="O330" s="43"/>
      <c r="P330" s="215">
        <f>O330*H330</f>
        <v>0</v>
      </c>
      <c r="Q330" s="215">
        <v>0</v>
      </c>
      <c r="R330" s="215">
        <f>Q330*H330</f>
        <v>0</v>
      </c>
      <c r="S330" s="215">
        <v>0</v>
      </c>
      <c r="T330" s="216">
        <f>S330*H330</f>
        <v>0</v>
      </c>
      <c r="AR330" s="25" t="s">
        <v>231</v>
      </c>
      <c r="AT330" s="25" t="s">
        <v>227</v>
      </c>
      <c r="AU330" s="25" t="s">
        <v>85</v>
      </c>
      <c r="AY330" s="25" t="s">
        <v>225</v>
      </c>
      <c r="BE330" s="217">
        <f>IF(N330="základní",J330,0)</f>
        <v>0</v>
      </c>
      <c r="BF330" s="217">
        <f>IF(N330="snížená",J330,0)</f>
        <v>0</v>
      </c>
      <c r="BG330" s="217">
        <f>IF(N330="zákl. přenesená",J330,0)</f>
        <v>0</v>
      </c>
      <c r="BH330" s="217">
        <f>IF(N330="sníž. přenesená",J330,0)</f>
        <v>0</v>
      </c>
      <c r="BI330" s="217">
        <f>IF(N330="nulová",J330,0)</f>
        <v>0</v>
      </c>
      <c r="BJ330" s="25" t="s">
        <v>25</v>
      </c>
      <c r="BK330" s="217">
        <f>ROUND(I330*H330,2)</f>
        <v>0</v>
      </c>
      <c r="BL330" s="25" t="s">
        <v>231</v>
      </c>
      <c r="BM330" s="25" t="s">
        <v>409</v>
      </c>
    </row>
    <row r="331" spans="2:47" s="1" customFormat="1" ht="40.5">
      <c r="B331" s="42"/>
      <c r="C331" s="64"/>
      <c r="D331" s="218" t="s">
        <v>233</v>
      </c>
      <c r="E331" s="64"/>
      <c r="F331" s="219" t="s">
        <v>410</v>
      </c>
      <c r="G331" s="64"/>
      <c r="H331" s="64"/>
      <c r="I331" s="174"/>
      <c r="J331" s="64"/>
      <c r="K331" s="64"/>
      <c r="L331" s="62"/>
      <c r="M331" s="220"/>
      <c r="N331" s="43"/>
      <c r="O331" s="43"/>
      <c r="P331" s="43"/>
      <c r="Q331" s="43"/>
      <c r="R331" s="43"/>
      <c r="S331" s="43"/>
      <c r="T331" s="79"/>
      <c r="AT331" s="25" t="s">
        <v>233</v>
      </c>
      <c r="AU331" s="25" t="s">
        <v>85</v>
      </c>
    </row>
    <row r="332" spans="2:51" s="13" customFormat="1" ht="27">
      <c r="B332" s="233"/>
      <c r="C332" s="234"/>
      <c r="D332" s="218" t="s">
        <v>235</v>
      </c>
      <c r="E332" s="235" t="s">
        <v>24</v>
      </c>
      <c r="F332" s="236" t="s">
        <v>411</v>
      </c>
      <c r="G332" s="234"/>
      <c r="H332" s="237" t="s">
        <v>24</v>
      </c>
      <c r="I332" s="238"/>
      <c r="J332" s="234"/>
      <c r="K332" s="234"/>
      <c r="L332" s="239"/>
      <c r="M332" s="240"/>
      <c r="N332" s="241"/>
      <c r="O332" s="241"/>
      <c r="P332" s="241"/>
      <c r="Q332" s="241"/>
      <c r="R332" s="241"/>
      <c r="S332" s="241"/>
      <c r="T332" s="242"/>
      <c r="AT332" s="243" t="s">
        <v>235</v>
      </c>
      <c r="AU332" s="243" t="s">
        <v>85</v>
      </c>
      <c r="AV332" s="13" t="s">
        <v>25</v>
      </c>
      <c r="AW332" s="13" t="s">
        <v>40</v>
      </c>
      <c r="AX332" s="13" t="s">
        <v>77</v>
      </c>
      <c r="AY332" s="243" t="s">
        <v>225</v>
      </c>
    </row>
    <row r="333" spans="2:51" s="13" customFormat="1" ht="27">
      <c r="B333" s="233"/>
      <c r="C333" s="234"/>
      <c r="D333" s="218" t="s">
        <v>235</v>
      </c>
      <c r="E333" s="235" t="s">
        <v>24</v>
      </c>
      <c r="F333" s="236" t="s">
        <v>412</v>
      </c>
      <c r="G333" s="234"/>
      <c r="H333" s="237" t="s">
        <v>24</v>
      </c>
      <c r="I333" s="238"/>
      <c r="J333" s="234"/>
      <c r="K333" s="234"/>
      <c r="L333" s="239"/>
      <c r="M333" s="240"/>
      <c r="N333" s="241"/>
      <c r="O333" s="241"/>
      <c r="P333" s="241"/>
      <c r="Q333" s="241"/>
      <c r="R333" s="241"/>
      <c r="S333" s="241"/>
      <c r="T333" s="242"/>
      <c r="AT333" s="243" t="s">
        <v>235</v>
      </c>
      <c r="AU333" s="243" t="s">
        <v>85</v>
      </c>
      <c r="AV333" s="13" t="s">
        <v>25</v>
      </c>
      <c r="AW333" s="13" t="s">
        <v>40</v>
      </c>
      <c r="AX333" s="13" t="s">
        <v>77</v>
      </c>
      <c r="AY333" s="243" t="s">
        <v>225</v>
      </c>
    </row>
    <row r="334" spans="2:51" s="12" customFormat="1" ht="13.5">
      <c r="B334" s="221"/>
      <c r="C334" s="222"/>
      <c r="D334" s="218" t="s">
        <v>235</v>
      </c>
      <c r="E334" s="244" t="s">
        <v>24</v>
      </c>
      <c r="F334" s="245" t="s">
        <v>413</v>
      </c>
      <c r="G334" s="222"/>
      <c r="H334" s="246">
        <v>19.949</v>
      </c>
      <c r="I334" s="227"/>
      <c r="J334" s="222"/>
      <c r="K334" s="222"/>
      <c r="L334" s="228"/>
      <c r="M334" s="229"/>
      <c r="N334" s="230"/>
      <c r="O334" s="230"/>
      <c r="P334" s="230"/>
      <c r="Q334" s="230"/>
      <c r="R334" s="230"/>
      <c r="S334" s="230"/>
      <c r="T334" s="231"/>
      <c r="AT334" s="232" t="s">
        <v>235</v>
      </c>
      <c r="AU334" s="232" t="s">
        <v>85</v>
      </c>
      <c r="AV334" s="12" t="s">
        <v>85</v>
      </c>
      <c r="AW334" s="12" t="s">
        <v>40</v>
      </c>
      <c r="AX334" s="12" t="s">
        <v>77</v>
      </c>
      <c r="AY334" s="232" t="s">
        <v>225</v>
      </c>
    </row>
    <row r="335" spans="2:51" s="15" customFormat="1" ht="13.5">
      <c r="B335" s="258"/>
      <c r="C335" s="259"/>
      <c r="D335" s="223" t="s">
        <v>235</v>
      </c>
      <c r="E335" s="260" t="s">
        <v>24</v>
      </c>
      <c r="F335" s="261" t="s">
        <v>248</v>
      </c>
      <c r="G335" s="259"/>
      <c r="H335" s="262">
        <v>19.949</v>
      </c>
      <c r="I335" s="263"/>
      <c r="J335" s="259"/>
      <c r="K335" s="259"/>
      <c r="L335" s="264"/>
      <c r="M335" s="265"/>
      <c r="N335" s="266"/>
      <c r="O335" s="266"/>
      <c r="P335" s="266"/>
      <c r="Q335" s="266"/>
      <c r="R335" s="266"/>
      <c r="S335" s="266"/>
      <c r="T335" s="267"/>
      <c r="AT335" s="268" t="s">
        <v>235</v>
      </c>
      <c r="AU335" s="268" t="s">
        <v>85</v>
      </c>
      <c r="AV335" s="15" t="s">
        <v>231</v>
      </c>
      <c r="AW335" s="15" t="s">
        <v>40</v>
      </c>
      <c r="AX335" s="15" t="s">
        <v>25</v>
      </c>
      <c r="AY335" s="268" t="s">
        <v>225</v>
      </c>
    </row>
    <row r="336" spans="2:65" s="1" customFormat="1" ht="25.5" customHeight="1">
      <c r="B336" s="42"/>
      <c r="C336" s="206" t="s">
        <v>414</v>
      </c>
      <c r="D336" s="206" t="s">
        <v>227</v>
      </c>
      <c r="E336" s="207" t="s">
        <v>415</v>
      </c>
      <c r="F336" s="208" t="s">
        <v>416</v>
      </c>
      <c r="G336" s="209" t="s">
        <v>147</v>
      </c>
      <c r="H336" s="210">
        <v>414.716</v>
      </c>
      <c r="I336" s="211"/>
      <c r="J336" s="212">
        <f>ROUND(I336*H336,2)</f>
        <v>0</v>
      </c>
      <c r="K336" s="208" t="s">
        <v>230</v>
      </c>
      <c r="L336" s="62"/>
      <c r="M336" s="213" t="s">
        <v>24</v>
      </c>
      <c r="N336" s="214" t="s">
        <v>48</v>
      </c>
      <c r="O336" s="43"/>
      <c r="P336" s="215">
        <f>O336*H336</f>
        <v>0</v>
      </c>
      <c r="Q336" s="215">
        <v>0</v>
      </c>
      <c r="R336" s="215">
        <f>Q336*H336</f>
        <v>0</v>
      </c>
      <c r="S336" s="215">
        <v>0</v>
      </c>
      <c r="T336" s="216">
        <f>S336*H336</f>
        <v>0</v>
      </c>
      <c r="AR336" s="25" t="s">
        <v>231</v>
      </c>
      <c r="AT336" s="25" t="s">
        <v>227</v>
      </c>
      <c r="AU336" s="25" t="s">
        <v>85</v>
      </c>
      <c r="AY336" s="25" t="s">
        <v>225</v>
      </c>
      <c r="BE336" s="217">
        <f>IF(N336="základní",J336,0)</f>
        <v>0</v>
      </c>
      <c r="BF336" s="217">
        <f>IF(N336="snížená",J336,0)</f>
        <v>0</v>
      </c>
      <c r="BG336" s="217">
        <f>IF(N336="zákl. přenesená",J336,0)</f>
        <v>0</v>
      </c>
      <c r="BH336" s="217">
        <f>IF(N336="sníž. přenesená",J336,0)</f>
        <v>0</v>
      </c>
      <c r="BI336" s="217">
        <f>IF(N336="nulová",J336,0)</f>
        <v>0</v>
      </c>
      <c r="BJ336" s="25" t="s">
        <v>25</v>
      </c>
      <c r="BK336" s="217">
        <f>ROUND(I336*H336,2)</f>
        <v>0</v>
      </c>
      <c r="BL336" s="25" t="s">
        <v>231</v>
      </c>
      <c r="BM336" s="25" t="s">
        <v>417</v>
      </c>
    </row>
    <row r="337" spans="2:47" s="1" customFormat="1" ht="27">
      <c r="B337" s="42"/>
      <c r="C337" s="64"/>
      <c r="D337" s="218" t="s">
        <v>233</v>
      </c>
      <c r="E337" s="64"/>
      <c r="F337" s="219" t="s">
        <v>418</v>
      </c>
      <c r="G337" s="64"/>
      <c r="H337" s="64"/>
      <c r="I337" s="174"/>
      <c r="J337" s="64"/>
      <c r="K337" s="64"/>
      <c r="L337" s="62"/>
      <c r="M337" s="220"/>
      <c r="N337" s="43"/>
      <c r="O337" s="43"/>
      <c r="P337" s="43"/>
      <c r="Q337" s="43"/>
      <c r="R337" s="43"/>
      <c r="S337" s="43"/>
      <c r="T337" s="79"/>
      <c r="AT337" s="25" t="s">
        <v>233</v>
      </c>
      <c r="AU337" s="25" t="s">
        <v>85</v>
      </c>
    </row>
    <row r="338" spans="2:51" s="13" customFormat="1" ht="13.5">
      <c r="B338" s="233"/>
      <c r="C338" s="234"/>
      <c r="D338" s="218" t="s">
        <v>235</v>
      </c>
      <c r="E338" s="235" t="s">
        <v>24</v>
      </c>
      <c r="F338" s="236" t="s">
        <v>419</v>
      </c>
      <c r="G338" s="234"/>
      <c r="H338" s="237" t="s">
        <v>24</v>
      </c>
      <c r="I338" s="238"/>
      <c r="J338" s="234"/>
      <c r="K338" s="234"/>
      <c r="L338" s="239"/>
      <c r="M338" s="240"/>
      <c r="N338" s="241"/>
      <c r="O338" s="241"/>
      <c r="P338" s="241"/>
      <c r="Q338" s="241"/>
      <c r="R338" s="241"/>
      <c r="S338" s="241"/>
      <c r="T338" s="242"/>
      <c r="AT338" s="243" t="s">
        <v>235</v>
      </c>
      <c r="AU338" s="243" t="s">
        <v>85</v>
      </c>
      <c r="AV338" s="13" t="s">
        <v>25</v>
      </c>
      <c r="AW338" s="13" t="s">
        <v>40</v>
      </c>
      <c r="AX338" s="13" t="s">
        <v>77</v>
      </c>
      <c r="AY338" s="243" t="s">
        <v>225</v>
      </c>
    </row>
    <row r="339" spans="2:51" s="13" customFormat="1" ht="27">
      <c r="B339" s="233"/>
      <c r="C339" s="234"/>
      <c r="D339" s="218" t="s">
        <v>235</v>
      </c>
      <c r="E339" s="235" t="s">
        <v>24</v>
      </c>
      <c r="F339" s="236" t="s">
        <v>412</v>
      </c>
      <c r="G339" s="234"/>
      <c r="H339" s="237" t="s">
        <v>24</v>
      </c>
      <c r="I339" s="238"/>
      <c r="J339" s="234"/>
      <c r="K339" s="234"/>
      <c r="L339" s="239"/>
      <c r="M339" s="240"/>
      <c r="N339" s="241"/>
      <c r="O339" s="241"/>
      <c r="P339" s="241"/>
      <c r="Q339" s="241"/>
      <c r="R339" s="241"/>
      <c r="S339" s="241"/>
      <c r="T339" s="242"/>
      <c r="AT339" s="243" t="s">
        <v>235</v>
      </c>
      <c r="AU339" s="243" t="s">
        <v>85</v>
      </c>
      <c r="AV339" s="13" t="s">
        <v>25</v>
      </c>
      <c r="AW339" s="13" t="s">
        <v>40</v>
      </c>
      <c r="AX339" s="13" t="s">
        <v>77</v>
      </c>
      <c r="AY339" s="243" t="s">
        <v>225</v>
      </c>
    </row>
    <row r="340" spans="2:51" s="12" customFormat="1" ht="13.5">
      <c r="B340" s="221"/>
      <c r="C340" s="222"/>
      <c r="D340" s="218" t="s">
        <v>235</v>
      </c>
      <c r="E340" s="244" t="s">
        <v>24</v>
      </c>
      <c r="F340" s="245" t="s">
        <v>146</v>
      </c>
      <c r="G340" s="222"/>
      <c r="H340" s="246">
        <v>41.074</v>
      </c>
      <c r="I340" s="227"/>
      <c r="J340" s="222"/>
      <c r="K340" s="222"/>
      <c r="L340" s="228"/>
      <c r="M340" s="229"/>
      <c r="N340" s="230"/>
      <c r="O340" s="230"/>
      <c r="P340" s="230"/>
      <c r="Q340" s="230"/>
      <c r="R340" s="230"/>
      <c r="S340" s="230"/>
      <c r="T340" s="231"/>
      <c r="AT340" s="232" t="s">
        <v>235</v>
      </c>
      <c r="AU340" s="232" t="s">
        <v>85</v>
      </c>
      <c r="AV340" s="12" t="s">
        <v>85</v>
      </c>
      <c r="AW340" s="12" t="s">
        <v>40</v>
      </c>
      <c r="AX340" s="12" t="s">
        <v>77</v>
      </c>
      <c r="AY340" s="232" t="s">
        <v>225</v>
      </c>
    </row>
    <row r="341" spans="2:51" s="12" customFormat="1" ht="13.5">
      <c r="B341" s="221"/>
      <c r="C341" s="222"/>
      <c r="D341" s="218" t="s">
        <v>235</v>
      </c>
      <c r="E341" s="244" t="s">
        <v>24</v>
      </c>
      <c r="F341" s="245" t="s">
        <v>151</v>
      </c>
      <c r="G341" s="222"/>
      <c r="H341" s="246">
        <v>1.648</v>
      </c>
      <c r="I341" s="227"/>
      <c r="J341" s="222"/>
      <c r="K341" s="222"/>
      <c r="L341" s="228"/>
      <c r="M341" s="229"/>
      <c r="N341" s="230"/>
      <c r="O341" s="230"/>
      <c r="P341" s="230"/>
      <c r="Q341" s="230"/>
      <c r="R341" s="230"/>
      <c r="S341" s="230"/>
      <c r="T341" s="231"/>
      <c r="AT341" s="232" t="s">
        <v>235</v>
      </c>
      <c r="AU341" s="232" t="s">
        <v>85</v>
      </c>
      <c r="AV341" s="12" t="s">
        <v>85</v>
      </c>
      <c r="AW341" s="12" t="s">
        <v>40</v>
      </c>
      <c r="AX341" s="12" t="s">
        <v>77</v>
      </c>
      <c r="AY341" s="232" t="s">
        <v>225</v>
      </c>
    </row>
    <row r="342" spans="2:51" s="12" customFormat="1" ht="13.5">
      <c r="B342" s="221"/>
      <c r="C342" s="222"/>
      <c r="D342" s="218" t="s">
        <v>235</v>
      </c>
      <c r="E342" s="244" t="s">
        <v>24</v>
      </c>
      <c r="F342" s="245" t="s">
        <v>165</v>
      </c>
      <c r="G342" s="222"/>
      <c r="H342" s="246">
        <v>371.994</v>
      </c>
      <c r="I342" s="227"/>
      <c r="J342" s="222"/>
      <c r="K342" s="222"/>
      <c r="L342" s="228"/>
      <c r="M342" s="229"/>
      <c r="N342" s="230"/>
      <c r="O342" s="230"/>
      <c r="P342" s="230"/>
      <c r="Q342" s="230"/>
      <c r="R342" s="230"/>
      <c r="S342" s="230"/>
      <c r="T342" s="231"/>
      <c r="AT342" s="232" t="s">
        <v>235</v>
      </c>
      <c r="AU342" s="232" t="s">
        <v>85</v>
      </c>
      <c r="AV342" s="12" t="s">
        <v>85</v>
      </c>
      <c r="AW342" s="12" t="s">
        <v>40</v>
      </c>
      <c r="AX342" s="12" t="s">
        <v>77</v>
      </c>
      <c r="AY342" s="232" t="s">
        <v>225</v>
      </c>
    </row>
    <row r="343" spans="2:51" s="15" customFormat="1" ht="13.5">
      <c r="B343" s="258"/>
      <c r="C343" s="259"/>
      <c r="D343" s="223" t="s">
        <v>235</v>
      </c>
      <c r="E343" s="260" t="s">
        <v>24</v>
      </c>
      <c r="F343" s="261" t="s">
        <v>248</v>
      </c>
      <c r="G343" s="259"/>
      <c r="H343" s="262">
        <v>414.716</v>
      </c>
      <c r="I343" s="263"/>
      <c r="J343" s="259"/>
      <c r="K343" s="259"/>
      <c r="L343" s="264"/>
      <c r="M343" s="265"/>
      <c r="N343" s="266"/>
      <c r="O343" s="266"/>
      <c r="P343" s="266"/>
      <c r="Q343" s="266"/>
      <c r="R343" s="266"/>
      <c r="S343" s="266"/>
      <c r="T343" s="267"/>
      <c r="AT343" s="268" t="s">
        <v>235</v>
      </c>
      <c r="AU343" s="268" t="s">
        <v>85</v>
      </c>
      <c r="AV343" s="15" t="s">
        <v>231</v>
      </c>
      <c r="AW343" s="15" t="s">
        <v>40</v>
      </c>
      <c r="AX343" s="15" t="s">
        <v>25</v>
      </c>
      <c r="AY343" s="268" t="s">
        <v>225</v>
      </c>
    </row>
    <row r="344" spans="2:65" s="1" customFormat="1" ht="25.5" customHeight="1">
      <c r="B344" s="42"/>
      <c r="C344" s="206" t="s">
        <v>420</v>
      </c>
      <c r="D344" s="206" t="s">
        <v>227</v>
      </c>
      <c r="E344" s="207" t="s">
        <v>421</v>
      </c>
      <c r="F344" s="208" t="s">
        <v>422</v>
      </c>
      <c r="G344" s="209" t="s">
        <v>147</v>
      </c>
      <c r="H344" s="210">
        <v>1592.464</v>
      </c>
      <c r="I344" s="211"/>
      <c r="J344" s="212">
        <f>ROUND(I344*H344,2)</f>
        <v>0</v>
      </c>
      <c r="K344" s="208" t="s">
        <v>230</v>
      </c>
      <c r="L344" s="62"/>
      <c r="M344" s="213" t="s">
        <v>24</v>
      </c>
      <c r="N344" s="214" t="s">
        <v>48</v>
      </c>
      <c r="O344" s="43"/>
      <c r="P344" s="215">
        <f>O344*H344</f>
        <v>0</v>
      </c>
      <c r="Q344" s="215">
        <v>0</v>
      </c>
      <c r="R344" s="215">
        <f>Q344*H344</f>
        <v>0</v>
      </c>
      <c r="S344" s="215">
        <v>0</v>
      </c>
      <c r="T344" s="216">
        <f>S344*H344</f>
        <v>0</v>
      </c>
      <c r="AR344" s="25" t="s">
        <v>231</v>
      </c>
      <c r="AT344" s="25" t="s">
        <v>227</v>
      </c>
      <c r="AU344" s="25" t="s">
        <v>85</v>
      </c>
      <c r="AY344" s="25" t="s">
        <v>225</v>
      </c>
      <c r="BE344" s="217">
        <f>IF(N344="základní",J344,0)</f>
        <v>0</v>
      </c>
      <c r="BF344" s="217">
        <f>IF(N344="snížená",J344,0)</f>
        <v>0</v>
      </c>
      <c r="BG344" s="217">
        <f>IF(N344="zákl. přenesená",J344,0)</f>
        <v>0</v>
      </c>
      <c r="BH344" s="217">
        <f>IF(N344="sníž. přenesená",J344,0)</f>
        <v>0</v>
      </c>
      <c r="BI344" s="217">
        <f>IF(N344="nulová",J344,0)</f>
        <v>0</v>
      </c>
      <c r="BJ344" s="25" t="s">
        <v>25</v>
      </c>
      <c r="BK344" s="217">
        <f>ROUND(I344*H344,2)</f>
        <v>0</v>
      </c>
      <c r="BL344" s="25" t="s">
        <v>231</v>
      </c>
      <c r="BM344" s="25" t="s">
        <v>423</v>
      </c>
    </row>
    <row r="345" spans="2:47" s="1" customFormat="1" ht="27">
      <c r="B345" s="42"/>
      <c r="C345" s="64"/>
      <c r="D345" s="218" t="s">
        <v>233</v>
      </c>
      <c r="E345" s="64"/>
      <c r="F345" s="219" t="s">
        <v>424</v>
      </c>
      <c r="G345" s="64"/>
      <c r="H345" s="64"/>
      <c r="I345" s="174"/>
      <c r="J345" s="64"/>
      <c r="K345" s="64"/>
      <c r="L345" s="62"/>
      <c r="M345" s="220"/>
      <c r="N345" s="43"/>
      <c r="O345" s="43"/>
      <c r="P345" s="43"/>
      <c r="Q345" s="43"/>
      <c r="R345" s="43"/>
      <c r="S345" s="43"/>
      <c r="T345" s="79"/>
      <c r="AT345" s="25" t="s">
        <v>233</v>
      </c>
      <c r="AU345" s="25" t="s">
        <v>85</v>
      </c>
    </row>
    <row r="346" spans="2:51" s="12" customFormat="1" ht="13.5">
      <c r="B346" s="221"/>
      <c r="C346" s="222"/>
      <c r="D346" s="223" t="s">
        <v>235</v>
      </c>
      <c r="E346" s="224" t="s">
        <v>24</v>
      </c>
      <c r="F346" s="225" t="s">
        <v>425</v>
      </c>
      <c r="G346" s="222"/>
      <c r="H346" s="226">
        <v>1592.464</v>
      </c>
      <c r="I346" s="227"/>
      <c r="J346" s="222"/>
      <c r="K346" s="222"/>
      <c r="L346" s="228"/>
      <c r="M346" s="229"/>
      <c r="N346" s="230"/>
      <c r="O346" s="230"/>
      <c r="P346" s="230"/>
      <c r="Q346" s="230"/>
      <c r="R346" s="230"/>
      <c r="S346" s="230"/>
      <c r="T346" s="231"/>
      <c r="AT346" s="232" t="s">
        <v>235</v>
      </c>
      <c r="AU346" s="232" t="s">
        <v>85</v>
      </c>
      <c r="AV346" s="12" t="s">
        <v>85</v>
      </c>
      <c r="AW346" s="12" t="s">
        <v>40</v>
      </c>
      <c r="AX346" s="12" t="s">
        <v>25</v>
      </c>
      <c r="AY346" s="232" t="s">
        <v>225</v>
      </c>
    </row>
    <row r="347" spans="2:65" s="1" customFormat="1" ht="16.5" customHeight="1">
      <c r="B347" s="42"/>
      <c r="C347" s="206" t="s">
        <v>426</v>
      </c>
      <c r="D347" s="206" t="s">
        <v>227</v>
      </c>
      <c r="E347" s="207" t="s">
        <v>427</v>
      </c>
      <c r="F347" s="208" t="s">
        <v>428</v>
      </c>
      <c r="G347" s="209" t="s">
        <v>147</v>
      </c>
      <c r="H347" s="210">
        <v>120</v>
      </c>
      <c r="I347" s="211"/>
      <c r="J347" s="212">
        <f>ROUND(I347*H347,2)</f>
        <v>0</v>
      </c>
      <c r="K347" s="208" t="s">
        <v>230</v>
      </c>
      <c r="L347" s="62"/>
      <c r="M347" s="213" t="s">
        <v>24</v>
      </c>
      <c r="N347" s="214" t="s">
        <v>48</v>
      </c>
      <c r="O347" s="43"/>
      <c r="P347" s="215">
        <f>O347*H347</f>
        <v>0</v>
      </c>
      <c r="Q347" s="215">
        <v>0</v>
      </c>
      <c r="R347" s="215">
        <f>Q347*H347</f>
        <v>0</v>
      </c>
      <c r="S347" s="215">
        <v>0</v>
      </c>
      <c r="T347" s="216">
        <f>S347*H347</f>
        <v>0</v>
      </c>
      <c r="AR347" s="25" t="s">
        <v>231</v>
      </c>
      <c r="AT347" s="25" t="s">
        <v>227</v>
      </c>
      <c r="AU347" s="25" t="s">
        <v>85</v>
      </c>
      <c r="AY347" s="25" t="s">
        <v>225</v>
      </c>
      <c r="BE347" s="217">
        <f>IF(N347="základní",J347,0)</f>
        <v>0</v>
      </c>
      <c r="BF347" s="217">
        <f>IF(N347="snížená",J347,0)</f>
        <v>0</v>
      </c>
      <c r="BG347" s="217">
        <f>IF(N347="zákl. přenesená",J347,0)</f>
        <v>0</v>
      </c>
      <c r="BH347" s="217">
        <f>IF(N347="sníž. přenesená",J347,0)</f>
        <v>0</v>
      </c>
      <c r="BI347" s="217">
        <f>IF(N347="nulová",J347,0)</f>
        <v>0</v>
      </c>
      <c r="BJ347" s="25" t="s">
        <v>25</v>
      </c>
      <c r="BK347" s="217">
        <f>ROUND(I347*H347,2)</f>
        <v>0</v>
      </c>
      <c r="BL347" s="25" t="s">
        <v>231</v>
      </c>
      <c r="BM347" s="25" t="s">
        <v>429</v>
      </c>
    </row>
    <row r="348" spans="2:47" s="1" customFormat="1" ht="40.5">
      <c r="B348" s="42"/>
      <c r="C348" s="64"/>
      <c r="D348" s="218" t="s">
        <v>233</v>
      </c>
      <c r="E348" s="64"/>
      <c r="F348" s="219" t="s">
        <v>430</v>
      </c>
      <c r="G348" s="64"/>
      <c r="H348" s="64"/>
      <c r="I348" s="174"/>
      <c r="J348" s="64"/>
      <c r="K348" s="64"/>
      <c r="L348" s="62"/>
      <c r="M348" s="220"/>
      <c r="N348" s="43"/>
      <c r="O348" s="43"/>
      <c r="P348" s="43"/>
      <c r="Q348" s="43"/>
      <c r="R348" s="43"/>
      <c r="S348" s="43"/>
      <c r="T348" s="79"/>
      <c r="AT348" s="25" t="s">
        <v>233</v>
      </c>
      <c r="AU348" s="25" t="s">
        <v>85</v>
      </c>
    </row>
    <row r="349" spans="2:51" s="13" customFormat="1" ht="13.5">
      <c r="B349" s="233"/>
      <c r="C349" s="234"/>
      <c r="D349" s="218" t="s">
        <v>235</v>
      </c>
      <c r="E349" s="235" t="s">
        <v>24</v>
      </c>
      <c r="F349" s="236" t="s">
        <v>431</v>
      </c>
      <c r="G349" s="234"/>
      <c r="H349" s="237" t="s">
        <v>24</v>
      </c>
      <c r="I349" s="238"/>
      <c r="J349" s="234"/>
      <c r="K349" s="234"/>
      <c r="L349" s="239"/>
      <c r="M349" s="240"/>
      <c r="N349" s="241"/>
      <c r="O349" s="241"/>
      <c r="P349" s="241"/>
      <c r="Q349" s="241"/>
      <c r="R349" s="241"/>
      <c r="S349" s="241"/>
      <c r="T349" s="242"/>
      <c r="AT349" s="243" t="s">
        <v>235</v>
      </c>
      <c r="AU349" s="243" t="s">
        <v>85</v>
      </c>
      <c r="AV349" s="13" t="s">
        <v>25</v>
      </c>
      <c r="AW349" s="13" t="s">
        <v>40</v>
      </c>
      <c r="AX349" s="13" t="s">
        <v>77</v>
      </c>
      <c r="AY349" s="243" t="s">
        <v>225</v>
      </c>
    </row>
    <row r="350" spans="2:51" s="12" customFormat="1" ht="13.5">
      <c r="B350" s="221"/>
      <c r="C350" s="222"/>
      <c r="D350" s="218" t="s">
        <v>235</v>
      </c>
      <c r="E350" s="244" t="s">
        <v>24</v>
      </c>
      <c r="F350" s="245" t="s">
        <v>432</v>
      </c>
      <c r="G350" s="222"/>
      <c r="H350" s="246">
        <v>120</v>
      </c>
      <c r="I350" s="227"/>
      <c r="J350" s="222"/>
      <c r="K350" s="222"/>
      <c r="L350" s="228"/>
      <c r="M350" s="229"/>
      <c r="N350" s="230"/>
      <c r="O350" s="230"/>
      <c r="P350" s="230"/>
      <c r="Q350" s="230"/>
      <c r="R350" s="230"/>
      <c r="S350" s="230"/>
      <c r="T350" s="231"/>
      <c r="AT350" s="232" t="s">
        <v>235</v>
      </c>
      <c r="AU350" s="232" t="s">
        <v>85</v>
      </c>
      <c r="AV350" s="12" t="s">
        <v>85</v>
      </c>
      <c r="AW350" s="12" t="s">
        <v>40</v>
      </c>
      <c r="AX350" s="12" t="s">
        <v>77</v>
      </c>
      <c r="AY350" s="232" t="s">
        <v>225</v>
      </c>
    </row>
    <row r="351" spans="2:51" s="15" customFormat="1" ht="13.5">
      <c r="B351" s="258"/>
      <c r="C351" s="259"/>
      <c r="D351" s="223" t="s">
        <v>235</v>
      </c>
      <c r="E351" s="260" t="s">
        <v>24</v>
      </c>
      <c r="F351" s="261" t="s">
        <v>248</v>
      </c>
      <c r="G351" s="259"/>
      <c r="H351" s="262">
        <v>120</v>
      </c>
      <c r="I351" s="263"/>
      <c r="J351" s="259"/>
      <c r="K351" s="259"/>
      <c r="L351" s="264"/>
      <c r="M351" s="265"/>
      <c r="N351" s="266"/>
      <c r="O351" s="266"/>
      <c r="P351" s="266"/>
      <c r="Q351" s="266"/>
      <c r="R351" s="266"/>
      <c r="S351" s="266"/>
      <c r="T351" s="267"/>
      <c r="AT351" s="268" t="s">
        <v>235</v>
      </c>
      <c r="AU351" s="268" t="s">
        <v>85</v>
      </c>
      <c r="AV351" s="15" t="s">
        <v>231</v>
      </c>
      <c r="AW351" s="15" t="s">
        <v>40</v>
      </c>
      <c r="AX351" s="15" t="s">
        <v>25</v>
      </c>
      <c r="AY351" s="268" t="s">
        <v>225</v>
      </c>
    </row>
    <row r="352" spans="2:65" s="1" customFormat="1" ht="16.5" customHeight="1">
      <c r="B352" s="42"/>
      <c r="C352" s="206" t="s">
        <v>433</v>
      </c>
      <c r="D352" s="206" t="s">
        <v>227</v>
      </c>
      <c r="E352" s="207" t="s">
        <v>434</v>
      </c>
      <c r="F352" s="208" t="s">
        <v>435</v>
      </c>
      <c r="G352" s="209" t="s">
        <v>147</v>
      </c>
      <c r="H352" s="210">
        <v>120</v>
      </c>
      <c r="I352" s="211"/>
      <c r="J352" s="212">
        <f>ROUND(I352*H352,2)</f>
        <v>0</v>
      </c>
      <c r="K352" s="208" t="s">
        <v>230</v>
      </c>
      <c r="L352" s="62"/>
      <c r="M352" s="213" t="s">
        <v>24</v>
      </c>
      <c r="N352" s="214" t="s">
        <v>48</v>
      </c>
      <c r="O352" s="43"/>
      <c r="P352" s="215">
        <f>O352*H352</f>
        <v>0</v>
      </c>
      <c r="Q352" s="215">
        <v>0</v>
      </c>
      <c r="R352" s="215">
        <f>Q352*H352</f>
        <v>0</v>
      </c>
      <c r="S352" s="215">
        <v>0</v>
      </c>
      <c r="T352" s="216">
        <f>S352*H352</f>
        <v>0</v>
      </c>
      <c r="AR352" s="25" t="s">
        <v>231</v>
      </c>
      <c r="AT352" s="25" t="s">
        <v>227</v>
      </c>
      <c r="AU352" s="25" t="s">
        <v>85</v>
      </c>
      <c r="AY352" s="25" t="s">
        <v>225</v>
      </c>
      <c r="BE352" s="217">
        <f>IF(N352="základní",J352,0)</f>
        <v>0</v>
      </c>
      <c r="BF352" s="217">
        <f>IF(N352="snížená",J352,0)</f>
        <v>0</v>
      </c>
      <c r="BG352" s="217">
        <f>IF(N352="zákl. přenesená",J352,0)</f>
        <v>0</v>
      </c>
      <c r="BH352" s="217">
        <f>IF(N352="sníž. přenesená",J352,0)</f>
        <v>0</v>
      </c>
      <c r="BI352" s="217">
        <f>IF(N352="nulová",J352,0)</f>
        <v>0</v>
      </c>
      <c r="BJ352" s="25" t="s">
        <v>25</v>
      </c>
      <c r="BK352" s="217">
        <f>ROUND(I352*H352,2)</f>
        <v>0</v>
      </c>
      <c r="BL352" s="25" t="s">
        <v>231</v>
      </c>
      <c r="BM352" s="25" t="s">
        <v>436</v>
      </c>
    </row>
    <row r="353" spans="2:47" s="1" customFormat="1" ht="27">
      <c r="B353" s="42"/>
      <c r="C353" s="64"/>
      <c r="D353" s="218" t="s">
        <v>233</v>
      </c>
      <c r="E353" s="64"/>
      <c r="F353" s="219" t="s">
        <v>437</v>
      </c>
      <c r="G353" s="64"/>
      <c r="H353" s="64"/>
      <c r="I353" s="174"/>
      <c r="J353" s="64"/>
      <c r="K353" s="64"/>
      <c r="L353" s="62"/>
      <c r="M353" s="220"/>
      <c r="N353" s="43"/>
      <c r="O353" s="43"/>
      <c r="P353" s="43"/>
      <c r="Q353" s="43"/>
      <c r="R353" s="43"/>
      <c r="S353" s="43"/>
      <c r="T353" s="79"/>
      <c r="AT353" s="25" t="s">
        <v>233</v>
      </c>
      <c r="AU353" s="25" t="s">
        <v>85</v>
      </c>
    </row>
    <row r="354" spans="2:51" s="12" customFormat="1" ht="13.5">
      <c r="B354" s="221"/>
      <c r="C354" s="222"/>
      <c r="D354" s="223" t="s">
        <v>235</v>
      </c>
      <c r="E354" s="224" t="s">
        <v>24</v>
      </c>
      <c r="F354" s="225" t="s">
        <v>438</v>
      </c>
      <c r="G354" s="222"/>
      <c r="H354" s="226">
        <v>120</v>
      </c>
      <c r="I354" s="227"/>
      <c r="J354" s="222"/>
      <c r="K354" s="222"/>
      <c r="L354" s="228"/>
      <c r="M354" s="229"/>
      <c r="N354" s="230"/>
      <c r="O354" s="230"/>
      <c r="P354" s="230"/>
      <c r="Q354" s="230"/>
      <c r="R354" s="230"/>
      <c r="S354" s="230"/>
      <c r="T354" s="231"/>
      <c r="AT354" s="232" t="s">
        <v>235</v>
      </c>
      <c r="AU354" s="232" t="s">
        <v>85</v>
      </c>
      <c r="AV354" s="12" t="s">
        <v>85</v>
      </c>
      <c r="AW354" s="12" t="s">
        <v>40</v>
      </c>
      <c r="AX354" s="12" t="s">
        <v>25</v>
      </c>
      <c r="AY354" s="232" t="s">
        <v>225</v>
      </c>
    </row>
    <row r="355" spans="2:65" s="1" customFormat="1" ht="16.5" customHeight="1">
      <c r="B355" s="42"/>
      <c r="C355" s="206" t="s">
        <v>439</v>
      </c>
      <c r="D355" s="206" t="s">
        <v>227</v>
      </c>
      <c r="E355" s="207" t="s">
        <v>440</v>
      </c>
      <c r="F355" s="208" t="s">
        <v>441</v>
      </c>
      <c r="G355" s="209" t="s">
        <v>147</v>
      </c>
      <c r="H355" s="210">
        <v>482.299</v>
      </c>
      <c r="I355" s="211"/>
      <c r="J355" s="212">
        <f>ROUND(I355*H355,2)</f>
        <v>0</v>
      </c>
      <c r="K355" s="208" t="s">
        <v>230</v>
      </c>
      <c r="L355" s="62"/>
      <c r="M355" s="213" t="s">
        <v>24</v>
      </c>
      <c r="N355" s="214" t="s">
        <v>48</v>
      </c>
      <c r="O355" s="43"/>
      <c r="P355" s="215">
        <f>O355*H355</f>
        <v>0</v>
      </c>
      <c r="Q355" s="215">
        <v>0</v>
      </c>
      <c r="R355" s="215">
        <f>Q355*H355</f>
        <v>0</v>
      </c>
      <c r="S355" s="215">
        <v>0</v>
      </c>
      <c r="T355" s="216">
        <f>S355*H355</f>
        <v>0</v>
      </c>
      <c r="AR355" s="25" t="s">
        <v>231</v>
      </c>
      <c r="AT355" s="25" t="s">
        <v>227</v>
      </c>
      <c r="AU355" s="25" t="s">
        <v>85</v>
      </c>
      <c r="AY355" s="25" t="s">
        <v>225</v>
      </c>
      <c r="BE355" s="217">
        <f>IF(N355="základní",J355,0)</f>
        <v>0</v>
      </c>
      <c r="BF355" s="217">
        <f>IF(N355="snížená",J355,0)</f>
        <v>0</v>
      </c>
      <c r="BG355" s="217">
        <f>IF(N355="zákl. přenesená",J355,0)</f>
        <v>0</v>
      </c>
      <c r="BH355" s="217">
        <f>IF(N355="sníž. přenesená",J355,0)</f>
        <v>0</v>
      </c>
      <c r="BI355" s="217">
        <f>IF(N355="nulová",J355,0)</f>
        <v>0</v>
      </c>
      <c r="BJ355" s="25" t="s">
        <v>25</v>
      </c>
      <c r="BK355" s="217">
        <f>ROUND(I355*H355,2)</f>
        <v>0</v>
      </c>
      <c r="BL355" s="25" t="s">
        <v>231</v>
      </c>
      <c r="BM355" s="25" t="s">
        <v>442</v>
      </c>
    </row>
    <row r="356" spans="2:47" s="1" customFormat="1" ht="40.5">
      <c r="B356" s="42"/>
      <c r="C356" s="64"/>
      <c r="D356" s="218" t="s">
        <v>233</v>
      </c>
      <c r="E356" s="64"/>
      <c r="F356" s="219" t="s">
        <v>443</v>
      </c>
      <c r="G356" s="64"/>
      <c r="H356" s="64"/>
      <c r="I356" s="174"/>
      <c r="J356" s="64"/>
      <c r="K356" s="64"/>
      <c r="L356" s="62"/>
      <c r="M356" s="220"/>
      <c r="N356" s="43"/>
      <c r="O356" s="43"/>
      <c r="P356" s="43"/>
      <c r="Q356" s="43"/>
      <c r="R356" s="43"/>
      <c r="S356" s="43"/>
      <c r="T356" s="79"/>
      <c r="AT356" s="25" t="s">
        <v>233</v>
      </c>
      <c r="AU356" s="25" t="s">
        <v>85</v>
      </c>
    </row>
    <row r="357" spans="2:51" s="13" customFormat="1" ht="13.5">
      <c r="B357" s="233"/>
      <c r="C357" s="234"/>
      <c r="D357" s="218" t="s">
        <v>235</v>
      </c>
      <c r="E357" s="235" t="s">
        <v>24</v>
      </c>
      <c r="F357" s="236" t="s">
        <v>444</v>
      </c>
      <c r="G357" s="234"/>
      <c r="H357" s="237" t="s">
        <v>24</v>
      </c>
      <c r="I357" s="238"/>
      <c r="J357" s="234"/>
      <c r="K357" s="234"/>
      <c r="L357" s="239"/>
      <c r="M357" s="240"/>
      <c r="N357" s="241"/>
      <c r="O357" s="241"/>
      <c r="P357" s="241"/>
      <c r="Q357" s="241"/>
      <c r="R357" s="241"/>
      <c r="S357" s="241"/>
      <c r="T357" s="242"/>
      <c r="AT357" s="243" t="s">
        <v>235</v>
      </c>
      <c r="AU357" s="243" t="s">
        <v>85</v>
      </c>
      <c r="AV357" s="13" t="s">
        <v>25</v>
      </c>
      <c r="AW357" s="13" t="s">
        <v>40</v>
      </c>
      <c r="AX357" s="13" t="s">
        <v>77</v>
      </c>
      <c r="AY357" s="243" t="s">
        <v>225</v>
      </c>
    </row>
    <row r="358" spans="2:51" s="12" customFormat="1" ht="13.5">
      <c r="B358" s="221"/>
      <c r="C358" s="222"/>
      <c r="D358" s="218" t="s">
        <v>235</v>
      </c>
      <c r="E358" s="244" t="s">
        <v>24</v>
      </c>
      <c r="F358" s="245" t="s">
        <v>445</v>
      </c>
      <c r="G358" s="222"/>
      <c r="H358" s="246">
        <v>272.455</v>
      </c>
      <c r="I358" s="227"/>
      <c r="J358" s="222"/>
      <c r="K358" s="222"/>
      <c r="L358" s="228"/>
      <c r="M358" s="229"/>
      <c r="N358" s="230"/>
      <c r="O358" s="230"/>
      <c r="P358" s="230"/>
      <c r="Q358" s="230"/>
      <c r="R358" s="230"/>
      <c r="S358" s="230"/>
      <c r="T358" s="231"/>
      <c r="AT358" s="232" t="s">
        <v>235</v>
      </c>
      <c r="AU358" s="232" t="s">
        <v>85</v>
      </c>
      <c r="AV358" s="12" t="s">
        <v>85</v>
      </c>
      <c r="AW358" s="12" t="s">
        <v>40</v>
      </c>
      <c r="AX358" s="12" t="s">
        <v>77</v>
      </c>
      <c r="AY358" s="232" t="s">
        <v>225</v>
      </c>
    </row>
    <row r="359" spans="2:51" s="14" customFormat="1" ht="13.5">
      <c r="B359" s="247"/>
      <c r="C359" s="248"/>
      <c r="D359" s="218" t="s">
        <v>235</v>
      </c>
      <c r="E359" s="249" t="s">
        <v>24</v>
      </c>
      <c r="F359" s="250" t="s">
        <v>247</v>
      </c>
      <c r="G359" s="248"/>
      <c r="H359" s="251">
        <v>272.455</v>
      </c>
      <c r="I359" s="252"/>
      <c r="J359" s="248"/>
      <c r="K359" s="248"/>
      <c r="L359" s="253"/>
      <c r="M359" s="254"/>
      <c r="N359" s="255"/>
      <c r="O359" s="255"/>
      <c r="P359" s="255"/>
      <c r="Q359" s="255"/>
      <c r="R359" s="255"/>
      <c r="S359" s="255"/>
      <c r="T359" s="256"/>
      <c r="AT359" s="257" t="s">
        <v>235</v>
      </c>
      <c r="AU359" s="257" t="s">
        <v>85</v>
      </c>
      <c r="AV359" s="14" t="s">
        <v>91</v>
      </c>
      <c r="AW359" s="14" t="s">
        <v>40</v>
      </c>
      <c r="AX359" s="14" t="s">
        <v>77</v>
      </c>
      <c r="AY359" s="257" t="s">
        <v>225</v>
      </c>
    </row>
    <row r="360" spans="2:51" s="13" customFormat="1" ht="13.5">
      <c r="B360" s="233"/>
      <c r="C360" s="234"/>
      <c r="D360" s="218" t="s">
        <v>235</v>
      </c>
      <c r="E360" s="235" t="s">
        <v>24</v>
      </c>
      <c r="F360" s="236" t="s">
        <v>446</v>
      </c>
      <c r="G360" s="234"/>
      <c r="H360" s="237" t="s">
        <v>24</v>
      </c>
      <c r="I360" s="238"/>
      <c r="J360" s="234"/>
      <c r="K360" s="234"/>
      <c r="L360" s="239"/>
      <c r="M360" s="240"/>
      <c r="N360" s="241"/>
      <c r="O360" s="241"/>
      <c r="P360" s="241"/>
      <c r="Q360" s="241"/>
      <c r="R360" s="241"/>
      <c r="S360" s="241"/>
      <c r="T360" s="242"/>
      <c r="AT360" s="243" t="s">
        <v>235</v>
      </c>
      <c r="AU360" s="243" t="s">
        <v>85</v>
      </c>
      <c r="AV360" s="13" t="s">
        <v>25</v>
      </c>
      <c r="AW360" s="13" t="s">
        <v>40</v>
      </c>
      <c r="AX360" s="13" t="s">
        <v>77</v>
      </c>
      <c r="AY360" s="243" t="s">
        <v>225</v>
      </c>
    </row>
    <row r="361" spans="2:51" s="12" customFormat="1" ht="13.5">
      <c r="B361" s="221"/>
      <c r="C361" s="222"/>
      <c r="D361" s="218" t="s">
        <v>235</v>
      </c>
      <c r="E361" s="244" t="s">
        <v>24</v>
      </c>
      <c r="F361" s="245" t="s">
        <v>447</v>
      </c>
      <c r="G361" s="222"/>
      <c r="H361" s="246">
        <v>7.898</v>
      </c>
      <c r="I361" s="227"/>
      <c r="J361" s="222"/>
      <c r="K361" s="222"/>
      <c r="L361" s="228"/>
      <c r="M361" s="229"/>
      <c r="N361" s="230"/>
      <c r="O361" s="230"/>
      <c r="P361" s="230"/>
      <c r="Q361" s="230"/>
      <c r="R361" s="230"/>
      <c r="S361" s="230"/>
      <c r="T361" s="231"/>
      <c r="AT361" s="232" t="s">
        <v>235</v>
      </c>
      <c r="AU361" s="232" t="s">
        <v>85</v>
      </c>
      <c r="AV361" s="12" t="s">
        <v>85</v>
      </c>
      <c r="AW361" s="12" t="s">
        <v>40</v>
      </c>
      <c r="AX361" s="12" t="s">
        <v>77</v>
      </c>
      <c r="AY361" s="232" t="s">
        <v>225</v>
      </c>
    </row>
    <row r="362" spans="2:51" s="12" customFormat="1" ht="13.5">
      <c r="B362" s="221"/>
      <c r="C362" s="222"/>
      <c r="D362" s="218" t="s">
        <v>235</v>
      </c>
      <c r="E362" s="244" t="s">
        <v>24</v>
      </c>
      <c r="F362" s="245" t="s">
        <v>448</v>
      </c>
      <c r="G362" s="222"/>
      <c r="H362" s="246">
        <v>28.49</v>
      </c>
      <c r="I362" s="227"/>
      <c r="J362" s="222"/>
      <c r="K362" s="222"/>
      <c r="L362" s="228"/>
      <c r="M362" s="229"/>
      <c r="N362" s="230"/>
      <c r="O362" s="230"/>
      <c r="P362" s="230"/>
      <c r="Q362" s="230"/>
      <c r="R362" s="230"/>
      <c r="S362" s="230"/>
      <c r="T362" s="231"/>
      <c r="AT362" s="232" t="s">
        <v>235</v>
      </c>
      <c r="AU362" s="232" t="s">
        <v>85</v>
      </c>
      <c r="AV362" s="12" t="s">
        <v>85</v>
      </c>
      <c r="AW362" s="12" t="s">
        <v>40</v>
      </c>
      <c r="AX362" s="12" t="s">
        <v>77</v>
      </c>
      <c r="AY362" s="232" t="s">
        <v>225</v>
      </c>
    </row>
    <row r="363" spans="2:51" s="12" customFormat="1" ht="13.5">
      <c r="B363" s="221"/>
      <c r="C363" s="222"/>
      <c r="D363" s="218" t="s">
        <v>235</v>
      </c>
      <c r="E363" s="244" t="s">
        <v>24</v>
      </c>
      <c r="F363" s="245" t="s">
        <v>449</v>
      </c>
      <c r="G363" s="222"/>
      <c r="H363" s="246">
        <v>104.918</v>
      </c>
      <c r="I363" s="227"/>
      <c r="J363" s="222"/>
      <c r="K363" s="222"/>
      <c r="L363" s="228"/>
      <c r="M363" s="229"/>
      <c r="N363" s="230"/>
      <c r="O363" s="230"/>
      <c r="P363" s="230"/>
      <c r="Q363" s="230"/>
      <c r="R363" s="230"/>
      <c r="S363" s="230"/>
      <c r="T363" s="231"/>
      <c r="AT363" s="232" t="s">
        <v>235</v>
      </c>
      <c r="AU363" s="232" t="s">
        <v>85</v>
      </c>
      <c r="AV363" s="12" t="s">
        <v>85</v>
      </c>
      <c r="AW363" s="12" t="s">
        <v>40</v>
      </c>
      <c r="AX363" s="12" t="s">
        <v>77</v>
      </c>
      <c r="AY363" s="232" t="s">
        <v>225</v>
      </c>
    </row>
    <row r="364" spans="2:51" s="12" customFormat="1" ht="13.5">
      <c r="B364" s="221"/>
      <c r="C364" s="222"/>
      <c r="D364" s="218" t="s">
        <v>235</v>
      </c>
      <c r="E364" s="244" t="s">
        <v>24</v>
      </c>
      <c r="F364" s="245" t="s">
        <v>450</v>
      </c>
      <c r="G364" s="222"/>
      <c r="H364" s="246">
        <v>16.308</v>
      </c>
      <c r="I364" s="227"/>
      <c r="J364" s="222"/>
      <c r="K364" s="222"/>
      <c r="L364" s="228"/>
      <c r="M364" s="229"/>
      <c r="N364" s="230"/>
      <c r="O364" s="230"/>
      <c r="P364" s="230"/>
      <c r="Q364" s="230"/>
      <c r="R364" s="230"/>
      <c r="S364" s="230"/>
      <c r="T364" s="231"/>
      <c r="AT364" s="232" t="s">
        <v>235</v>
      </c>
      <c r="AU364" s="232" t="s">
        <v>85</v>
      </c>
      <c r="AV364" s="12" t="s">
        <v>85</v>
      </c>
      <c r="AW364" s="12" t="s">
        <v>40</v>
      </c>
      <c r="AX364" s="12" t="s">
        <v>77</v>
      </c>
      <c r="AY364" s="232" t="s">
        <v>225</v>
      </c>
    </row>
    <row r="365" spans="2:51" s="12" customFormat="1" ht="13.5">
      <c r="B365" s="221"/>
      <c r="C365" s="222"/>
      <c r="D365" s="218" t="s">
        <v>235</v>
      </c>
      <c r="E365" s="244" t="s">
        <v>24</v>
      </c>
      <c r="F365" s="245" t="s">
        <v>451</v>
      </c>
      <c r="G365" s="222"/>
      <c r="H365" s="246">
        <v>23.955</v>
      </c>
      <c r="I365" s="227"/>
      <c r="J365" s="222"/>
      <c r="K365" s="222"/>
      <c r="L365" s="228"/>
      <c r="M365" s="229"/>
      <c r="N365" s="230"/>
      <c r="O365" s="230"/>
      <c r="P365" s="230"/>
      <c r="Q365" s="230"/>
      <c r="R365" s="230"/>
      <c r="S365" s="230"/>
      <c r="T365" s="231"/>
      <c r="AT365" s="232" t="s">
        <v>235</v>
      </c>
      <c r="AU365" s="232" t="s">
        <v>85</v>
      </c>
      <c r="AV365" s="12" t="s">
        <v>85</v>
      </c>
      <c r="AW365" s="12" t="s">
        <v>40</v>
      </c>
      <c r="AX365" s="12" t="s">
        <v>77</v>
      </c>
      <c r="AY365" s="232" t="s">
        <v>225</v>
      </c>
    </row>
    <row r="366" spans="2:51" s="12" customFormat="1" ht="13.5">
      <c r="B366" s="221"/>
      <c r="C366" s="222"/>
      <c r="D366" s="218" t="s">
        <v>235</v>
      </c>
      <c r="E366" s="244" t="s">
        <v>24</v>
      </c>
      <c r="F366" s="245" t="s">
        <v>452</v>
      </c>
      <c r="G366" s="222"/>
      <c r="H366" s="246">
        <v>8.357</v>
      </c>
      <c r="I366" s="227"/>
      <c r="J366" s="222"/>
      <c r="K366" s="222"/>
      <c r="L366" s="228"/>
      <c r="M366" s="229"/>
      <c r="N366" s="230"/>
      <c r="O366" s="230"/>
      <c r="P366" s="230"/>
      <c r="Q366" s="230"/>
      <c r="R366" s="230"/>
      <c r="S366" s="230"/>
      <c r="T366" s="231"/>
      <c r="AT366" s="232" t="s">
        <v>235</v>
      </c>
      <c r="AU366" s="232" t="s">
        <v>85</v>
      </c>
      <c r="AV366" s="12" t="s">
        <v>85</v>
      </c>
      <c r="AW366" s="12" t="s">
        <v>40</v>
      </c>
      <c r="AX366" s="12" t="s">
        <v>77</v>
      </c>
      <c r="AY366" s="232" t="s">
        <v>225</v>
      </c>
    </row>
    <row r="367" spans="2:51" s="12" customFormat="1" ht="13.5">
      <c r="B367" s="221"/>
      <c r="C367" s="222"/>
      <c r="D367" s="218" t="s">
        <v>235</v>
      </c>
      <c r="E367" s="244" t="s">
        <v>24</v>
      </c>
      <c r="F367" s="245" t="s">
        <v>453</v>
      </c>
      <c r="G367" s="222"/>
      <c r="H367" s="246">
        <v>8.14</v>
      </c>
      <c r="I367" s="227"/>
      <c r="J367" s="222"/>
      <c r="K367" s="222"/>
      <c r="L367" s="228"/>
      <c r="M367" s="229"/>
      <c r="N367" s="230"/>
      <c r="O367" s="230"/>
      <c r="P367" s="230"/>
      <c r="Q367" s="230"/>
      <c r="R367" s="230"/>
      <c r="S367" s="230"/>
      <c r="T367" s="231"/>
      <c r="AT367" s="232" t="s">
        <v>235</v>
      </c>
      <c r="AU367" s="232" t="s">
        <v>85</v>
      </c>
      <c r="AV367" s="12" t="s">
        <v>85</v>
      </c>
      <c r="AW367" s="12" t="s">
        <v>40</v>
      </c>
      <c r="AX367" s="12" t="s">
        <v>77</v>
      </c>
      <c r="AY367" s="232" t="s">
        <v>225</v>
      </c>
    </row>
    <row r="368" spans="2:51" s="12" customFormat="1" ht="13.5">
      <c r="B368" s="221"/>
      <c r="C368" s="222"/>
      <c r="D368" s="218" t="s">
        <v>235</v>
      </c>
      <c r="E368" s="244" t="s">
        <v>24</v>
      </c>
      <c r="F368" s="245" t="s">
        <v>454</v>
      </c>
      <c r="G368" s="222"/>
      <c r="H368" s="246">
        <v>11.778</v>
      </c>
      <c r="I368" s="227"/>
      <c r="J368" s="222"/>
      <c r="K368" s="222"/>
      <c r="L368" s="228"/>
      <c r="M368" s="229"/>
      <c r="N368" s="230"/>
      <c r="O368" s="230"/>
      <c r="P368" s="230"/>
      <c r="Q368" s="230"/>
      <c r="R368" s="230"/>
      <c r="S368" s="230"/>
      <c r="T368" s="231"/>
      <c r="AT368" s="232" t="s">
        <v>235</v>
      </c>
      <c r="AU368" s="232" t="s">
        <v>85</v>
      </c>
      <c r="AV368" s="12" t="s">
        <v>85</v>
      </c>
      <c r="AW368" s="12" t="s">
        <v>40</v>
      </c>
      <c r="AX368" s="12" t="s">
        <v>77</v>
      </c>
      <c r="AY368" s="232" t="s">
        <v>225</v>
      </c>
    </row>
    <row r="369" spans="2:51" s="14" customFormat="1" ht="13.5">
      <c r="B369" s="247"/>
      <c r="C369" s="248"/>
      <c r="D369" s="218" t="s">
        <v>235</v>
      </c>
      <c r="E369" s="249" t="s">
        <v>24</v>
      </c>
      <c r="F369" s="250" t="s">
        <v>247</v>
      </c>
      <c r="G369" s="248"/>
      <c r="H369" s="251">
        <v>209.844</v>
      </c>
      <c r="I369" s="252"/>
      <c r="J369" s="248"/>
      <c r="K369" s="248"/>
      <c r="L369" s="253"/>
      <c r="M369" s="254"/>
      <c r="N369" s="255"/>
      <c r="O369" s="255"/>
      <c r="P369" s="255"/>
      <c r="Q369" s="255"/>
      <c r="R369" s="255"/>
      <c r="S369" s="255"/>
      <c r="T369" s="256"/>
      <c r="AT369" s="257" t="s">
        <v>235</v>
      </c>
      <c r="AU369" s="257" t="s">
        <v>85</v>
      </c>
      <c r="AV369" s="14" t="s">
        <v>91</v>
      </c>
      <c r="AW369" s="14" t="s">
        <v>40</v>
      </c>
      <c r="AX369" s="14" t="s">
        <v>77</v>
      </c>
      <c r="AY369" s="257" t="s">
        <v>225</v>
      </c>
    </row>
    <row r="370" spans="2:51" s="15" customFormat="1" ht="13.5">
      <c r="B370" s="258"/>
      <c r="C370" s="259"/>
      <c r="D370" s="218" t="s">
        <v>235</v>
      </c>
      <c r="E370" s="270" t="s">
        <v>24</v>
      </c>
      <c r="F370" s="271" t="s">
        <v>248</v>
      </c>
      <c r="G370" s="259"/>
      <c r="H370" s="272">
        <v>482.299</v>
      </c>
      <c r="I370" s="263"/>
      <c r="J370" s="259"/>
      <c r="K370" s="259"/>
      <c r="L370" s="264"/>
      <c r="M370" s="265"/>
      <c r="N370" s="266"/>
      <c r="O370" s="266"/>
      <c r="P370" s="266"/>
      <c r="Q370" s="266"/>
      <c r="R370" s="266"/>
      <c r="S370" s="266"/>
      <c r="T370" s="267"/>
      <c r="AT370" s="268" t="s">
        <v>235</v>
      </c>
      <c r="AU370" s="268" t="s">
        <v>85</v>
      </c>
      <c r="AV370" s="15" t="s">
        <v>231</v>
      </c>
      <c r="AW370" s="15" t="s">
        <v>40</v>
      </c>
      <c r="AX370" s="15" t="s">
        <v>25</v>
      </c>
      <c r="AY370" s="268" t="s">
        <v>225</v>
      </c>
    </row>
    <row r="371" spans="2:63" s="11" customFormat="1" ht="29.85" customHeight="1">
      <c r="B371" s="189"/>
      <c r="C371" s="190"/>
      <c r="D371" s="203" t="s">
        <v>76</v>
      </c>
      <c r="E371" s="204" t="s">
        <v>85</v>
      </c>
      <c r="F371" s="204" t="s">
        <v>455</v>
      </c>
      <c r="G371" s="190"/>
      <c r="H371" s="190"/>
      <c r="I371" s="193"/>
      <c r="J371" s="205">
        <f>BK371</f>
        <v>0</v>
      </c>
      <c r="K371" s="190"/>
      <c r="L371" s="195"/>
      <c r="M371" s="196"/>
      <c r="N371" s="197"/>
      <c r="O371" s="197"/>
      <c r="P371" s="198">
        <f>SUM(P372:P539)</f>
        <v>0</v>
      </c>
      <c r="Q371" s="197"/>
      <c r="R371" s="198">
        <f>SUM(R372:R539)</f>
        <v>1415.6151376</v>
      </c>
      <c r="S371" s="197"/>
      <c r="T371" s="199">
        <f>SUM(T372:T539)</f>
        <v>0</v>
      </c>
      <c r="AR371" s="200" t="s">
        <v>25</v>
      </c>
      <c r="AT371" s="201" t="s">
        <v>76</v>
      </c>
      <c r="AU371" s="201" t="s">
        <v>25</v>
      </c>
      <c r="AY371" s="200" t="s">
        <v>225</v>
      </c>
      <c r="BK371" s="202">
        <f>SUM(BK372:BK539)</f>
        <v>0</v>
      </c>
    </row>
    <row r="372" spans="2:65" s="1" customFormat="1" ht="16.5" customHeight="1">
      <c r="B372" s="42"/>
      <c r="C372" s="206" t="s">
        <v>456</v>
      </c>
      <c r="D372" s="206" t="s">
        <v>227</v>
      </c>
      <c r="E372" s="207" t="s">
        <v>457</v>
      </c>
      <c r="F372" s="208" t="s">
        <v>458</v>
      </c>
      <c r="G372" s="209" t="s">
        <v>147</v>
      </c>
      <c r="H372" s="210">
        <v>1.217</v>
      </c>
      <c r="I372" s="211"/>
      <c r="J372" s="212">
        <f>ROUND(I372*H372,2)</f>
        <v>0</v>
      </c>
      <c r="K372" s="208" t="s">
        <v>230</v>
      </c>
      <c r="L372" s="62"/>
      <c r="M372" s="213" t="s">
        <v>24</v>
      </c>
      <c r="N372" s="214" t="s">
        <v>48</v>
      </c>
      <c r="O372" s="43"/>
      <c r="P372" s="215">
        <f>O372*H372</f>
        <v>0</v>
      </c>
      <c r="Q372" s="215">
        <v>2.16</v>
      </c>
      <c r="R372" s="215">
        <f>Q372*H372</f>
        <v>2.6287200000000004</v>
      </c>
      <c r="S372" s="215">
        <v>0</v>
      </c>
      <c r="T372" s="216">
        <f>S372*H372</f>
        <v>0</v>
      </c>
      <c r="AR372" s="25" t="s">
        <v>231</v>
      </c>
      <c r="AT372" s="25" t="s">
        <v>227</v>
      </c>
      <c r="AU372" s="25" t="s">
        <v>85</v>
      </c>
      <c r="AY372" s="25" t="s">
        <v>225</v>
      </c>
      <c r="BE372" s="217">
        <f>IF(N372="základní",J372,0)</f>
        <v>0</v>
      </c>
      <c r="BF372" s="217">
        <f>IF(N372="snížená",J372,0)</f>
        <v>0</v>
      </c>
      <c r="BG372" s="217">
        <f>IF(N372="zákl. přenesená",J372,0)</f>
        <v>0</v>
      </c>
      <c r="BH372" s="217">
        <f>IF(N372="sníž. přenesená",J372,0)</f>
        <v>0</v>
      </c>
      <c r="BI372" s="217">
        <f>IF(N372="nulová",J372,0)</f>
        <v>0</v>
      </c>
      <c r="BJ372" s="25" t="s">
        <v>25</v>
      </c>
      <c r="BK372" s="217">
        <f>ROUND(I372*H372,2)</f>
        <v>0</v>
      </c>
      <c r="BL372" s="25" t="s">
        <v>231</v>
      </c>
      <c r="BM372" s="25" t="s">
        <v>459</v>
      </c>
    </row>
    <row r="373" spans="2:47" s="1" customFormat="1" ht="13.5">
      <c r="B373" s="42"/>
      <c r="C373" s="64"/>
      <c r="D373" s="218" t="s">
        <v>233</v>
      </c>
      <c r="E373" s="64"/>
      <c r="F373" s="219" t="s">
        <v>460</v>
      </c>
      <c r="G373" s="64"/>
      <c r="H373" s="64"/>
      <c r="I373" s="174"/>
      <c r="J373" s="64"/>
      <c r="K373" s="64"/>
      <c r="L373" s="62"/>
      <c r="M373" s="220"/>
      <c r="N373" s="43"/>
      <c r="O373" s="43"/>
      <c r="P373" s="43"/>
      <c r="Q373" s="43"/>
      <c r="R373" s="43"/>
      <c r="S373" s="43"/>
      <c r="T373" s="79"/>
      <c r="AT373" s="25" t="s">
        <v>233</v>
      </c>
      <c r="AU373" s="25" t="s">
        <v>85</v>
      </c>
    </row>
    <row r="374" spans="2:51" s="13" customFormat="1" ht="13.5">
      <c r="B374" s="233"/>
      <c r="C374" s="234"/>
      <c r="D374" s="218" t="s">
        <v>235</v>
      </c>
      <c r="E374" s="235" t="s">
        <v>24</v>
      </c>
      <c r="F374" s="236" t="s">
        <v>461</v>
      </c>
      <c r="G374" s="234"/>
      <c r="H374" s="237" t="s">
        <v>24</v>
      </c>
      <c r="I374" s="238"/>
      <c r="J374" s="234"/>
      <c r="K374" s="234"/>
      <c r="L374" s="239"/>
      <c r="M374" s="240"/>
      <c r="N374" s="241"/>
      <c r="O374" s="241"/>
      <c r="P374" s="241"/>
      <c r="Q374" s="241"/>
      <c r="R374" s="241"/>
      <c r="S374" s="241"/>
      <c r="T374" s="242"/>
      <c r="AT374" s="243" t="s">
        <v>235</v>
      </c>
      <c r="AU374" s="243" t="s">
        <v>85</v>
      </c>
      <c r="AV374" s="13" t="s">
        <v>25</v>
      </c>
      <c r="AW374" s="13" t="s">
        <v>40</v>
      </c>
      <c r="AX374" s="13" t="s">
        <v>77</v>
      </c>
      <c r="AY374" s="243" t="s">
        <v>225</v>
      </c>
    </row>
    <row r="375" spans="2:51" s="12" customFormat="1" ht="13.5">
      <c r="B375" s="221"/>
      <c r="C375" s="222"/>
      <c r="D375" s="218" t="s">
        <v>235</v>
      </c>
      <c r="E375" s="244" t="s">
        <v>24</v>
      </c>
      <c r="F375" s="245" t="s">
        <v>462</v>
      </c>
      <c r="G375" s="222"/>
      <c r="H375" s="246">
        <v>1.217</v>
      </c>
      <c r="I375" s="227"/>
      <c r="J375" s="222"/>
      <c r="K375" s="222"/>
      <c r="L375" s="228"/>
      <c r="M375" s="229"/>
      <c r="N375" s="230"/>
      <c r="O375" s="230"/>
      <c r="P375" s="230"/>
      <c r="Q375" s="230"/>
      <c r="R375" s="230"/>
      <c r="S375" s="230"/>
      <c r="T375" s="231"/>
      <c r="AT375" s="232" t="s">
        <v>235</v>
      </c>
      <c r="AU375" s="232" t="s">
        <v>85</v>
      </c>
      <c r="AV375" s="12" t="s">
        <v>85</v>
      </c>
      <c r="AW375" s="12" t="s">
        <v>40</v>
      </c>
      <c r="AX375" s="12" t="s">
        <v>77</v>
      </c>
      <c r="AY375" s="232" t="s">
        <v>225</v>
      </c>
    </row>
    <row r="376" spans="2:51" s="15" customFormat="1" ht="13.5">
      <c r="B376" s="258"/>
      <c r="C376" s="259"/>
      <c r="D376" s="223" t="s">
        <v>235</v>
      </c>
      <c r="E376" s="260" t="s">
        <v>24</v>
      </c>
      <c r="F376" s="261" t="s">
        <v>248</v>
      </c>
      <c r="G376" s="259"/>
      <c r="H376" s="262">
        <v>1.217</v>
      </c>
      <c r="I376" s="263"/>
      <c r="J376" s="259"/>
      <c r="K376" s="259"/>
      <c r="L376" s="264"/>
      <c r="M376" s="265"/>
      <c r="N376" s="266"/>
      <c r="O376" s="266"/>
      <c r="P376" s="266"/>
      <c r="Q376" s="266"/>
      <c r="R376" s="266"/>
      <c r="S376" s="266"/>
      <c r="T376" s="267"/>
      <c r="AT376" s="268" t="s">
        <v>235</v>
      </c>
      <c r="AU376" s="268" t="s">
        <v>85</v>
      </c>
      <c r="AV376" s="15" t="s">
        <v>231</v>
      </c>
      <c r="AW376" s="15" t="s">
        <v>40</v>
      </c>
      <c r="AX376" s="15" t="s">
        <v>25</v>
      </c>
      <c r="AY376" s="268" t="s">
        <v>225</v>
      </c>
    </row>
    <row r="377" spans="2:65" s="1" customFormat="1" ht="16.5" customHeight="1">
      <c r="B377" s="42"/>
      <c r="C377" s="206" t="s">
        <v>463</v>
      </c>
      <c r="D377" s="206" t="s">
        <v>227</v>
      </c>
      <c r="E377" s="207" t="s">
        <v>464</v>
      </c>
      <c r="F377" s="208" t="s">
        <v>465</v>
      </c>
      <c r="G377" s="209" t="s">
        <v>147</v>
      </c>
      <c r="H377" s="210">
        <v>85.92</v>
      </c>
      <c r="I377" s="211"/>
      <c r="J377" s="212">
        <f>ROUND(I377*H377,2)</f>
        <v>0</v>
      </c>
      <c r="K377" s="208" t="s">
        <v>230</v>
      </c>
      <c r="L377" s="62"/>
      <c r="M377" s="213" t="s">
        <v>24</v>
      </c>
      <c r="N377" s="214" t="s">
        <v>48</v>
      </c>
      <c r="O377" s="43"/>
      <c r="P377" s="215">
        <f>O377*H377</f>
        <v>0</v>
      </c>
      <c r="Q377" s="215">
        <v>2.47214</v>
      </c>
      <c r="R377" s="215">
        <f>Q377*H377</f>
        <v>212.4062688</v>
      </c>
      <c r="S377" s="215">
        <v>0</v>
      </c>
      <c r="T377" s="216">
        <f>S377*H377</f>
        <v>0</v>
      </c>
      <c r="AR377" s="25" t="s">
        <v>231</v>
      </c>
      <c r="AT377" s="25" t="s">
        <v>227</v>
      </c>
      <c r="AU377" s="25" t="s">
        <v>85</v>
      </c>
      <c r="AY377" s="25" t="s">
        <v>225</v>
      </c>
      <c r="BE377" s="217">
        <f>IF(N377="základní",J377,0)</f>
        <v>0</v>
      </c>
      <c r="BF377" s="217">
        <f>IF(N377="snížená",J377,0)</f>
        <v>0</v>
      </c>
      <c r="BG377" s="217">
        <f>IF(N377="zákl. přenesená",J377,0)</f>
        <v>0</v>
      </c>
      <c r="BH377" s="217">
        <f>IF(N377="sníž. přenesená",J377,0)</f>
        <v>0</v>
      </c>
      <c r="BI377" s="217">
        <f>IF(N377="nulová",J377,0)</f>
        <v>0</v>
      </c>
      <c r="BJ377" s="25" t="s">
        <v>25</v>
      </c>
      <c r="BK377" s="217">
        <f>ROUND(I377*H377,2)</f>
        <v>0</v>
      </c>
      <c r="BL377" s="25" t="s">
        <v>231</v>
      </c>
      <c r="BM377" s="25" t="s">
        <v>466</v>
      </c>
    </row>
    <row r="378" spans="2:47" s="1" customFormat="1" ht="13.5">
      <c r="B378" s="42"/>
      <c r="C378" s="64"/>
      <c r="D378" s="218" t="s">
        <v>233</v>
      </c>
      <c r="E378" s="64"/>
      <c r="F378" s="219" t="s">
        <v>467</v>
      </c>
      <c r="G378" s="64"/>
      <c r="H378" s="64"/>
      <c r="I378" s="174"/>
      <c r="J378" s="64"/>
      <c r="K378" s="64"/>
      <c r="L378" s="62"/>
      <c r="M378" s="220"/>
      <c r="N378" s="43"/>
      <c r="O378" s="43"/>
      <c r="P378" s="43"/>
      <c r="Q378" s="43"/>
      <c r="R378" s="43"/>
      <c r="S378" s="43"/>
      <c r="T378" s="79"/>
      <c r="AT378" s="25" t="s">
        <v>233</v>
      </c>
      <c r="AU378" s="25" t="s">
        <v>85</v>
      </c>
    </row>
    <row r="379" spans="2:47" s="1" customFormat="1" ht="81">
      <c r="B379" s="42"/>
      <c r="C379" s="64"/>
      <c r="D379" s="218" t="s">
        <v>468</v>
      </c>
      <c r="E379" s="64"/>
      <c r="F379" s="273" t="s">
        <v>469</v>
      </c>
      <c r="G379" s="64"/>
      <c r="H379" s="64"/>
      <c r="I379" s="174"/>
      <c r="J379" s="64"/>
      <c r="K379" s="64"/>
      <c r="L379" s="62"/>
      <c r="M379" s="220"/>
      <c r="N379" s="43"/>
      <c r="O379" s="43"/>
      <c r="P379" s="43"/>
      <c r="Q379" s="43"/>
      <c r="R379" s="43"/>
      <c r="S379" s="43"/>
      <c r="T379" s="79"/>
      <c r="AT379" s="25" t="s">
        <v>468</v>
      </c>
      <c r="AU379" s="25" t="s">
        <v>85</v>
      </c>
    </row>
    <row r="380" spans="2:51" s="13" customFormat="1" ht="13.5">
      <c r="B380" s="233"/>
      <c r="C380" s="234"/>
      <c r="D380" s="218" t="s">
        <v>235</v>
      </c>
      <c r="E380" s="235" t="s">
        <v>24</v>
      </c>
      <c r="F380" s="236" t="s">
        <v>470</v>
      </c>
      <c r="G380" s="234"/>
      <c r="H380" s="237" t="s">
        <v>24</v>
      </c>
      <c r="I380" s="238"/>
      <c r="J380" s="234"/>
      <c r="K380" s="234"/>
      <c r="L380" s="239"/>
      <c r="M380" s="240"/>
      <c r="N380" s="241"/>
      <c r="O380" s="241"/>
      <c r="P380" s="241"/>
      <c r="Q380" s="241"/>
      <c r="R380" s="241"/>
      <c r="S380" s="241"/>
      <c r="T380" s="242"/>
      <c r="AT380" s="243" t="s">
        <v>235</v>
      </c>
      <c r="AU380" s="243" t="s">
        <v>85</v>
      </c>
      <c r="AV380" s="13" t="s">
        <v>25</v>
      </c>
      <c r="AW380" s="13" t="s">
        <v>40</v>
      </c>
      <c r="AX380" s="13" t="s">
        <v>77</v>
      </c>
      <c r="AY380" s="243" t="s">
        <v>225</v>
      </c>
    </row>
    <row r="381" spans="2:51" s="12" customFormat="1" ht="13.5">
      <c r="B381" s="221"/>
      <c r="C381" s="222"/>
      <c r="D381" s="218" t="s">
        <v>235</v>
      </c>
      <c r="E381" s="244" t="s">
        <v>24</v>
      </c>
      <c r="F381" s="245" t="s">
        <v>471</v>
      </c>
      <c r="G381" s="222"/>
      <c r="H381" s="246">
        <v>4.945</v>
      </c>
      <c r="I381" s="227"/>
      <c r="J381" s="222"/>
      <c r="K381" s="222"/>
      <c r="L381" s="228"/>
      <c r="M381" s="229"/>
      <c r="N381" s="230"/>
      <c r="O381" s="230"/>
      <c r="P381" s="230"/>
      <c r="Q381" s="230"/>
      <c r="R381" s="230"/>
      <c r="S381" s="230"/>
      <c r="T381" s="231"/>
      <c r="AT381" s="232" t="s">
        <v>235</v>
      </c>
      <c r="AU381" s="232" t="s">
        <v>85</v>
      </c>
      <c r="AV381" s="12" t="s">
        <v>85</v>
      </c>
      <c r="AW381" s="12" t="s">
        <v>40</v>
      </c>
      <c r="AX381" s="12" t="s">
        <v>77</v>
      </c>
      <c r="AY381" s="232" t="s">
        <v>225</v>
      </c>
    </row>
    <row r="382" spans="2:51" s="12" customFormat="1" ht="13.5">
      <c r="B382" s="221"/>
      <c r="C382" s="222"/>
      <c r="D382" s="218" t="s">
        <v>235</v>
      </c>
      <c r="E382" s="244" t="s">
        <v>24</v>
      </c>
      <c r="F382" s="245" t="s">
        <v>472</v>
      </c>
      <c r="G382" s="222"/>
      <c r="H382" s="246">
        <v>49.686</v>
      </c>
      <c r="I382" s="227"/>
      <c r="J382" s="222"/>
      <c r="K382" s="222"/>
      <c r="L382" s="228"/>
      <c r="M382" s="229"/>
      <c r="N382" s="230"/>
      <c r="O382" s="230"/>
      <c r="P382" s="230"/>
      <c r="Q382" s="230"/>
      <c r="R382" s="230"/>
      <c r="S382" s="230"/>
      <c r="T382" s="231"/>
      <c r="AT382" s="232" t="s">
        <v>235</v>
      </c>
      <c r="AU382" s="232" t="s">
        <v>85</v>
      </c>
      <c r="AV382" s="12" t="s">
        <v>85</v>
      </c>
      <c r="AW382" s="12" t="s">
        <v>40</v>
      </c>
      <c r="AX382" s="12" t="s">
        <v>77</v>
      </c>
      <c r="AY382" s="232" t="s">
        <v>225</v>
      </c>
    </row>
    <row r="383" spans="2:51" s="12" customFormat="1" ht="13.5">
      <c r="B383" s="221"/>
      <c r="C383" s="222"/>
      <c r="D383" s="218" t="s">
        <v>235</v>
      </c>
      <c r="E383" s="244" t="s">
        <v>24</v>
      </c>
      <c r="F383" s="245" t="s">
        <v>473</v>
      </c>
      <c r="G383" s="222"/>
      <c r="H383" s="246">
        <v>12.825</v>
      </c>
      <c r="I383" s="227"/>
      <c r="J383" s="222"/>
      <c r="K383" s="222"/>
      <c r="L383" s="228"/>
      <c r="M383" s="229"/>
      <c r="N383" s="230"/>
      <c r="O383" s="230"/>
      <c r="P383" s="230"/>
      <c r="Q383" s="230"/>
      <c r="R383" s="230"/>
      <c r="S383" s="230"/>
      <c r="T383" s="231"/>
      <c r="AT383" s="232" t="s">
        <v>235</v>
      </c>
      <c r="AU383" s="232" t="s">
        <v>85</v>
      </c>
      <c r="AV383" s="12" t="s">
        <v>85</v>
      </c>
      <c r="AW383" s="12" t="s">
        <v>40</v>
      </c>
      <c r="AX383" s="12" t="s">
        <v>77</v>
      </c>
      <c r="AY383" s="232" t="s">
        <v>225</v>
      </c>
    </row>
    <row r="384" spans="2:51" s="12" customFormat="1" ht="13.5">
      <c r="B384" s="221"/>
      <c r="C384" s="222"/>
      <c r="D384" s="218" t="s">
        <v>235</v>
      </c>
      <c r="E384" s="244" t="s">
        <v>24</v>
      </c>
      <c r="F384" s="245" t="s">
        <v>474</v>
      </c>
      <c r="G384" s="222"/>
      <c r="H384" s="246">
        <v>7.695</v>
      </c>
      <c r="I384" s="227"/>
      <c r="J384" s="222"/>
      <c r="K384" s="222"/>
      <c r="L384" s="228"/>
      <c r="M384" s="229"/>
      <c r="N384" s="230"/>
      <c r="O384" s="230"/>
      <c r="P384" s="230"/>
      <c r="Q384" s="230"/>
      <c r="R384" s="230"/>
      <c r="S384" s="230"/>
      <c r="T384" s="231"/>
      <c r="AT384" s="232" t="s">
        <v>235</v>
      </c>
      <c r="AU384" s="232" t="s">
        <v>85</v>
      </c>
      <c r="AV384" s="12" t="s">
        <v>85</v>
      </c>
      <c r="AW384" s="12" t="s">
        <v>40</v>
      </c>
      <c r="AX384" s="12" t="s">
        <v>77</v>
      </c>
      <c r="AY384" s="232" t="s">
        <v>225</v>
      </c>
    </row>
    <row r="385" spans="2:51" s="12" customFormat="1" ht="13.5">
      <c r="B385" s="221"/>
      <c r="C385" s="222"/>
      <c r="D385" s="218" t="s">
        <v>235</v>
      </c>
      <c r="E385" s="244" t="s">
        <v>24</v>
      </c>
      <c r="F385" s="245" t="s">
        <v>475</v>
      </c>
      <c r="G385" s="222"/>
      <c r="H385" s="246">
        <v>8.858</v>
      </c>
      <c r="I385" s="227"/>
      <c r="J385" s="222"/>
      <c r="K385" s="222"/>
      <c r="L385" s="228"/>
      <c r="M385" s="229"/>
      <c r="N385" s="230"/>
      <c r="O385" s="230"/>
      <c r="P385" s="230"/>
      <c r="Q385" s="230"/>
      <c r="R385" s="230"/>
      <c r="S385" s="230"/>
      <c r="T385" s="231"/>
      <c r="AT385" s="232" t="s">
        <v>235</v>
      </c>
      <c r="AU385" s="232" t="s">
        <v>85</v>
      </c>
      <c r="AV385" s="12" t="s">
        <v>85</v>
      </c>
      <c r="AW385" s="12" t="s">
        <v>40</v>
      </c>
      <c r="AX385" s="12" t="s">
        <v>77</v>
      </c>
      <c r="AY385" s="232" t="s">
        <v>225</v>
      </c>
    </row>
    <row r="386" spans="2:51" s="12" customFormat="1" ht="13.5">
      <c r="B386" s="221"/>
      <c r="C386" s="222"/>
      <c r="D386" s="218" t="s">
        <v>235</v>
      </c>
      <c r="E386" s="244" t="s">
        <v>24</v>
      </c>
      <c r="F386" s="245" t="s">
        <v>476</v>
      </c>
      <c r="G386" s="222"/>
      <c r="H386" s="246">
        <v>1.911</v>
      </c>
      <c r="I386" s="227"/>
      <c r="J386" s="222"/>
      <c r="K386" s="222"/>
      <c r="L386" s="228"/>
      <c r="M386" s="229"/>
      <c r="N386" s="230"/>
      <c r="O386" s="230"/>
      <c r="P386" s="230"/>
      <c r="Q386" s="230"/>
      <c r="R386" s="230"/>
      <c r="S386" s="230"/>
      <c r="T386" s="231"/>
      <c r="AT386" s="232" t="s">
        <v>235</v>
      </c>
      <c r="AU386" s="232" t="s">
        <v>85</v>
      </c>
      <c r="AV386" s="12" t="s">
        <v>85</v>
      </c>
      <c r="AW386" s="12" t="s">
        <v>40</v>
      </c>
      <c r="AX386" s="12" t="s">
        <v>77</v>
      </c>
      <c r="AY386" s="232" t="s">
        <v>225</v>
      </c>
    </row>
    <row r="387" spans="2:51" s="15" customFormat="1" ht="13.5">
      <c r="B387" s="258"/>
      <c r="C387" s="259"/>
      <c r="D387" s="223" t="s">
        <v>235</v>
      </c>
      <c r="E387" s="260" t="s">
        <v>24</v>
      </c>
      <c r="F387" s="261" t="s">
        <v>248</v>
      </c>
      <c r="G387" s="259"/>
      <c r="H387" s="262">
        <v>85.92</v>
      </c>
      <c r="I387" s="263"/>
      <c r="J387" s="259"/>
      <c r="K387" s="259"/>
      <c r="L387" s="264"/>
      <c r="M387" s="265"/>
      <c r="N387" s="266"/>
      <c r="O387" s="266"/>
      <c r="P387" s="266"/>
      <c r="Q387" s="266"/>
      <c r="R387" s="266"/>
      <c r="S387" s="266"/>
      <c r="T387" s="267"/>
      <c r="AT387" s="268" t="s">
        <v>235</v>
      </c>
      <c r="AU387" s="268" t="s">
        <v>85</v>
      </c>
      <c r="AV387" s="15" t="s">
        <v>231</v>
      </c>
      <c r="AW387" s="15" t="s">
        <v>40</v>
      </c>
      <c r="AX387" s="15" t="s">
        <v>25</v>
      </c>
      <c r="AY387" s="268" t="s">
        <v>225</v>
      </c>
    </row>
    <row r="388" spans="2:65" s="1" customFormat="1" ht="16.5" customHeight="1">
      <c r="B388" s="42"/>
      <c r="C388" s="206" t="s">
        <v>477</v>
      </c>
      <c r="D388" s="206" t="s">
        <v>227</v>
      </c>
      <c r="E388" s="207" t="s">
        <v>478</v>
      </c>
      <c r="F388" s="208" t="s">
        <v>479</v>
      </c>
      <c r="G388" s="209" t="s">
        <v>141</v>
      </c>
      <c r="H388" s="210">
        <v>129.144</v>
      </c>
      <c r="I388" s="211"/>
      <c r="J388" s="212">
        <f>ROUND(I388*H388,2)</f>
        <v>0</v>
      </c>
      <c r="K388" s="208" t="s">
        <v>230</v>
      </c>
      <c r="L388" s="62"/>
      <c r="M388" s="213" t="s">
        <v>24</v>
      </c>
      <c r="N388" s="214" t="s">
        <v>48</v>
      </c>
      <c r="O388" s="43"/>
      <c r="P388" s="215">
        <f>O388*H388</f>
        <v>0</v>
      </c>
      <c r="Q388" s="215">
        <v>0.00103</v>
      </c>
      <c r="R388" s="215">
        <f>Q388*H388</f>
        <v>0.13301832000000002</v>
      </c>
      <c r="S388" s="215">
        <v>0</v>
      </c>
      <c r="T388" s="216">
        <f>S388*H388</f>
        <v>0</v>
      </c>
      <c r="AR388" s="25" t="s">
        <v>231</v>
      </c>
      <c r="AT388" s="25" t="s">
        <v>227</v>
      </c>
      <c r="AU388" s="25" t="s">
        <v>85</v>
      </c>
      <c r="AY388" s="25" t="s">
        <v>225</v>
      </c>
      <c r="BE388" s="217">
        <f>IF(N388="základní",J388,0)</f>
        <v>0</v>
      </c>
      <c r="BF388" s="217">
        <f>IF(N388="snížená",J388,0)</f>
        <v>0</v>
      </c>
      <c r="BG388" s="217">
        <f>IF(N388="zákl. přenesená",J388,0)</f>
        <v>0</v>
      </c>
      <c r="BH388" s="217">
        <f>IF(N388="sníž. přenesená",J388,0)</f>
        <v>0</v>
      </c>
      <c r="BI388" s="217">
        <f>IF(N388="nulová",J388,0)</f>
        <v>0</v>
      </c>
      <c r="BJ388" s="25" t="s">
        <v>25</v>
      </c>
      <c r="BK388" s="217">
        <f>ROUND(I388*H388,2)</f>
        <v>0</v>
      </c>
      <c r="BL388" s="25" t="s">
        <v>231</v>
      </c>
      <c r="BM388" s="25" t="s">
        <v>480</v>
      </c>
    </row>
    <row r="389" spans="2:47" s="1" customFormat="1" ht="27">
      <c r="B389" s="42"/>
      <c r="C389" s="64"/>
      <c r="D389" s="218" t="s">
        <v>233</v>
      </c>
      <c r="E389" s="64"/>
      <c r="F389" s="219" t="s">
        <v>481</v>
      </c>
      <c r="G389" s="64"/>
      <c r="H389" s="64"/>
      <c r="I389" s="174"/>
      <c r="J389" s="64"/>
      <c r="K389" s="64"/>
      <c r="L389" s="62"/>
      <c r="M389" s="220"/>
      <c r="N389" s="43"/>
      <c r="O389" s="43"/>
      <c r="P389" s="43"/>
      <c r="Q389" s="43"/>
      <c r="R389" s="43"/>
      <c r="S389" s="43"/>
      <c r="T389" s="79"/>
      <c r="AT389" s="25" t="s">
        <v>233</v>
      </c>
      <c r="AU389" s="25" t="s">
        <v>85</v>
      </c>
    </row>
    <row r="390" spans="2:51" s="13" customFormat="1" ht="13.5">
      <c r="B390" s="233"/>
      <c r="C390" s="234"/>
      <c r="D390" s="218" t="s">
        <v>235</v>
      </c>
      <c r="E390" s="235" t="s">
        <v>24</v>
      </c>
      <c r="F390" s="236" t="s">
        <v>470</v>
      </c>
      <c r="G390" s="234"/>
      <c r="H390" s="237" t="s">
        <v>24</v>
      </c>
      <c r="I390" s="238"/>
      <c r="J390" s="234"/>
      <c r="K390" s="234"/>
      <c r="L390" s="239"/>
      <c r="M390" s="240"/>
      <c r="N390" s="241"/>
      <c r="O390" s="241"/>
      <c r="P390" s="241"/>
      <c r="Q390" s="241"/>
      <c r="R390" s="241"/>
      <c r="S390" s="241"/>
      <c r="T390" s="242"/>
      <c r="AT390" s="243" t="s">
        <v>235</v>
      </c>
      <c r="AU390" s="243" t="s">
        <v>85</v>
      </c>
      <c r="AV390" s="13" t="s">
        <v>25</v>
      </c>
      <c r="AW390" s="13" t="s">
        <v>40</v>
      </c>
      <c r="AX390" s="13" t="s">
        <v>77</v>
      </c>
      <c r="AY390" s="243" t="s">
        <v>225</v>
      </c>
    </row>
    <row r="391" spans="2:51" s="12" customFormat="1" ht="13.5">
      <c r="B391" s="221"/>
      <c r="C391" s="222"/>
      <c r="D391" s="218" t="s">
        <v>235</v>
      </c>
      <c r="E391" s="244" t="s">
        <v>24</v>
      </c>
      <c r="F391" s="245" t="s">
        <v>482</v>
      </c>
      <c r="G391" s="222"/>
      <c r="H391" s="246">
        <v>7.608</v>
      </c>
      <c r="I391" s="227"/>
      <c r="J391" s="222"/>
      <c r="K391" s="222"/>
      <c r="L391" s="228"/>
      <c r="M391" s="229"/>
      <c r="N391" s="230"/>
      <c r="O391" s="230"/>
      <c r="P391" s="230"/>
      <c r="Q391" s="230"/>
      <c r="R391" s="230"/>
      <c r="S391" s="230"/>
      <c r="T391" s="231"/>
      <c r="AT391" s="232" t="s">
        <v>235</v>
      </c>
      <c r="AU391" s="232" t="s">
        <v>85</v>
      </c>
      <c r="AV391" s="12" t="s">
        <v>85</v>
      </c>
      <c r="AW391" s="12" t="s">
        <v>40</v>
      </c>
      <c r="AX391" s="12" t="s">
        <v>77</v>
      </c>
      <c r="AY391" s="232" t="s">
        <v>225</v>
      </c>
    </row>
    <row r="392" spans="2:51" s="12" customFormat="1" ht="13.5">
      <c r="B392" s="221"/>
      <c r="C392" s="222"/>
      <c r="D392" s="218" t="s">
        <v>235</v>
      </c>
      <c r="E392" s="244" t="s">
        <v>24</v>
      </c>
      <c r="F392" s="245" t="s">
        <v>483</v>
      </c>
      <c r="G392" s="222"/>
      <c r="H392" s="246">
        <v>76.44</v>
      </c>
      <c r="I392" s="227"/>
      <c r="J392" s="222"/>
      <c r="K392" s="222"/>
      <c r="L392" s="228"/>
      <c r="M392" s="229"/>
      <c r="N392" s="230"/>
      <c r="O392" s="230"/>
      <c r="P392" s="230"/>
      <c r="Q392" s="230"/>
      <c r="R392" s="230"/>
      <c r="S392" s="230"/>
      <c r="T392" s="231"/>
      <c r="AT392" s="232" t="s">
        <v>235</v>
      </c>
      <c r="AU392" s="232" t="s">
        <v>85</v>
      </c>
      <c r="AV392" s="12" t="s">
        <v>85</v>
      </c>
      <c r="AW392" s="12" t="s">
        <v>40</v>
      </c>
      <c r="AX392" s="12" t="s">
        <v>77</v>
      </c>
      <c r="AY392" s="232" t="s">
        <v>225</v>
      </c>
    </row>
    <row r="393" spans="2:51" s="12" customFormat="1" ht="13.5">
      <c r="B393" s="221"/>
      <c r="C393" s="222"/>
      <c r="D393" s="218" t="s">
        <v>235</v>
      </c>
      <c r="E393" s="244" t="s">
        <v>24</v>
      </c>
      <c r="F393" s="245" t="s">
        <v>484</v>
      </c>
      <c r="G393" s="222"/>
      <c r="H393" s="246">
        <v>20.52</v>
      </c>
      <c r="I393" s="227"/>
      <c r="J393" s="222"/>
      <c r="K393" s="222"/>
      <c r="L393" s="228"/>
      <c r="M393" s="229"/>
      <c r="N393" s="230"/>
      <c r="O393" s="230"/>
      <c r="P393" s="230"/>
      <c r="Q393" s="230"/>
      <c r="R393" s="230"/>
      <c r="S393" s="230"/>
      <c r="T393" s="231"/>
      <c r="AT393" s="232" t="s">
        <v>235</v>
      </c>
      <c r="AU393" s="232" t="s">
        <v>85</v>
      </c>
      <c r="AV393" s="12" t="s">
        <v>85</v>
      </c>
      <c r="AW393" s="12" t="s">
        <v>40</v>
      </c>
      <c r="AX393" s="12" t="s">
        <v>77</v>
      </c>
      <c r="AY393" s="232" t="s">
        <v>225</v>
      </c>
    </row>
    <row r="394" spans="2:51" s="12" customFormat="1" ht="13.5">
      <c r="B394" s="221"/>
      <c r="C394" s="222"/>
      <c r="D394" s="218" t="s">
        <v>235</v>
      </c>
      <c r="E394" s="244" t="s">
        <v>24</v>
      </c>
      <c r="F394" s="245" t="s">
        <v>485</v>
      </c>
      <c r="G394" s="222"/>
      <c r="H394" s="246">
        <v>12.312</v>
      </c>
      <c r="I394" s="227"/>
      <c r="J394" s="222"/>
      <c r="K394" s="222"/>
      <c r="L394" s="228"/>
      <c r="M394" s="229"/>
      <c r="N394" s="230"/>
      <c r="O394" s="230"/>
      <c r="P394" s="230"/>
      <c r="Q394" s="230"/>
      <c r="R394" s="230"/>
      <c r="S394" s="230"/>
      <c r="T394" s="231"/>
      <c r="AT394" s="232" t="s">
        <v>235</v>
      </c>
      <c r="AU394" s="232" t="s">
        <v>85</v>
      </c>
      <c r="AV394" s="12" t="s">
        <v>85</v>
      </c>
      <c r="AW394" s="12" t="s">
        <v>40</v>
      </c>
      <c r="AX394" s="12" t="s">
        <v>77</v>
      </c>
      <c r="AY394" s="232" t="s">
        <v>225</v>
      </c>
    </row>
    <row r="395" spans="2:51" s="12" customFormat="1" ht="13.5">
      <c r="B395" s="221"/>
      <c r="C395" s="222"/>
      <c r="D395" s="218" t="s">
        <v>235</v>
      </c>
      <c r="E395" s="244" t="s">
        <v>24</v>
      </c>
      <c r="F395" s="245" t="s">
        <v>486</v>
      </c>
      <c r="G395" s="222"/>
      <c r="H395" s="246">
        <v>9.324</v>
      </c>
      <c r="I395" s="227"/>
      <c r="J395" s="222"/>
      <c r="K395" s="222"/>
      <c r="L395" s="228"/>
      <c r="M395" s="229"/>
      <c r="N395" s="230"/>
      <c r="O395" s="230"/>
      <c r="P395" s="230"/>
      <c r="Q395" s="230"/>
      <c r="R395" s="230"/>
      <c r="S395" s="230"/>
      <c r="T395" s="231"/>
      <c r="AT395" s="232" t="s">
        <v>235</v>
      </c>
      <c r="AU395" s="232" t="s">
        <v>85</v>
      </c>
      <c r="AV395" s="12" t="s">
        <v>85</v>
      </c>
      <c r="AW395" s="12" t="s">
        <v>40</v>
      </c>
      <c r="AX395" s="12" t="s">
        <v>77</v>
      </c>
      <c r="AY395" s="232" t="s">
        <v>225</v>
      </c>
    </row>
    <row r="396" spans="2:51" s="12" customFormat="1" ht="13.5">
      <c r="B396" s="221"/>
      <c r="C396" s="222"/>
      <c r="D396" s="218" t="s">
        <v>235</v>
      </c>
      <c r="E396" s="244" t="s">
        <v>24</v>
      </c>
      <c r="F396" s="245" t="s">
        <v>487</v>
      </c>
      <c r="G396" s="222"/>
      <c r="H396" s="246">
        <v>2.94</v>
      </c>
      <c r="I396" s="227"/>
      <c r="J396" s="222"/>
      <c r="K396" s="222"/>
      <c r="L396" s="228"/>
      <c r="M396" s="229"/>
      <c r="N396" s="230"/>
      <c r="O396" s="230"/>
      <c r="P396" s="230"/>
      <c r="Q396" s="230"/>
      <c r="R396" s="230"/>
      <c r="S396" s="230"/>
      <c r="T396" s="231"/>
      <c r="AT396" s="232" t="s">
        <v>235</v>
      </c>
      <c r="AU396" s="232" t="s">
        <v>85</v>
      </c>
      <c r="AV396" s="12" t="s">
        <v>85</v>
      </c>
      <c r="AW396" s="12" t="s">
        <v>40</v>
      </c>
      <c r="AX396" s="12" t="s">
        <v>77</v>
      </c>
      <c r="AY396" s="232" t="s">
        <v>225</v>
      </c>
    </row>
    <row r="397" spans="2:51" s="15" customFormat="1" ht="13.5">
      <c r="B397" s="258"/>
      <c r="C397" s="259"/>
      <c r="D397" s="223" t="s">
        <v>235</v>
      </c>
      <c r="E397" s="260" t="s">
        <v>24</v>
      </c>
      <c r="F397" s="261" t="s">
        <v>248</v>
      </c>
      <c r="G397" s="259"/>
      <c r="H397" s="262">
        <v>129.144</v>
      </c>
      <c r="I397" s="263"/>
      <c r="J397" s="259"/>
      <c r="K397" s="259"/>
      <c r="L397" s="264"/>
      <c r="M397" s="265"/>
      <c r="N397" s="266"/>
      <c r="O397" s="266"/>
      <c r="P397" s="266"/>
      <c r="Q397" s="266"/>
      <c r="R397" s="266"/>
      <c r="S397" s="266"/>
      <c r="T397" s="267"/>
      <c r="AT397" s="268" t="s">
        <v>235</v>
      </c>
      <c r="AU397" s="268" t="s">
        <v>85</v>
      </c>
      <c r="AV397" s="15" t="s">
        <v>231</v>
      </c>
      <c r="AW397" s="15" t="s">
        <v>40</v>
      </c>
      <c r="AX397" s="15" t="s">
        <v>25</v>
      </c>
      <c r="AY397" s="268" t="s">
        <v>225</v>
      </c>
    </row>
    <row r="398" spans="2:65" s="1" customFormat="1" ht="16.5" customHeight="1">
      <c r="B398" s="42"/>
      <c r="C398" s="206" t="s">
        <v>488</v>
      </c>
      <c r="D398" s="206" t="s">
        <v>227</v>
      </c>
      <c r="E398" s="207" t="s">
        <v>489</v>
      </c>
      <c r="F398" s="208" t="s">
        <v>490</v>
      </c>
      <c r="G398" s="209" t="s">
        <v>141</v>
      </c>
      <c r="H398" s="210">
        <v>129.144</v>
      </c>
      <c r="I398" s="211"/>
      <c r="J398" s="212">
        <f>ROUND(I398*H398,2)</f>
        <v>0</v>
      </c>
      <c r="K398" s="208" t="s">
        <v>230</v>
      </c>
      <c r="L398" s="62"/>
      <c r="M398" s="213" t="s">
        <v>24</v>
      </c>
      <c r="N398" s="214" t="s">
        <v>48</v>
      </c>
      <c r="O398" s="43"/>
      <c r="P398" s="215">
        <f>O398*H398</f>
        <v>0</v>
      </c>
      <c r="Q398" s="215">
        <v>0</v>
      </c>
      <c r="R398" s="215">
        <f>Q398*H398</f>
        <v>0</v>
      </c>
      <c r="S398" s="215">
        <v>0</v>
      </c>
      <c r="T398" s="216">
        <f>S398*H398</f>
        <v>0</v>
      </c>
      <c r="AR398" s="25" t="s">
        <v>231</v>
      </c>
      <c r="AT398" s="25" t="s">
        <v>227</v>
      </c>
      <c r="AU398" s="25" t="s">
        <v>85</v>
      </c>
      <c r="AY398" s="25" t="s">
        <v>225</v>
      </c>
      <c r="BE398" s="217">
        <f>IF(N398="základní",J398,0)</f>
        <v>0</v>
      </c>
      <c r="BF398" s="217">
        <f>IF(N398="snížená",J398,0)</f>
        <v>0</v>
      </c>
      <c r="BG398" s="217">
        <f>IF(N398="zákl. přenesená",J398,0)</f>
        <v>0</v>
      </c>
      <c r="BH398" s="217">
        <f>IF(N398="sníž. přenesená",J398,0)</f>
        <v>0</v>
      </c>
      <c r="BI398" s="217">
        <f>IF(N398="nulová",J398,0)</f>
        <v>0</v>
      </c>
      <c r="BJ398" s="25" t="s">
        <v>25</v>
      </c>
      <c r="BK398" s="217">
        <f>ROUND(I398*H398,2)</f>
        <v>0</v>
      </c>
      <c r="BL398" s="25" t="s">
        <v>231</v>
      </c>
      <c r="BM398" s="25" t="s">
        <v>491</v>
      </c>
    </row>
    <row r="399" spans="2:47" s="1" customFormat="1" ht="27">
      <c r="B399" s="42"/>
      <c r="C399" s="64"/>
      <c r="D399" s="223" t="s">
        <v>233</v>
      </c>
      <c r="E399" s="64"/>
      <c r="F399" s="269" t="s">
        <v>492</v>
      </c>
      <c r="G399" s="64"/>
      <c r="H399" s="64"/>
      <c r="I399" s="174"/>
      <c r="J399" s="64"/>
      <c r="K399" s="64"/>
      <c r="L399" s="62"/>
      <c r="M399" s="220"/>
      <c r="N399" s="43"/>
      <c r="O399" s="43"/>
      <c r="P399" s="43"/>
      <c r="Q399" s="43"/>
      <c r="R399" s="43"/>
      <c r="S399" s="43"/>
      <c r="T399" s="79"/>
      <c r="AT399" s="25" t="s">
        <v>233</v>
      </c>
      <c r="AU399" s="25" t="s">
        <v>85</v>
      </c>
    </row>
    <row r="400" spans="2:65" s="1" customFormat="1" ht="16.5" customHeight="1">
      <c r="B400" s="42"/>
      <c r="C400" s="206" t="s">
        <v>493</v>
      </c>
      <c r="D400" s="206" t="s">
        <v>227</v>
      </c>
      <c r="E400" s="207" t="s">
        <v>494</v>
      </c>
      <c r="F400" s="208" t="s">
        <v>495</v>
      </c>
      <c r="G400" s="209" t="s">
        <v>147</v>
      </c>
      <c r="H400" s="210">
        <v>1.2</v>
      </c>
      <c r="I400" s="211"/>
      <c r="J400" s="212">
        <f>ROUND(I400*H400,2)</f>
        <v>0</v>
      </c>
      <c r="K400" s="208" t="s">
        <v>230</v>
      </c>
      <c r="L400" s="62"/>
      <c r="M400" s="213" t="s">
        <v>24</v>
      </c>
      <c r="N400" s="214" t="s">
        <v>48</v>
      </c>
      <c r="O400" s="43"/>
      <c r="P400" s="215">
        <f>O400*H400</f>
        <v>0</v>
      </c>
      <c r="Q400" s="215">
        <v>2.47214</v>
      </c>
      <c r="R400" s="215">
        <f>Q400*H400</f>
        <v>2.966568</v>
      </c>
      <c r="S400" s="215">
        <v>0</v>
      </c>
      <c r="T400" s="216">
        <f>S400*H400</f>
        <v>0</v>
      </c>
      <c r="AR400" s="25" t="s">
        <v>231</v>
      </c>
      <c r="AT400" s="25" t="s">
        <v>227</v>
      </c>
      <c r="AU400" s="25" t="s">
        <v>85</v>
      </c>
      <c r="AY400" s="25" t="s">
        <v>225</v>
      </c>
      <c r="BE400" s="217">
        <f>IF(N400="základní",J400,0)</f>
        <v>0</v>
      </c>
      <c r="BF400" s="217">
        <f>IF(N400="snížená",J400,0)</f>
        <v>0</v>
      </c>
      <c r="BG400" s="217">
        <f>IF(N400="zákl. přenesená",J400,0)</f>
        <v>0</v>
      </c>
      <c r="BH400" s="217">
        <f>IF(N400="sníž. přenesená",J400,0)</f>
        <v>0</v>
      </c>
      <c r="BI400" s="217">
        <f>IF(N400="nulová",J400,0)</f>
        <v>0</v>
      </c>
      <c r="BJ400" s="25" t="s">
        <v>25</v>
      </c>
      <c r="BK400" s="217">
        <f>ROUND(I400*H400,2)</f>
        <v>0</v>
      </c>
      <c r="BL400" s="25" t="s">
        <v>231</v>
      </c>
      <c r="BM400" s="25" t="s">
        <v>496</v>
      </c>
    </row>
    <row r="401" spans="2:47" s="1" customFormat="1" ht="13.5">
      <c r="B401" s="42"/>
      <c r="C401" s="64"/>
      <c r="D401" s="218" t="s">
        <v>233</v>
      </c>
      <c r="E401" s="64"/>
      <c r="F401" s="219" t="s">
        <v>497</v>
      </c>
      <c r="G401" s="64"/>
      <c r="H401" s="64"/>
      <c r="I401" s="174"/>
      <c r="J401" s="64"/>
      <c r="K401" s="64"/>
      <c r="L401" s="62"/>
      <c r="M401" s="220"/>
      <c r="N401" s="43"/>
      <c r="O401" s="43"/>
      <c r="P401" s="43"/>
      <c r="Q401" s="43"/>
      <c r="R401" s="43"/>
      <c r="S401" s="43"/>
      <c r="T401" s="79"/>
      <c r="AT401" s="25" t="s">
        <v>233</v>
      </c>
      <c r="AU401" s="25" t="s">
        <v>85</v>
      </c>
    </row>
    <row r="402" spans="2:47" s="1" customFormat="1" ht="81">
      <c r="B402" s="42"/>
      <c r="C402" s="64"/>
      <c r="D402" s="218" t="s">
        <v>468</v>
      </c>
      <c r="E402" s="64"/>
      <c r="F402" s="273" t="s">
        <v>469</v>
      </c>
      <c r="G402" s="64"/>
      <c r="H402" s="64"/>
      <c r="I402" s="174"/>
      <c r="J402" s="64"/>
      <c r="K402" s="64"/>
      <c r="L402" s="62"/>
      <c r="M402" s="220"/>
      <c r="N402" s="43"/>
      <c r="O402" s="43"/>
      <c r="P402" s="43"/>
      <c r="Q402" s="43"/>
      <c r="R402" s="43"/>
      <c r="S402" s="43"/>
      <c r="T402" s="79"/>
      <c r="AT402" s="25" t="s">
        <v>468</v>
      </c>
      <c r="AU402" s="25" t="s">
        <v>85</v>
      </c>
    </row>
    <row r="403" spans="2:51" s="12" customFormat="1" ht="13.5">
      <c r="B403" s="221"/>
      <c r="C403" s="222"/>
      <c r="D403" s="223" t="s">
        <v>235</v>
      </c>
      <c r="E403" s="224" t="s">
        <v>24</v>
      </c>
      <c r="F403" s="225" t="s">
        <v>498</v>
      </c>
      <c r="G403" s="222"/>
      <c r="H403" s="226">
        <v>1.2</v>
      </c>
      <c r="I403" s="227"/>
      <c r="J403" s="222"/>
      <c r="K403" s="222"/>
      <c r="L403" s="228"/>
      <c r="M403" s="229"/>
      <c r="N403" s="230"/>
      <c r="O403" s="230"/>
      <c r="P403" s="230"/>
      <c r="Q403" s="230"/>
      <c r="R403" s="230"/>
      <c r="S403" s="230"/>
      <c r="T403" s="231"/>
      <c r="AT403" s="232" t="s">
        <v>235</v>
      </c>
      <c r="AU403" s="232" t="s">
        <v>85</v>
      </c>
      <c r="AV403" s="12" t="s">
        <v>85</v>
      </c>
      <c r="AW403" s="12" t="s">
        <v>40</v>
      </c>
      <c r="AX403" s="12" t="s">
        <v>25</v>
      </c>
      <c r="AY403" s="232" t="s">
        <v>225</v>
      </c>
    </row>
    <row r="404" spans="2:65" s="1" customFormat="1" ht="16.5" customHeight="1">
      <c r="B404" s="42"/>
      <c r="C404" s="206" t="s">
        <v>499</v>
      </c>
      <c r="D404" s="206" t="s">
        <v>227</v>
      </c>
      <c r="E404" s="207" t="s">
        <v>500</v>
      </c>
      <c r="F404" s="208" t="s">
        <v>501</v>
      </c>
      <c r="G404" s="209" t="s">
        <v>147</v>
      </c>
      <c r="H404" s="210">
        <v>0.999</v>
      </c>
      <c r="I404" s="211"/>
      <c r="J404" s="212">
        <f>ROUND(I404*H404,2)</f>
        <v>0</v>
      </c>
      <c r="K404" s="208" t="s">
        <v>230</v>
      </c>
      <c r="L404" s="62"/>
      <c r="M404" s="213" t="s">
        <v>24</v>
      </c>
      <c r="N404" s="214" t="s">
        <v>48</v>
      </c>
      <c r="O404" s="43"/>
      <c r="P404" s="215">
        <f>O404*H404</f>
        <v>0</v>
      </c>
      <c r="Q404" s="215">
        <v>2.459</v>
      </c>
      <c r="R404" s="215">
        <f>Q404*H404</f>
        <v>2.456541</v>
      </c>
      <c r="S404" s="215">
        <v>0</v>
      </c>
      <c r="T404" s="216">
        <f>S404*H404</f>
        <v>0</v>
      </c>
      <c r="AR404" s="25" t="s">
        <v>231</v>
      </c>
      <c r="AT404" s="25" t="s">
        <v>227</v>
      </c>
      <c r="AU404" s="25" t="s">
        <v>85</v>
      </c>
      <c r="AY404" s="25" t="s">
        <v>225</v>
      </c>
      <c r="BE404" s="217">
        <f>IF(N404="základní",J404,0)</f>
        <v>0</v>
      </c>
      <c r="BF404" s="217">
        <f>IF(N404="snížená",J404,0)</f>
        <v>0</v>
      </c>
      <c r="BG404" s="217">
        <f>IF(N404="zákl. přenesená",J404,0)</f>
        <v>0</v>
      </c>
      <c r="BH404" s="217">
        <f>IF(N404="sníž. přenesená",J404,0)</f>
        <v>0</v>
      </c>
      <c r="BI404" s="217">
        <f>IF(N404="nulová",J404,0)</f>
        <v>0</v>
      </c>
      <c r="BJ404" s="25" t="s">
        <v>25</v>
      </c>
      <c r="BK404" s="217">
        <f>ROUND(I404*H404,2)</f>
        <v>0</v>
      </c>
      <c r="BL404" s="25" t="s">
        <v>231</v>
      </c>
      <c r="BM404" s="25" t="s">
        <v>502</v>
      </c>
    </row>
    <row r="405" spans="2:47" s="1" customFormat="1" ht="13.5">
      <c r="B405" s="42"/>
      <c r="C405" s="64"/>
      <c r="D405" s="218" t="s">
        <v>233</v>
      </c>
      <c r="E405" s="64"/>
      <c r="F405" s="219" t="s">
        <v>503</v>
      </c>
      <c r="G405" s="64"/>
      <c r="H405" s="64"/>
      <c r="I405" s="174"/>
      <c r="J405" s="64"/>
      <c r="K405" s="64"/>
      <c r="L405" s="62"/>
      <c r="M405" s="220"/>
      <c r="N405" s="43"/>
      <c r="O405" s="43"/>
      <c r="P405" s="43"/>
      <c r="Q405" s="43"/>
      <c r="R405" s="43"/>
      <c r="S405" s="43"/>
      <c r="T405" s="79"/>
      <c r="AT405" s="25" t="s">
        <v>233</v>
      </c>
      <c r="AU405" s="25" t="s">
        <v>85</v>
      </c>
    </row>
    <row r="406" spans="2:51" s="13" customFormat="1" ht="13.5">
      <c r="B406" s="233"/>
      <c r="C406" s="234"/>
      <c r="D406" s="218" t="s">
        <v>235</v>
      </c>
      <c r="E406" s="235" t="s">
        <v>24</v>
      </c>
      <c r="F406" s="236" t="s">
        <v>504</v>
      </c>
      <c r="G406" s="234"/>
      <c r="H406" s="237" t="s">
        <v>24</v>
      </c>
      <c r="I406" s="238"/>
      <c r="J406" s="234"/>
      <c r="K406" s="234"/>
      <c r="L406" s="239"/>
      <c r="M406" s="240"/>
      <c r="N406" s="241"/>
      <c r="O406" s="241"/>
      <c r="P406" s="241"/>
      <c r="Q406" s="241"/>
      <c r="R406" s="241"/>
      <c r="S406" s="241"/>
      <c r="T406" s="242"/>
      <c r="AT406" s="243" t="s">
        <v>235</v>
      </c>
      <c r="AU406" s="243" t="s">
        <v>85</v>
      </c>
      <c r="AV406" s="13" t="s">
        <v>25</v>
      </c>
      <c r="AW406" s="13" t="s">
        <v>40</v>
      </c>
      <c r="AX406" s="13" t="s">
        <v>77</v>
      </c>
      <c r="AY406" s="243" t="s">
        <v>225</v>
      </c>
    </row>
    <row r="407" spans="2:51" s="12" customFormat="1" ht="13.5">
      <c r="B407" s="221"/>
      <c r="C407" s="222"/>
      <c r="D407" s="218" t="s">
        <v>235</v>
      </c>
      <c r="E407" s="244" t="s">
        <v>24</v>
      </c>
      <c r="F407" s="245" t="s">
        <v>505</v>
      </c>
      <c r="G407" s="222"/>
      <c r="H407" s="246">
        <v>0.999</v>
      </c>
      <c r="I407" s="227"/>
      <c r="J407" s="222"/>
      <c r="K407" s="222"/>
      <c r="L407" s="228"/>
      <c r="M407" s="229"/>
      <c r="N407" s="230"/>
      <c r="O407" s="230"/>
      <c r="P407" s="230"/>
      <c r="Q407" s="230"/>
      <c r="R407" s="230"/>
      <c r="S407" s="230"/>
      <c r="T407" s="231"/>
      <c r="AT407" s="232" t="s">
        <v>235</v>
      </c>
      <c r="AU407" s="232" t="s">
        <v>85</v>
      </c>
      <c r="AV407" s="12" t="s">
        <v>85</v>
      </c>
      <c r="AW407" s="12" t="s">
        <v>40</v>
      </c>
      <c r="AX407" s="12" t="s">
        <v>77</v>
      </c>
      <c r="AY407" s="232" t="s">
        <v>225</v>
      </c>
    </row>
    <row r="408" spans="2:51" s="15" customFormat="1" ht="13.5">
      <c r="B408" s="258"/>
      <c r="C408" s="259"/>
      <c r="D408" s="223" t="s">
        <v>235</v>
      </c>
      <c r="E408" s="260" t="s">
        <v>24</v>
      </c>
      <c r="F408" s="261" t="s">
        <v>248</v>
      </c>
      <c r="G408" s="259"/>
      <c r="H408" s="262">
        <v>0.999</v>
      </c>
      <c r="I408" s="263"/>
      <c r="J408" s="259"/>
      <c r="K408" s="259"/>
      <c r="L408" s="264"/>
      <c r="M408" s="265"/>
      <c r="N408" s="266"/>
      <c r="O408" s="266"/>
      <c r="P408" s="266"/>
      <c r="Q408" s="266"/>
      <c r="R408" s="266"/>
      <c r="S408" s="266"/>
      <c r="T408" s="267"/>
      <c r="AT408" s="268" t="s">
        <v>235</v>
      </c>
      <c r="AU408" s="268" t="s">
        <v>85</v>
      </c>
      <c r="AV408" s="15" t="s">
        <v>231</v>
      </c>
      <c r="AW408" s="15" t="s">
        <v>40</v>
      </c>
      <c r="AX408" s="15" t="s">
        <v>25</v>
      </c>
      <c r="AY408" s="268" t="s">
        <v>225</v>
      </c>
    </row>
    <row r="409" spans="2:65" s="1" customFormat="1" ht="16.5" customHeight="1">
      <c r="B409" s="42"/>
      <c r="C409" s="206" t="s">
        <v>506</v>
      </c>
      <c r="D409" s="206" t="s">
        <v>227</v>
      </c>
      <c r="E409" s="207" t="s">
        <v>507</v>
      </c>
      <c r="F409" s="208" t="s">
        <v>508</v>
      </c>
      <c r="G409" s="209" t="s">
        <v>147</v>
      </c>
      <c r="H409" s="210">
        <v>19.037</v>
      </c>
      <c r="I409" s="211"/>
      <c r="J409" s="212">
        <f>ROUND(I409*H409,2)</f>
        <v>0</v>
      </c>
      <c r="K409" s="208" t="s">
        <v>24</v>
      </c>
      <c r="L409" s="62"/>
      <c r="M409" s="213" t="s">
        <v>24</v>
      </c>
      <c r="N409" s="214" t="s">
        <v>48</v>
      </c>
      <c r="O409" s="43"/>
      <c r="P409" s="215">
        <f>O409*H409</f>
        <v>0</v>
      </c>
      <c r="Q409" s="215">
        <v>2.47214</v>
      </c>
      <c r="R409" s="215">
        <f>Q409*H409</f>
        <v>47.06212918</v>
      </c>
      <c r="S409" s="215">
        <v>0</v>
      </c>
      <c r="T409" s="216">
        <f>S409*H409</f>
        <v>0</v>
      </c>
      <c r="AR409" s="25" t="s">
        <v>231</v>
      </c>
      <c r="AT409" s="25" t="s">
        <v>227</v>
      </c>
      <c r="AU409" s="25" t="s">
        <v>85</v>
      </c>
      <c r="AY409" s="25" t="s">
        <v>225</v>
      </c>
      <c r="BE409" s="217">
        <f>IF(N409="základní",J409,0)</f>
        <v>0</v>
      </c>
      <c r="BF409" s="217">
        <f>IF(N409="snížená",J409,0)</f>
        <v>0</v>
      </c>
      <c r="BG409" s="217">
        <f>IF(N409="zákl. přenesená",J409,0)</f>
        <v>0</v>
      </c>
      <c r="BH409" s="217">
        <f>IF(N409="sníž. přenesená",J409,0)</f>
        <v>0</v>
      </c>
      <c r="BI409" s="217">
        <f>IF(N409="nulová",J409,0)</f>
        <v>0</v>
      </c>
      <c r="BJ409" s="25" t="s">
        <v>25</v>
      </c>
      <c r="BK409" s="217">
        <f>ROUND(I409*H409,2)</f>
        <v>0</v>
      </c>
      <c r="BL409" s="25" t="s">
        <v>231</v>
      </c>
      <c r="BM409" s="25" t="s">
        <v>509</v>
      </c>
    </row>
    <row r="410" spans="2:51" s="13" customFormat="1" ht="13.5">
      <c r="B410" s="233"/>
      <c r="C410" s="234"/>
      <c r="D410" s="218" t="s">
        <v>235</v>
      </c>
      <c r="E410" s="235" t="s">
        <v>24</v>
      </c>
      <c r="F410" s="236" t="s">
        <v>510</v>
      </c>
      <c r="G410" s="234"/>
      <c r="H410" s="237" t="s">
        <v>24</v>
      </c>
      <c r="I410" s="238"/>
      <c r="J410" s="234"/>
      <c r="K410" s="234"/>
      <c r="L410" s="239"/>
      <c r="M410" s="240"/>
      <c r="N410" s="241"/>
      <c r="O410" s="241"/>
      <c r="P410" s="241"/>
      <c r="Q410" s="241"/>
      <c r="R410" s="241"/>
      <c r="S410" s="241"/>
      <c r="T410" s="242"/>
      <c r="AT410" s="243" t="s">
        <v>235</v>
      </c>
      <c r="AU410" s="243" t="s">
        <v>85</v>
      </c>
      <c r="AV410" s="13" t="s">
        <v>25</v>
      </c>
      <c r="AW410" s="13" t="s">
        <v>40</v>
      </c>
      <c r="AX410" s="13" t="s">
        <v>77</v>
      </c>
      <c r="AY410" s="243" t="s">
        <v>225</v>
      </c>
    </row>
    <row r="411" spans="2:51" s="12" customFormat="1" ht="13.5">
      <c r="B411" s="221"/>
      <c r="C411" s="222"/>
      <c r="D411" s="218" t="s">
        <v>235</v>
      </c>
      <c r="E411" s="244" t="s">
        <v>24</v>
      </c>
      <c r="F411" s="245" t="s">
        <v>511</v>
      </c>
      <c r="G411" s="222"/>
      <c r="H411" s="246">
        <v>2.406</v>
      </c>
      <c r="I411" s="227"/>
      <c r="J411" s="222"/>
      <c r="K411" s="222"/>
      <c r="L411" s="228"/>
      <c r="M411" s="229"/>
      <c r="N411" s="230"/>
      <c r="O411" s="230"/>
      <c r="P411" s="230"/>
      <c r="Q411" s="230"/>
      <c r="R411" s="230"/>
      <c r="S411" s="230"/>
      <c r="T411" s="231"/>
      <c r="AT411" s="232" t="s">
        <v>235</v>
      </c>
      <c r="AU411" s="232" t="s">
        <v>85</v>
      </c>
      <c r="AV411" s="12" t="s">
        <v>85</v>
      </c>
      <c r="AW411" s="12" t="s">
        <v>40</v>
      </c>
      <c r="AX411" s="12" t="s">
        <v>77</v>
      </c>
      <c r="AY411" s="232" t="s">
        <v>225</v>
      </c>
    </row>
    <row r="412" spans="2:51" s="13" customFormat="1" ht="13.5">
      <c r="B412" s="233"/>
      <c r="C412" s="234"/>
      <c r="D412" s="218" t="s">
        <v>235</v>
      </c>
      <c r="E412" s="235" t="s">
        <v>24</v>
      </c>
      <c r="F412" s="236" t="s">
        <v>512</v>
      </c>
      <c r="G412" s="234"/>
      <c r="H412" s="237" t="s">
        <v>24</v>
      </c>
      <c r="I412" s="238"/>
      <c r="J412" s="234"/>
      <c r="K412" s="234"/>
      <c r="L412" s="239"/>
      <c r="M412" s="240"/>
      <c r="N412" s="241"/>
      <c r="O412" s="241"/>
      <c r="P412" s="241"/>
      <c r="Q412" s="241"/>
      <c r="R412" s="241"/>
      <c r="S412" s="241"/>
      <c r="T412" s="242"/>
      <c r="AT412" s="243" t="s">
        <v>235</v>
      </c>
      <c r="AU412" s="243" t="s">
        <v>85</v>
      </c>
      <c r="AV412" s="13" t="s">
        <v>25</v>
      </c>
      <c r="AW412" s="13" t="s">
        <v>40</v>
      </c>
      <c r="AX412" s="13" t="s">
        <v>77</v>
      </c>
      <c r="AY412" s="243" t="s">
        <v>225</v>
      </c>
    </row>
    <row r="413" spans="2:51" s="12" customFormat="1" ht="13.5">
      <c r="B413" s="221"/>
      <c r="C413" s="222"/>
      <c r="D413" s="218" t="s">
        <v>235</v>
      </c>
      <c r="E413" s="244" t="s">
        <v>24</v>
      </c>
      <c r="F413" s="245" t="s">
        <v>513</v>
      </c>
      <c r="G413" s="222"/>
      <c r="H413" s="246">
        <v>6.955</v>
      </c>
      <c r="I413" s="227"/>
      <c r="J413" s="222"/>
      <c r="K413" s="222"/>
      <c r="L413" s="228"/>
      <c r="M413" s="229"/>
      <c r="N413" s="230"/>
      <c r="O413" s="230"/>
      <c r="P413" s="230"/>
      <c r="Q413" s="230"/>
      <c r="R413" s="230"/>
      <c r="S413" s="230"/>
      <c r="T413" s="231"/>
      <c r="AT413" s="232" t="s">
        <v>235</v>
      </c>
      <c r="AU413" s="232" t="s">
        <v>85</v>
      </c>
      <c r="AV413" s="12" t="s">
        <v>85</v>
      </c>
      <c r="AW413" s="12" t="s">
        <v>40</v>
      </c>
      <c r="AX413" s="12" t="s">
        <v>77</v>
      </c>
      <c r="AY413" s="232" t="s">
        <v>225</v>
      </c>
    </row>
    <row r="414" spans="2:51" s="13" customFormat="1" ht="13.5">
      <c r="B414" s="233"/>
      <c r="C414" s="234"/>
      <c r="D414" s="218" t="s">
        <v>235</v>
      </c>
      <c r="E414" s="235" t="s">
        <v>24</v>
      </c>
      <c r="F414" s="236" t="s">
        <v>514</v>
      </c>
      <c r="G414" s="234"/>
      <c r="H414" s="237" t="s">
        <v>24</v>
      </c>
      <c r="I414" s="238"/>
      <c r="J414" s="234"/>
      <c r="K414" s="234"/>
      <c r="L414" s="239"/>
      <c r="M414" s="240"/>
      <c r="N414" s="241"/>
      <c r="O414" s="241"/>
      <c r="P414" s="241"/>
      <c r="Q414" s="241"/>
      <c r="R414" s="241"/>
      <c r="S414" s="241"/>
      <c r="T414" s="242"/>
      <c r="AT414" s="243" t="s">
        <v>235</v>
      </c>
      <c r="AU414" s="243" t="s">
        <v>85</v>
      </c>
      <c r="AV414" s="13" t="s">
        <v>25</v>
      </c>
      <c r="AW414" s="13" t="s">
        <v>40</v>
      </c>
      <c r="AX414" s="13" t="s">
        <v>77</v>
      </c>
      <c r="AY414" s="243" t="s">
        <v>225</v>
      </c>
    </row>
    <row r="415" spans="2:51" s="12" customFormat="1" ht="13.5">
      <c r="B415" s="221"/>
      <c r="C415" s="222"/>
      <c r="D415" s="218" t="s">
        <v>235</v>
      </c>
      <c r="E415" s="244" t="s">
        <v>24</v>
      </c>
      <c r="F415" s="245" t="s">
        <v>515</v>
      </c>
      <c r="G415" s="222"/>
      <c r="H415" s="246">
        <v>9.676</v>
      </c>
      <c r="I415" s="227"/>
      <c r="J415" s="222"/>
      <c r="K415" s="222"/>
      <c r="L415" s="228"/>
      <c r="M415" s="229"/>
      <c r="N415" s="230"/>
      <c r="O415" s="230"/>
      <c r="P415" s="230"/>
      <c r="Q415" s="230"/>
      <c r="R415" s="230"/>
      <c r="S415" s="230"/>
      <c r="T415" s="231"/>
      <c r="AT415" s="232" t="s">
        <v>235</v>
      </c>
      <c r="AU415" s="232" t="s">
        <v>85</v>
      </c>
      <c r="AV415" s="12" t="s">
        <v>85</v>
      </c>
      <c r="AW415" s="12" t="s">
        <v>40</v>
      </c>
      <c r="AX415" s="12" t="s">
        <v>77</v>
      </c>
      <c r="AY415" s="232" t="s">
        <v>225</v>
      </c>
    </row>
    <row r="416" spans="2:51" s="15" customFormat="1" ht="13.5">
      <c r="B416" s="258"/>
      <c r="C416" s="259"/>
      <c r="D416" s="223" t="s">
        <v>235</v>
      </c>
      <c r="E416" s="260" t="s">
        <v>24</v>
      </c>
      <c r="F416" s="261" t="s">
        <v>248</v>
      </c>
      <c r="G416" s="259"/>
      <c r="H416" s="262">
        <v>19.037</v>
      </c>
      <c r="I416" s="263"/>
      <c r="J416" s="259"/>
      <c r="K416" s="259"/>
      <c r="L416" s="264"/>
      <c r="M416" s="265"/>
      <c r="N416" s="266"/>
      <c r="O416" s="266"/>
      <c r="P416" s="266"/>
      <c r="Q416" s="266"/>
      <c r="R416" s="266"/>
      <c r="S416" s="266"/>
      <c r="T416" s="267"/>
      <c r="AT416" s="268" t="s">
        <v>235</v>
      </c>
      <c r="AU416" s="268" t="s">
        <v>85</v>
      </c>
      <c r="AV416" s="15" t="s">
        <v>231</v>
      </c>
      <c r="AW416" s="15" t="s">
        <v>40</v>
      </c>
      <c r="AX416" s="15" t="s">
        <v>25</v>
      </c>
      <c r="AY416" s="268" t="s">
        <v>225</v>
      </c>
    </row>
    <row r="417" spans="2:65" s="1" customFormat="1" ht="16.5" customHeight="1">
      <c r="B417" s="42"/>
      <c r="C417" s="206" t="s">
        <v>516</v>
      </c>
      <c r="D417" s="206" t="s">
        <v>227</v>
      </c>
      <c r="E417" s="207" t="s">
        <v>517</v>
      </c>
      <c r="F417" s="208" t="s">
        <v>518</v>
      </c>
      <c r="G417" s="209" t="s">
        <v>141</v>
      </c>
      <c r="H417" s="210">
        <v>25.271</v>
      </c>
      <c r="I417" s="211"/>
      <c r="J417" s="212">
        <f>ROUND(I417*H417,2)</f>
        <v>0</v>
      </c>
      <c r="K417" s="208" t="s">
        <v>230</v>
      </c>
      <c r="L417" s="62"/>
      <c r="M417" s="213" t="s">
        <v>24</v>
      </c>
      <c r="N417" s="214" t="s">
        <v>48</v>
      </c>
      <c r="O417" s="43"/>
      <c r="P417" s="215">
        <f>O417*H417</f>
        <v>0</v>
      </c>
      <c r="Q417" s="215">
        <v>0.00103</v>
      </c>
      <c r="R417" s="215">
        <f>Q417*H417</f>
        <v>0.026029130000000004</v>
      </c>
      <c r="S417" s="215">
        <v>0</v>
      </c>
      <c r="T417" s="216">
        <f>S417*H417</f>
        <v>0</v>
      </c>
      <c r="AR417" s="25" t="s">
        <v>231</v>
      </c>
      <c r="AT417" s="25" t="s">
        <v>227</v>
      </c>
      <c r="AU417" s="25" t="s">
        <v>85</v>
      </c>
      <c r="AY417" s="25" t="s">
        <v>225</v>
      </c>
      <c r="BE417" s="217">
        <f>IF(N417="základní",J417,0)</f>
        <v>0</v>
      </c>
      <c r="BF417" s="217">
        <f>IF(N417="snížená",J417,0)</f>
        <v>0</v>
      </c>
      <c r="BG417" s="217">
        <f>IF(N417="zákl. přenesená",J417,0)</f>
        <v>0</v>
      </c>
      <c r="BH417" s="217">
        <f>IF(N417="sníž. přenesená",J417,0)</f>
        <v>0</v>
      </c>
      <c r="BI417" s="217">
        <f>IF(N417="nulová",J417,0)</f>
        <v>0</v>
      </c>
      <c r="BJ417" s="25" t="s">
        <v>25</v>
      </c>
      <c r="BK417" s="217">
        <f>ROUND(I417*H417,2)</f>
        <v>0</v>
      </c>
      <c r="BL417" s="25" t="s">
        <v>231</v>
      </c>
      <c r="BM417" s="25" t="s">
        <v>519</v>
      </c>
    </row>
    <row r="418" spans="2:47" s="1" customFormat="1" ht="27">
      <c r="B418" s="42"/>
      <c r="C418" s="64"/>
      <c r="D418" s="218" t="s">
        <v>233</v>
      </c>
      <c r="E418" s="64"/>
      <c r="F418" s="219" t="s">
        <v>520</v>
      </c>
      <c r="G418" s="64"/>
      <c r="H418" s="64"/>
      <c r="I418" s="174"/>
      <c r="J418" s="64"/>
      <c r="K418" s="64"/>
      <c r="L418" s="62"/>
      <c r="M418" s="220"/>
      <c r="N418" s="43"/>
      <c r="O418" s="43"/>
      <c r="P418" s="43"/>
      <c r="Q418" s="43"/>
      <c r="R418" s="43"/>
      <c r="S418" s="43"/>
      <c r="T418" s="79"/>
      <c r="AT418" s="25" t="s">
        <v>233</v>
      </c>
      <c r="AU418" s="25" t="s">
        <v>85</v>
      </c>
    </row>
    <row r="419" spans="2:51" s="13" customFormat="1" ht="13.5">
      <c r="B419" s="233"/>
      <c r="C419" s="234"/>
      <c r="D419" s="218" t="s">
        <v>235</v>
      </c>
      <c r="E419" s="235" t="s">
        <v>24</v>
      </c>
      <c r="F419" s="236" t="s">
        <v>521</v>
      </c>
      <c r="G419" s="234"/>
      <c r="H419" s="237" t="s">
        <v>24</v>
      </c>
      <c r="I419" s="238"/>
      <c r="J419" s="234"/>
      <c r="K419" s="234"/>
      <c r="L419" s="239"/>
      <c r="M419" s="240"/>
      <c r="N419" s="241"/>
      <c r="O419" s="241"/>
      <c r="P419" s="241"/>
      <c r="Q419" s="241"/>
      <c r="R419" s="241"/>
      <c r="S419" s="241"/>
      <c r="T419" s="242"/>
      <c r="AT419" s="243" t="s">
        <v>235</v>
      </c>
      <c r="AU419" s="243" t="s">
        <v>85</v>
      </c>
      <c r="AV419" s="13" t="s">
        <v>25</v>
      </c>
      <c r="AW419" s="13" t="s">
        <v>40</v>
      </c>
      <c r="AX419" s="13" t="s">
        <v>77</v>
      </c>
      <c r="AY419" s="243" t="s">
        <v>225</v>
      </c>
    </row>
    <row r="420" spans="2:51" s="12" customFormat="1" ht="13.5">
      <c r="B420" s="221"/>
      <c r="C420" s="222"/>
      <c r="D420" s="218" t="s">
        <v>235</v>
      </c>
      <c r="E420" s="244" t="s">
        <v>24</v>
      </c>
      <c r="F420" s="245" t="s">
        <v>522</v>
      </c>
      <c r="G420" s="222"/>
      <c r="H420" s="246">
        <v>25.271</v>
      </c>
      <c r="I420" s="227"/>
      <c r="J420" s="222"/>
      <c r="K420" s="222"/>
      <c r="L420" s="228"/>
      <c r="M420" s="229"/>
      <c r="N420" s="230"/>
      <c r="O420" s="230"/>
      <c r="P420" s="230"/>
      <c r="Q420" s="230"/>
      <c r="R420" s="230"/>
      <c r="S420" s="230"/>
      <c r="T420" s="231"/>
      <c r="AT420" s="232" t="s">
        <v>235</v>
      </c>
      <c r="AU420" s="232" t="s">
        <v>85</v>
      </c>
      <c r="AV420" s="12" t="s">
        <v>85</v>
      </c>
      <c r="AW420" s="12" t="s">
        <v>40</v>
      </c>
      <c r="AX420" s="12" t="s">
        <v>77</v>
      </c>
      <c r="AY420" s="232" t="s">
        <v>225</v>
      </c>
    </row>
    <row r="421" spans="2:51" s="15" customFormat="1" ht="13.5">
      <c r="B421" s="258"/>
      <c r="C421" s="259"/>
      <c r="D421" s="223" t="s">
        <v>235</v>
      </c>
      <c r="E421" s="260" t="s">
        <v>24</v>
      </c>
      <c r="F421" s="261" t="s">
        <v>248</v>
      </c>
      <c r="G421" s="259"/>
      <c r="H421" s="262">
        <v>25.271</v>
      </c>
      <c r="I421" s="263"/>
      <c r="J421" s="259"/>
      <c r="K421" s="259"/>
      <c r="L421" s="264"/>
      <c r="M421" s="265"/>
      <c r="N421" s="266"/>
      <c r="O421" s="266"/>
      <c r="P421" s="266"/>
      <c r="Q421" s="266"/>
      <c r="R421" s="266"/>
      <c r="S421" s="266"/>
      <c r="T421" s="267"/>
      <c r="AT421" s="268" t="s">
        <v>235</v>
      </c>
      <c r="AU421" s="268" t="s">
        <v>85</v>
      </c>
      <c r="AV421" s="15" t="s">
        <v>231</v>
      </c>
      <c r="AW421" s="15" t="s">
        <v>40</v>
      </c>
      <c r="AX421" s="15" t="s">
        <v>25</v>
      </c>
      <c r="AY421" s="268" t="s">
        <v>225</v>
      </c>
    </row>
    <row r="422" spans="2:65" s="1" customFormat="1" ht="16.5" customHeight="1">
      <c r="B422" s="42"/>
      <c r="C422" s="206" t="s">
        <v>523</v>
      </c>
      <c r="D422" s="206" t="s">
        <v>227</v>
      </c>
      <c r="E422" s="207" t="s">
        <v>524</v>
      </c>
      <c r="F422" s="208" t="s">
        <v>525</v>
      </c>
      <c r="G422" s="209" t="s">
        <v>141</v>
      </c>
      <c r="H422" s="210">
        <v>25.271</v>
      </c>
      <c r="I422" s="211"/>
      <c r="J422" s="212">
        <f>ROUND(I422*H422,2)</f>
        <v>0</v>
      </c>
      <c r="K422" s="208" t="s">
        <v>230</v>
      </c>
      <c r="L422" s="62"/>
      <c r="M422" s="213" t="s">
        <v>24</v>
      </c>
      <c r="N422" s="214" t="s">
        <v>48</v>
      </c>
      <c r="O422" s="43"/>
      <c r="P422" s="215">
        <f>O422*H422</f>
        <v>0</v>
      </c>
      <c r="Q422" s="215">
        <v>0</v>
      </c>
      <c r="R422" s="215">
        <f>Q422*H422</f>
        <v>0</v>
      </c>
      <c r="S422" s="215">
        <v>0</v>
      </c>
      <c r="T422" s="216">
        <f>S422*H422</f>
        <v>0</v>
      </c>
      <c r="AR422" s="25" t="s">
        <v>231</v>
      </c>
      <c r="AT422" s="25" t="s">
        <v>227</v>
      </c>
      <c r="AU422" s="25" t="s">
        <v>85</v>
      </c>
      <c r="AY422" s="25" t="s">
        <v>225</v>
      </c>
      <c r="BE422" s="217">
        <f>IF(N422="základní",J422,0)</f>
        <v>0</v>
      </c>
      <c r="BF422" s="217">
        <f>IF(N422="snížená",J422,0)</f>
        <v>0</v>
      </c>
      <c r="BG422" s="217">
        <f>IF(N422="zákl. přenesená",J422,0)</f>
        <v>0</v>
      </c>
      <c r="BH422" s="217">
        <f>IF(N422="sníž. přenesená",J422,0)</f>
        <v>0</v>
      </c>
      <c r="BI422" s="217">
        <f>IF(N422="nulová",J422,0)</f>
        <v>0</v>
      </c>
      <c r="BJ422" s="25" t="s">
        <v>25</v>
      </c>
      <c r="BK422" s="217">
        <f>ROUND(I422*H422,2)</f>
        <v>0</v>
      </c>
      <c r="BL422" s="25" t="s">
        <v>231</v>
      </c>
      <c r="BM422" s="25" t="s">
        <v>526</v>
      </c>
    </row>
    <row r="423" spans="2:47" s="1" customFormat="1" ht="27">
      <c r="B423" s="42"/>
      <c r="C423" s="64"/>
      <c r="D423" s="223" t="s">
        <v>233</v>
      </c>
      <c r="E423" s="64"/>
      <c r="F423" s="269" t="s">
        <v>527</v>
      </c>
      <c r="G423" s="64"/>
      <c r="H423" s="64"/>
      <c r="I423" s="174"/>
      <c r="J423" s="64"/>
      <c r="K423" s="64"/>
      <c r="L423" s="62"/>
      <c r="M423" s="220"/>
      <c r="N423" s="43"/>
      <c r="O423" s="43"/>
      <c r="P423" s="43"/>
      <c r="Q423" s="43"/>
      <c r="R423" s="43"/>
      <c r="S423" s="43"/>
      <c r="T423" s="79"/>
      <c r="AT423" s="25" t="s">
        <v>233</v>
      </c>
      <c r="AU423" s="25" t="s">
        <v>85</v>
      </c>
    </row>
    <row r="424" spans="2:65" s="1" customFormat="1" ht="16.5" customHeight="1">
      <c r="B424" s="42"/>
      <c r="C424" s="206" t="s">
        <v>528</v>
      </c>
      <c r="D424" s="206" t="s">
        <v>227</v>
      </c>
      <c r="E424" s="207" t="s">
        <v>529</v>
      </c>
      <c r="F424" s="208" t="s">
        <v>530</v>
      </c>
      <c r="G424" s="209" t="s">
        <v>147</v>
      </c>
      <c r="H424" s="210">
        <v>464.258</v>
      </c>
      <c r="I424" s="211"/>
      <c r="J424" s="212">
        <f>ROUND(I424*H424,2)</f>
        <v>0</v>
      </c>
      <c r="K424" s="208" t="s">
        <v>230</v>
      </c>
      <c r="L424" s="62"/>
      <c r="M424" s="213" t="s">
        <v>24</v>
      </c>
      <c r="N424" s="214" t="s">
        <v>48</v>
      </c>
      <c r="O424" s="43"/>
      <c r="P424" s="215">
        <f>O424*H424</f>
        <v>0</v>
      </c>
      <c r="Q424" s="215">
        <v>2.47214</v>
      </c>
      <c r="R424" s="215">
        <f>Q424*H424</f>
        <v>1147.71077212</v>
      </c>
      <c r="S424" s="215">
        <v>0</v>
      </c>
      <c r="T424" s="216">
        <f>S424*H424</f>
        <v>0</v>
      </c>
      <c r="AR424" s="25" t="s">
        <v>231</v>
      </c>
      <c r="AT424" s="25" t="s">
        <v>227</v>
      </c>
      <c r="AU424" s="25" t="s">
        <v>85</v>
      </c>
      <c r="AY424" s="25" t="s">
        <v>225</v>
      </c>
      <c r="BE424" s="217">
        <f>IF(N424="základní",J424,0)</f>
        <v>0</v>
      </c>
      <c r="BF424" s="217">
        <f>IF(N424="snížená",J424,0)</f>
        <v>0</v>
      </c>
      <c r="BG424" s="217">
        <f>IF(N424="zákl. přenesená",J424,0)</f>
        <v>0</v>
      </c>
      <c r="BH424" s="217">
        <f>IF(N424="sníž. přenesená",J424,0)</f>
        <v>0</v>
      </c>
      <c r="BI424" s="217">
        <f>IF(N424="nulová",J424,0)</f>
        <v>0</v>
      </c>
      <c r="BJ424" s="25" t="s">
        <v>25</v>
      </c>
      <c r="BK424" s="217">
        <f>ROUND(I424*H424,2)</f>
        <v>0</v>
      </c>
      <c r="BL424" s="25" t="s">
        <v>231</v>
      </c>
      <c r="BM424" s="25" t="s">
        <v>531</v>
      </c>
    </row>
    <row r="425" spans="2:47" s="1" customFormat="1" ht="13.5">
      <c r="B425" s="42"/>
      <c r="C425" s="64"/>
      <c r="D425" s="218" t="s">
        <v>233</v>
      </c>
      <c r="E425" s="64"/>
      <c r="F425" s="219" t="s">
        <v>532</v>
      </c>
      <c r="G425" s="64"/>
      <c r="H425" s="64"/>
      <c r="I425" s="174"/>
      <c r="J425" s="64"/>
      <c r="K425" s="64"/>
      <c r="L425" s="62"/>
      <c r="M425" s="220"/>
      <c r="N425" s="43"/>
      <c r="O425" s="43"/>
      <c r="P425" s="43"/>
      <c r="Q425" s="43"/>
      <c r="R425" s="43"/>
      <c r="S425" s="43"/>
      <c r="T425" s="79"/>
      <c r="AT425" s="25" t="s">
        <v>233</v>
      </c>
      <c r="AU425" s="25" t="s">
        <v>85</v>
      </c>
    </row>
    <row r="426" spans="2:47" s="1" customFormat="1" ht="81">
      <c r="B426" s="42"/>
      <c r="C426" s="64"/>
      <c r="D426" s="218" t="s">
        <v>468</v>
      </c>
      <c r="E426" s="64"/>
      <c r="F426" s="273" t="s">
        <v>469</v>
      </c>
      <c r="G426" s="64"/>
      <c r="H426" s="64"/>
      <c r="I426" s="174"/>
      <c r="J426" s="64"/>
      <c r="K426" s="64"/>
      <c r="L426" s="62"/>
      <c r="M426" s="220"/>
      <c r="N426" s="43"/>
      <c r="O426" s="43"/>
      <c r="P426" s="43"/>
      <c r="Q426" s="43"/>
      <c r="R426" s="43"/>
      <c r="S426" s="43"/>
      <c r="T426" s="79"/>
      <c r="AT426" s="25" t="s">
        <v>468</v>
      </c>
      <c r="AU426" s="25" t="s">
        <v>85</v>
      </c>
    </row>
    <row r="427" spans="2:51" s="13" customFormat="1" ht="13.5">
      <c r="B427" s="233"/>
      <c r="C427" s="234"/>
      <c r="D427" s="218" t="s">
        <v>235</v>
      </c>
      <c r="E427" s="235" t="s">
        <v>24</v>
      </c>
      <c r="F427" s="236" t="s">
        <v>533</v>
      </c>
      <c r="G427" s="234"/>
      <c r="H427" s="237" t="s">
        <v>24</v>
      </c>
      <c r="I427" s="238"/>
      <c r="J427" s="234"/>
      <c r="K427" s="234"/>
      <c r="L427" s="239"/>
      <c r="M427" s="240"/>
      <c r="N427" s="241"/>
      <c r="O427" s="241"/>
      <c r="P427" s="241"/>
      <c r="Q427" s="241"/>
      <c r="R427" s="241"/>
      <c r="S427" s="241"/>
      <c r="T427" s="242"/>
      <c r="AT427" s="243" t="s">
        <v>235</v>
      </c>
      <c r="AU427" s="243" t="s">
        <v>85</v>
      </c>
      <c r="AV427" s="13" t="s">
        <v>25</v>
      </c>
      <c r="AW427" s="13" t="s">
        <v>40</v>
      </c>
      <c r="AX427" s="13" t="s">
        <v>77</v>
      </c>
      <c r="AY427" s="243" t="s">
        <v>225</v>
      </c>
    </row>
    <row r="428" spans="2:51" s="13" customFormat="1" ht="13.5">
      <c r="B428" s="233"/>
      <c r="C428" s="234"/>
      <c r="D428" s="218" t="s">
        <v>235</v>
      </c>
      <c r="E428" s="235" t="s">
        <v>24</v>
      </c>
      <c r="F428" s="236" t="s">
        <v>294</v>
      </c>
      <c r="G428" s="234"/>
      <c r="H428" s="237" t="s">
        <v>24</v>
      </c>
      <c r="I428" s="238"/>
      <c r="J428" s="234"/>
      <c r="K428" s="234"/>
      <c r="L428" s="239"/>
      <c r="M428" s="240"/>
      <c r="N428" s="241"/>
      <c r="O428" s="241"/>
      <c r="P428" s="241"/>
      <c r="Q428" s="241"/>
      <c r="R428" s="241"/>
      <c r="S428" s="241"/>
      <c r="T428" s="242"/>
      <c r="AT428" s="243" t="s">
        <v>235</v>
      </c>
      <c r="AU428" s="243" t="s">
        <v>85</v>
      </c>
      <c r="AV428" s="13" t="s">
        <v>25</v>
      </c>
      <c r="AW428" s="13" t="s">
        <v>40</v>
      </c>
      <c r="AX428" s="13" t="s">
        <v>77</v>
      </c>
      <c r="AY428" s="243" t="s">
        <v>225</v>
      </c>
    </row>
    <row r="429" spans="2:51" s="12" customFormat="1" ht="13.5">
      <c r="B429" s="221"/>
      <c r="C429" s="222"/>
      <c r="D429" s="218" t="s">
        <v>235</v>
      </c>
      <c r="E429" s="244" t="s">
        <v>24</v>
      </c>
      <c r="F429" s="245" t="s">
        <v>295</v>
      </c>
      <c r="G429" s="222"/>
      <c r="H429" s="246">
        <v>1.64</v>
      </c>
      <c r="I429" s="227"/>
      <c r="J429" s="222"/>
      <c r="K429" s="222"/>
      <c r="L429" s="228"/>
      <c r="M429" s="229"/>
      <c r="N429" s="230"/>
      <c r="O429" s="230"/>
      <c r="P429" s="230"/>
      <c r="Q429" s="230"/>
      <c r="R429" s="230"/>
      <c r="S429" s="230"/>
      <c r="T429" s="231"/>
      <c r="AT429" s="232" t="s">
        <v>235</v>
      </c>
      <c r="AU429" s="232" t="s">
        <v>85</v>
      </c>
      <c r="AV429" s="12" t="s">
        <v>85</v>
      </c>
      <c r="AW429" s="12" t="s">
        <v>40</v>
      </c>
      <c r="AX429" s="12" t="s">
        <v>77</v>
      </c>
      <c r="AY429" s="232" t="s">
        <v>225</v>
      </c>
    </row>
    <row r="430" spans="2:51" s="12" customFormat="1" ht="13.5">
      <c r="B430" s="221"/>
      <c r="C430" s="222"/>
      <c r="D430" s="218" t="s">
        <v>235</v>
      </c>
      <c r="E430" s="244" t="s">
        <v>24</v>
      </c>
      <c r="F430" s="245" t="s">
        <v>295</v>
      </c>
      <c r="G430" s="222"/>
      <c r="H430" s="246">
        <v>1.64</v>
      </c>
      <c r="I430" s="227"/>
      <c r="J430" s="222"/>
      <c r="K430" s="222"/>
      <c r="L430" s="228"/>
      <c r="M430" s="229"/>
      <c r="N430" s="230"/>
      <c r="O430" s="230"/>
      <c r="P430" s="230"/>
      <c r="Q430" s="230"/>
      <c r="R430" s="230"/>
      <c r="S430" s="230"/>
      <c r="T430" s="231"/>
      <c r="AT430" s="232" t="s">
        <v>235</v>
      </c>
      <c r="AU430" s="232" t="s">
        <v>85</v>
      </c>
      <c r="AV430" s="12" t="s">
        <v>85</v>
      </c>
      <c r="AW430" s="12" t="s">
        <v>40</v>
      </c>
      <c r="AX430" s="12" t="s">
        <v>77</v>
      </c>
      <c r="AY430" s="232" t="s">
        <v>225</v>
      </c>
    </row>
    <row r="431" spans="2:51" s="12" customFormat="1" ht="13.5">
      <c r="B431" s="221"/>
      <c r="C431" s="222"/>
      <c r="D431" s="218" t="s">
        <v>235</v>
      </c>
      <c r="E431" s="244" t="s">
        <v>24</v>
      </c>
      <c r="F431" s="245" t="s">
        <v>295</v>
      </c>
      <c r="G431" s="222"/>
      <c r="H431" s="246">
        <v>1.64</v>
      </c>
      <c r="I431" s="227"/>
      <c r="J431" s="222"/>
      <c r="K431" s="222"/>
      <c r="L431" s="228"/>
      <c r="M431" s="229"/>
      <c r="N431" s="230"/>
      <c r="O431" s="230"/>
      <c r="P431" s="230"/>
      <c r="Q431" s="230"/>
      <c r="R431" s="230"/>
      <c r="S431" s="230"/>
      <c r="T431" s="231"/>
      <c r="AT431" s="232" t="s">
        <v>235</v>
      </c>
      <c r="AU431" s="232" t="s">
        <v>85</v>
      </c>
      <c r="AV431" s="12" t="s">
        <v>85</v>
      </c>
      <c r="AW431" s="12" t="s">
        <v>40</v>
      </c>
      <c r="AX431" s="12" t="s">
        <v>77</v>
      </c>
      <c r="AY431" s="232" t="s">
        <v>225</v>
      </c>
    </row>
    <row r="432" spans="2:51" s="12" customFormat="1" ht="13.5">
      <c r="B432" s="221"/>
      <c r="C432" s="222"/>
      <c r="D432" s="218" t="s">
        <v>235</v>
      </c>
      <c r="E432" s="244" t="s">
        <v>24</v>
      </c>
      <c r="F432" s="245" t="s">
        <v>295</v>
      </c>
      <c r="G432" s="222"/>
      <c r="H432" s="246">
        <v>1.64</v>
      </c>
      <c r="I432" s="227"/>
      <c r="J432" s="222"/>
      <c r="K432" s="222"/>
      <c r="L432" s="228"/>
      <c r="M432" s="229"/>
      <c r="N432" s="230"/>
      <c r="O432" s="230"/>
      <c r="P432" s="230"/>
      <c r="Q432" s="230"/>
      <c r="R432" s="230"/>
      <c r="S432" s="230"/>
      <c r="T432" s="231"/>
      <c r="AT432" s="232" t="s">
        <v>235</v>
      </c>
      <c r="AU432" s="232" t="s">
        <v>85</v>
      </c>
      <c r="AV432" s="12" t="s">
        <v>85</v>
      </c>
      <c r="AW432" s="12" t="s">
        <v>40</v>
      </c>
      <c r="AX432" s="12" t="s">
        <v>77</v>
      </c>
      <c r="AY432" s="232" t="s">
        <v>225</v>
      </c>
    </row>
    <row r="433" spans="2:51" s="12" customFormat="1" ht="13.5">
      <c r="B433" s="221"/>
      <c r="C433" s="222"/>
      <c r="D433" s="218" t="s">
        <v>235</v>
      </c>
      <c r="E433" s="244" t="s">
        <v>24</v>
      </c>
      <c r="F433" s="245" t="s">
        <v>296</v>
      </c>
      <c r="G433" s="222"/>
      <c r="H433" s="246">
        <v>2.588</v>
      </c>
      <c r="I433" s="227"/>
      <c r="J433" s="222"/>
      <c r="K433" s="222"/>
      <c r="L433" s="228"/>
      <c r="M433" s="229"/>
      <c r="N433" s="230"/>
      <c r="O433" s="230"/>
      <c r="P433" s="230"/>
      <c r="Q433" s="230"/>
      <c r="R433" s="230"/>
      <c r="S433" s="230"/>
      <c r="T433" s="231"/>
      <c r="AT433" s="232" t="s">
        <v>235</v>
      </c>
      <c r="AU433" s="232" t="s">
        <v>85</v>
      </c>
      <c r="AV433" s="12" t="s">
        <v>85</v>
      </c>
      <c r="AW433" s="12" t="s">
        <v>40</v>
      </c>
      <c r="AX433" s="12" t="s">
        <v>77</v>
      </c>
      <c r="AY433" s="232" t="s">
        <v>225</v>
      </c>
    </row>
    <row r="434" spans="2:51" s="12" customFormat="1" ht="13.5">
      <c r="B434" s="221"/>
      <c r="C434" s="222"/>
      <c r="D434" s="218" t="s">
        <v>235</v>
      </c>
      <c r="E434" s="244" t="s">
        <v>24</v>
      </c>
      <c r="F434" s="245" t="s">
        <v>297</v>
      </c>
      <c r="G434" s="222"/>
      <c r="H434" s="246">
        <v>1.665</v>
      </c>
      <c r="I434" s="227"/>
      <c r="J434" s="222"/>
      <c r="K434" s="222"/>
      <c r="L434" s="228"/>
      <c r="M434" s="229"/>
      <c r="N434" s="230"/>
      <c r="O434" s="230"/>
      <c r="P434" s="230"/>
      <c r="Q434" s="230"/>
      <c r="R434" s="230"/>
      <c r="S434" s="230"/>
      <c r="T434" s="231"/>
      <c r="AT434" s="232" t="s">
        <v>235</v>
      </c>
      <c r="AU434" s="232" t="s">
        <v>85</v>
      </c>
      <c r="AV434" s="12" t="s">
        <v>85</v>
      </c>
      <c r="AW434" s="12" t="s">
        <v>40</v>
      </c>
      <c r="AX434" s="12" t="s">
        <v>77</v>
      </c>
      <c r="AY434" s="232" t="s">
        <v>225</v>
      </c>
    </row>
    <row r="435" spans="2:51" s="12" customFormat="1" ht="13.5">
      <c r="B435" s="221"/>
      <c r="C435" s="222"/>
      <c r="D435" s="218" t="s">
        <v>235</v>
      </c>
      <c r="E435" s="244" t="s">
        <v>24</v>
      </c>
      <c r="F435" s="245" t="s">
        <v>295</v>
      </c>
      <c r="G435" s="222"/>
      <c r="H435" s="246">
        <v>1.64</v>
      </c>
      <c r="I435" s="227"/>
      <c r="J435" s="222"/>
      <c r="K435" s="222"/>
      <c r="L435" s="228"/>
      <c r="M435" s="229"/>
      <c r="N435" s="230"/>
      <c r="O435" s="230"/>
      <c r="P435" s="230"/>
      <c r="Q435" s="230"/>
      <c r="R435" s="230"/>
      <c r="S435" s="230"/>
      <c r="T435" s="231"/>
      <c r="AT435" s="232" t="s">
        <v>235</v>
      </c>
      <c r="AU435" s="232" t="s">
        <v>85</v>
      </c>
      <c r="AV435" s="12" t="s">
        <v>85</v>
      </c>
      <c r="AW435" s="12" t="s">
        <v>40</v>
      </c>
      <c r="AX435" s="12" t="s">
        <v>77</v>
      </c>
      <c r="AY435" s="232" t="s">
        <v>225</v>
      </c>
    </row>
    <row r="436" spans="2:51" s="12" customFormat="1" ht="13.5">
      <c r="B436" s="221"/>
      <c r="C436" s="222"/>
      <c r="D436" s="218" t="s">
        <v>235</v>
      </c>
      <c r="E436" s="244" t="s">
        <v>24</v>
      </c>
      <c r="F436" s="245" t="s">
        <v>295</v>
      </c>
      <c r="G436" s="222"/>
      <c r="H436" s="246">
        <v>1.64</v>
      </c>
      <c r="I436" s="227"/>
      <c r="J436" s="222"/>
      <c r="K436" s="222"/>
      <c r="L436" s="228"/>
      <c r="M436" s="229"/>
      <c r="N436" s="230"/>
      <c r="O436" s="230"/>
      <c r="P436" s="230"/>
      <c r="Q436" s="230"/>
      <c r="R436" s="230"/>
      <c r="S436" s="230"/>
      <c r="T436" s="231"/>
      <c r="AT436" s="232" t="s">
        <v>235</v>
      </c>
      <c r="AU436" s="232" t="s">
        <v>85</v>
      </c>
      <c r="AV436" s="12" t="s">
        <v>85</v>
      </c>
      <c r="AW436" s="12" t="s">
        <v>40</v>
      </c>
      <c r="AX436" s="12" t="s">
        <v>77</v>
      </c>
      <c r="AY436" s="232" t="s">
        <v>225</v>
      </c>
    </row>
    <row r="437" spans="2:51" s="12" customFormat="1" ht="13.5">
      <c r="B437" s="221"/>
      <c r="C437" s="222"/>
      <c r="D437" s="218" t="s">
        <v>235</v>
      </c>
      <c r="E437" s="244" t="s">
        <v>24</v>
      </c>
      <c r="F437" s="245" t="s">
        <v>295</v>
      </c>
      <c r="G437" s="222"/>
      <c r="H437" s="246">
        <v>1.64</v>
      </c>
      <c r="I437" s="227"/>
      <c r="J437" s="222"/>
      <c r="K437" s="222"/>
      <c r="L437" s="228"/>
      <c r="M437" s="229"/>
      <c r="N437" s="230"/>
      <c r="O437" s="230"/>
      <c r="P437" s="230"/>
      <c r="Q437" s="230"/>
      <c r="R437" s="230"/>
      <c r="S437" s="230"/>
      <c r="T437" s="231"/>
      <c r="AT437" s="232" t="s">
        <v>235</v>
      </c>
      <c r="AU437" s="232" t="s">
        <v>85</v>
      </c>
      <c r="AV437" s="12" t="s">
        <v>85</v>
      </c>
      <c r="AW437" s="12" t="s">
        <v>40</v>
      </c>
      <c r="AX437" s="12" t="s">
        <v>77</v>
      </c>
      <c r="AY437" s="232" t="s">
        <v>225</v>
      </c>
    </row>
    <row r="438" spans="2:51" s="12" customFormat="1" ht="13.5">
      <c r="B438" s="221"/>
      <c r="C438" s="222"/>
      <c r="D438" s="218" t="s">
        <v>235</v>
      </c>
      <c r="E438" s="244" t="s">
        <v>24</v>
      </c>
      <c r="F438" s="245" t="s">
        <v>295</v>
      </c>
      <c r="G438" s="222"/>
      <c r="H438" s="246">
        <v>1.64</v>
      </c>
      <c r="I438" s="227"/>
      <c r="J438" s="222"/>
      <c r="K438" s="222"/>
      <c r="L438" s="228"/>
      <c r="M438" s="229"/>
      <c r="N438" s="230"/>
      <c r="O438" s="230"/>
      <c r="P438" s="230"/>
      <c r="Q438" s="230"/>
      <c r="R438" s="230"/>
      <c r="S438" s="230"/>
      <c r="T438" s="231"/>
      <c r="AT438" s="232" t="s">
        <v>235</v>
      </c>
      <c r="AU438" s="232" t="s">
        <v>85</v>
      </c>
      <c r="AV438" s="12" t="s">
        <v>85</v>
      </c>
      <c r="AW438" s="12" t="s">
        <v>40</v>
      </c>
      <c r="AX438" s="12" t="s">
        <v>77</v>
      </c>
      <c r="AY438" s="232" t="s">
        <v>225</v>
      </c>
    </row>
    <row r="439" spans="2:51" s="12" customFormat="1" ht="13.5">
      <c r="B439" s="221"/>
      <c r="C439" s="222"/>
      <c r="D439" s="218" t="s">
        <v>235</v>
      </c>
      <c r="E439" s="244" t="s">
        <v>24</v>
      </c>
      <c r="F439" s="245" t="s">
        <v>298</v>
      </c>
      <c r="G439" s="222"/>
      <c r="H439" s="246">
        <v>1.665</v>
      </c>
      <c r="I439" s="227"/>
      <c r="J439" s="222"/>
      <c r="K439" s="222"/>
      <c r="L439" s="228"/>
      <c r="M439" s="229"/>
      <c r="N439" s="230"/>
      <c r="O439" s="230"/>
      <c r="P439" s="230"/>
      <c r="Q439" s="230"/>
      <c r="R439" s="230"/>
      <c r="S439" s="230"/>
      <c r="T439" s="231"/>
      <c r="AT439" s="232" t="s">
        <v>235</v>
      </c>
      <c r="AU439" s="232" t="s">
        <v>85</v>
      </c>
      <c r="AV439" s="12" t="s">
        <v>85</v>
      </c>
      <c r="AW439" s="12" t="s">
        <v>40</v>
      </c>
      <c r="AX439" s="12" t="s">
        <v>77</v>
      </c>
      <c r="AY439" s="232" t="s">
        <v>225</v>
      </c>
    </row>
    <row r="440" spans="2:51" s="12" customFormat="1" ht="13.5">
      <c r="B440" s="221"/>
      <c r="C440" s="222"/>
      <c r="D440" s="218" t="s">
        <v>235</v>
      </c>
      <c r="E440" s="244" t="s">
        <v>24</v>
      </c>
      <c r="F440" s="245" t="s">
        <v>296</v>
      </c>
      <c r="G440" s="222"/>
      <c r="H440" s="246">
        <v>2.588</v>
      </c>
      <c r="I440" s="227"/>
      <c r="J440" s="222"/>
      <c r="K440" s="222"/>
      <c r="L440" s="228"/>
      <c r="M440" s="229"/>
      <c r="N440" s="230"/>
      <c r="O440" s="230"/>
      <c r="P440" s="230"/>
      <c r="Q440" s="230"/>
      <c r="R440" s="230"/>
      <c r="S440" s="230"/>
      <c r="T440" s="231"/>
      <c r="AT440" s="232" t="s">
        <v>235</v>
      </c>
      <c r="AU440" s="232" t="s">
        <v>85</v>
      </c>
      <c r="AV440" s="12" t="s">
        <v>85</v>
      </c>
      <c r="AW440" s="12" t="s">
        <v>40</v>
      </c>
      <c r="AX440" s="12" t="s">
        <v>77</v>
      </c>
      <c r="AY440" s="232" t="s">
        <v>225</v>
      </c>
    </row>
    <row r="441" spans="2:51" s="12" customFormat="1" ht="13.5">
      <c r="B441" s="221"/>
      <c r="C441" s="222"/>
      <c r="D441" s="218" t="s">
        <v>235</v>
      </c>
      <c r="E441" s="244" t="s">
        <v>24</v>
      </c>
      <c r="F441" s="245" t="s">
        <v>295</v>
      </c>
      <c r="G441" s="222"/>
      <c r="H441" s="246">
        <v>1.64</v>
      </c>
      <c r="I441" s="227"/>
      <c r="J441" s="222"/>
      <c r="K441" s="222"/>
      <c r="L441" s="228"/>
      <c r="M441" s="229"/>
      <c r="N441" s="230"/>
      <c r="O441" s="230"/>
      <c r="P441" s="230"/>
      <c r="Q441" s="230"/>
      <c r="R441" s="230"/>
      <c r="S441" s="230"/>
      <c r="T441" s="231"/>
      <c r="AT441" s="232" t="s">
        <v>235</v>
      </c>
      <c r="AU441" s="232" t="s">
        <v>85</v>
      </c>
      <c r="AV441" s="12" t="s">
        <v>85</v>
      </c>
      <c r="AW441" s="12" t="s">
        <v>40</v>
      </c>
      <c r="AX441" s="12" t="s">
        <v>77</v>
      </c>
      <c r="AY441" s="232" t="s">
        <v>225</v>
      </c>
    </row>
    <row r="442" spans="2:51" s="12" customFormat="1" ht="13.5">
      <c r="B442" s="221"/>
      <c r="C442" s="222"/>
      <c r="D442" s="218" t="s">
        <v>235</v>
      </c>
      <c r="E442" s="244" t="s">
        <v>24</v>
      </c>
      <c r="F442" s="245" t="s">
        <v>295</v>
      </c>
      <c r="G442" s="222"/>
      <c r="H442" s="246">
        <v>1.64</v>
      </c>
      <c r="I442" s="227"/>
      <c r="J442" s="222"/>
      <c r="K442" s="222"/>
      <c r="L442" s="228"/>
      <c r="M442" s="229"/>
      <c r="N442" s="230"/>
      <c r="O442" s="230"/>
      <c r="P442" s="230"/>
      <c r="Q442" s="230"/>
      <c r="R442" s="230"/>
      <c r="S442" s="230"/>
      <c r="T442" s="231"/>
      <c r="AT442" s="232" t="s">
        <v>235</v>
      </c>
      <c r="AU442" s="232" t="s">
        <v>85</v>
      </c>
      <c r="AV442" s="12" t="s">
        <v>85</v>
      </c>
      <c r="AW442" s="12" t="s">
        <v>40</v>
      </c>
      <c r="AX442" s="12" t="s">
        <v>77</v>
      </c>
      <c r="AY442" s="232" t="s">
        <v>225</v>
      </c>
    </row>
    <row r="443" spans="2:51" s="12" customFormat="1" ht="13.5">
      <c r="B443" s="221"/>
      <c r="C443" s="222"/>
      <c r="D443" s="218" t="s">
        <v>235</v>
      </c>
      <c r="E443" s="244" t="s">
        <v>24</v>
      </c>
      <c r="F443" s="245" t="s">
        <v>295</v>
      </c>
      <c r="G443" s="222"/>
      <c r="H443" s="246">
        <v>1.64</v>
      </c>
      <c r="I443" s="227"/>
      <c r="J443" s="222"/>
      <c r="K443" s="222"/>
      <c r="L443" s="228"/>
      <c r="M443" s="229"/>
      <c r="N443" s="230"/>
      <c r="O443" s="230"/>
      <c r="P443" s="230"/>
      <c r="Q443" s="230"/>
      <c r="R443" s="230"/>
      <c r="S443" s="230"/>
      <c r="T443" s="231"/>
      <c r="AT443" s="232" t="s">
        <v>235</v>
      </c>
      <c r="AU443" s="232" t="s">
        <v>85</v>
      </c>
      <c r="AV443" s="12" t="s">
        <v>85</v>
      </c>
      <c r="AW443" s="12" t="s">
        <v>40</v>
      </c>
      <c r="AX443" s="12" t="s">
        <v>77</v>
      </c>
      <c r="AY443" s="232" t="s">
        <v>225</v>
      </c>
    </row>
    <row r="444" spans="2:51" s="12" customFormat="1" ht="13.5">
      <c r="B444" s="221"/>
      <c r="C444" s="222"/>
      <c r="D444" s="218" t="s">
        <v>235</v>
      </c>
      <c r="E444" s="244" t="s">
        <v>24</v>
      </c>
      <c r="F444" s="245" t="s">
        <v>295</v>
      </c>
      <c r="G444" s="222"/>
      <c r="H444" s="246">
        <v>1.64</v>
      </c>
      <c r="I444" s="227"/>
      <c r="J444" s="222"/>
      <c r="K444" s="222"/>
      <c r="L444" s="228"/>
      <c r="M444" s="229"/>
      <c r="N444" s="230"/>
      <c r="O444" s="230"/>
      <c r="P444" s="230"/>
      <c r="Q444" s="230"/>
      <c r="R444" s="230"/>
      <c r="S444" s="230"/>
      <c r="T444" s="231"/>
      <c r="AT444" s="232" t="s">
        <v>235</v>
      </c>
      <c r="AU444" s="232" t="s">
        <v>85</v>
      </c>
      <c r="AV444" s="12" t="s">
        <v>85</v>
      </c>
      <c r="AW444" s="12" t="s">
        <v>40</v>
      </c>
      <c r="AX444" s="12" t="s">
        <v>77</v>
      </c>
      <c r="AY444" s="232" t="s">
        <v>225</v>
      </c>
    </row>
    <row r="445" spans="2:51" s="12" customFormat="1" ht="13.5">
      <c r="B445" s="221"/>
      <c r="C445" s="222"/>
      <c r="D445" s="218" t="s">
        <v>235</v>
      </c>
      <c r="E445" s="244" t="s">
        <v>24</v>
      </c>
      <c r="F445" s="245" t="s">
        <v>296</v>
      </c>
      <c r="G445" s="222"/>
      <c r="H445" s="246">
        <v>2.588</v>
      </c>
      <c r="I445" s="227"/>
      <c r="J445" s="222"/>
      <c r="K445" s="222"/>
      <c r="L445" s="228"/>
      <c r="M445" s="229"/>
      <c r="N445" s="230"/>
      <c r="O445" s="230"/>
      <c r="P445" s="230"/>
      <c r="Q445" s="230"/>
      <c r="R445" s="230"/>
      <c r="S445" s="230"/>
      <c r="T445" s="231"/>
      <c r="AT445" s="232" t="s">
        <v>235</v>
      </c>
      <c r="AU445" s="232" t="s">
        <v>85</v>
      </c>
      <c r="AV445" s="12" t="s">
        <v>85</v>
      </c>
      <c r="AW445" s="12" t="s">
        <v>40</v>
      </c>
      <c r="AX445" s="12" t="s">
        <v>77</v>
      </c>
      <c r="AY445" s="232" t="s">
        <v>225</v>
      </c>
    </row>
    <row r="446" spans="2:51" s="12" customFormat="1" ht="13.5">
      <c r="B446" s="221"/>
      <c r="C446" s="222"/>
      <c r="D446" s="218" t="s">
        <v>235</v>
      </c>
      <c r="E446" s="244" t="s">
        <v>24</v>
      </c>
      <c r="F446" s="245" t="s">
        <v>298</v>
      </c>
      <c r="G446" s="222"/>
      <c r="H446" s="246">
        <v>1.665</v>
      </c>
      <c r="I446" s="227"/>
      <c r="J446" s="222"/>
      <c r="K446" s="222"/>
      <c r="L446" s="228"/>
      <c r="M446" s="229"/>
      <c r="N446" s="230"/>
      <c r="O446" s="230"/>
      <c r="P446" s="230"/>
      <c r="Q446" s="230"/>
      <c r="R446" s="230"/>
      <c r="S446" s="230"/>
      <c r="T446" s="231"/>
      <c r="AT446" s="232" t="s">
        <v>235</v>
      </c>
      <c r="AU446" s="232" t="s">
        <v>85</v>
      </c>
      <c r="AV446" s="12" t="s">
        <v>85</v>
      </c>
      <c r="AW446" s="12" t="s">
        <v>40</v>
      </c>
      <c r="AX446" s="12" t="s">
        <v>77</v>
      </c>
      <c r="AY446" s="232" t="s">
        <v>225</v>
      </c>
    </row>
    <row r="447" spans="2:51" s="12" customFormat="1" ht="13.5">
      <c r="B447" s="221"/>
      <c r="C447" s="222"/>
      <c r="D447" s="218" t="s">
        <v>235</v>
      </c>
      <c r="E447" s="244" t="s">
        <v>24</v>
      </c>
      <c r="F447" s="245" t="s">
        <v>298</v>
      </c>
      <c r="G447" s="222"/>
      <c r="H447" s="246">
        <v>1.665</v>
      </c>
      <c r="I447" s="227"/>
      <c r="J447" s="222"/>
      <c r="K447" s="222"/>
      <c r="L447" s="228"/>
      <c r="M447" s="229"/>
      <c r="N447" s="230"/>
      <c r="O447" s="230"/>
      <c r="P447" s="230"/>
      <c r="Q447" s="230"/>
      <c r="R447" s="230"/>
      <c r="S447" s="230"/>
      <c r="T447" s="231"/>
      <c r="AT447" s="232" t="s">
        <v>235</v>
      </c>
      <c r="AU447" s="232" t="s">
        <v>85</v>
      </c>
      <c r="AV447" s="12" t="s">
        <v>85</v>
      </c>
      <c r="AW447" s="12" t="s">
        <v>40</v>
      </c>
      <c r="AX447" s="12" t="s">
        <v>77</v>
      </c>
      <c r="AY447" s="232" t="s">
        <v>225</v>
      </c>
    </row>
    <row r="448" spans="2:51" s="12" customFormat="1" ht="13.5">
      <c r="B448" s="221"/>
      <c r="C448" s="222"/>
      <c r="D448" s="218" t="s">
        <v>235</v>
      </c>
      <c r="E448" s="244" t="s">
        <v>24</v>
      </c>
      <c r="F448" s="245" t="s">
        <v>296</v>
      </c>
      <c r="G448" s="222"/>
      <c r="H448" s="246">
        <v>2.588</v>
      </c>
      <c r="I448" s="227"/>
      <c r="J448" s="222"/>
      <c r="K448" s="222"/>
      <c r="L448" s="228"/>
      <c r="M448" s="229"/>
      <c r="N448" s="230"/>
      <c r="O448" s="230"/>
      <c r="P448" s="230"/>
      <c r="Q448" s="230"/>
      <c r="R448" s="230"/>
      <c r="S448" s="230"/>
      <c r="T448" s="231"/>
      <c r="AT448" s="232" t="s">
        <v>235</v>
      </c>
      <c r="AU448" s="232" t="s">
        <v>85</v>
      </c>
      <c r="AV448" s="12" t="s">
        <v>85</v>
      </c>
      <c r="AW448" s="12" t="s">
        <v>40</v>
      </c>
      <c r="AX448" s="12" t="s">
        <v>77</v>
      </c>
      <c r="AY448" s="232" t="s">
        <v>225</v>
      </c>
    </row>
    <row r="449" spans="2:51" s="12" customFormat="1" ht="13.5">
      <c r="B449" s="221"/>
      <c r="C449" s="222"/>
      <c r="D449" s="218" t="s">
        <v>235</v>
      </c>
      <c r="E449" s="244" t="s">
        <v>24</v>
      </c>
      <c r="F449" s="245" t="s">
        <v>299</v>
      </c>
      <c r="G449" s="222"/>
      <c r="H449" s="246">
        <v>2.099</v>
      </c>
      <c r="I449" s="227"/>
      <c r="J449" s="222"/>
      <c r="K449" s="222"/>
      <c r="L449" s="228"/>
      <c r="M449" s="229"/>
      <c r="N449" s="230"/>
      <c r="O449" s="230"/>
      <c r="P449" s="230"/>
      <c r="Q449" s="230"/>
      <c r="R449" s="230"/>
      <c r="S449" s="230"/>
      <c r="T449" s="231"/>
      <c r="AT449" s="232" t="s">
        <v>235</v>
      </c>
      <c r="AU449" s="232" t="s">
        <v>85</v>
      </c>
      <c r="AV449" s="12" t="s">
        <v>85</v>
      </c>
      <c r="AW449" s="12" t="s">
        <v>40</v>
      </c>
      <c r="AX449" s="12" t="s">
        <v>77</v>
      </c>
      <c r="AY449" s="232" t="s">
        <v>225</v>
      </c>
    </row>
    <row r="450" spans="2:51" s="12" customFormat="1" ht="13.5">
      <c r="B450" s="221"/>
      <c r="C450" s="222"/>
      <c r="D450" s="218" t="s">
        <v>235</v>
      </c>
      <c r="E450" s="244" t="s">
        <v>24</v>
      </c>
      <c r="F450" s="245" t="s">
        <v>299</v>
      </c>
      <c r="G450" s="222"/>
      <c r="H450" s="246">
        <v>2.099</v>
      </c>
      <c r="I450" s="227"/>
      <c r="J450" s="222"/>
      <c r="K450" s="222"/>
      <c r="L450" s="228"/>
      <c r="M450" s="229"/>
      <c r="N450" s="230"/>
      <c r="O450" s="230"/>
      <c r="P450" s="230"/>
      <c r="Q450" s="230"/>
      <c r="R450" s="230"/>
      <c r="S450" s="230"/>
      <c r="T450" s="231"/>
      <c r="AT450" s="232" t="s">
        <v>235</v>
      </c>
      <c r="AU450" s="232" t="s">
        <v>85</v>
      </c>
      <c r="AV450" s="12" t="s">
        <v>85</v>
      </c>
      <c r="AW450" s="12" t="s">
        <v>40</v>
      </c>
      <c r="AX450" s="12" t="s">
        <v>77</v>
      </c>
      <c r="AY450" s="232" t="s">
        <v>225</v>
      </c>
    </row>
    <row r="451" spans="2:51" s="12" customFormat="1" ht="13.5">
      <c r="B451" s="221"/>
      <c r="C451" s="222"/>
      <c r="D451" s="218" t="s">
        <v>235</v>
      </c>
      <c r="E451" s="244" t="s">
        <v>24</v>
      </c>
      <c r="F451" s="245" t="s">
        <v>295</v>
      </c>
      <c r="G451" s="222"/>
      <c r="H451" s="246">
        <v>1.64</v>
      </c>
      <c r="I451" s="227"/>
      <c r="J451" s="222"/>
      <c r="K451" s="222"/>
      <c r="L451" s="228"/>
      <c r="M451" s="229"/>
      <c r="N451" s="230"/>
      <c r="O451" s="230"/>
      <c r="P451" s="230"/>
      <c r="Q451" s="230"/>
      <c r="R451" s="230"/>
      <c r="S451" s="230"/>
      <c r="T451" s="231"/>
      <c r="AT451" s="232" t="s">
        <v>235</v>
      </c>
      <c r="AU451" s="232" t="s">
        <v>85</v>
      </c>
      <c r="AV451" s="12" t="s">
        <v>85</v>
      </c>
      <c r="AW451" s="12" t="s">
        <v>40</v>
      </c>
      <c r="AX451" s="12" t="s">
        <v>77</v>
      </c>
      <c r="AY451" s="232" t="s">
        <v>225</v>
      </c>
    </row>
    <row r="452" spans="2:51" s="12" customFormat="1" ht="13.5">
      <c r="B452" s="221"/>
      <c r="C452" s="222"/>
      <c r="D452" s="218" t="s">
        <v>235</v>
      </c>
      <c r="E452" s="244" t="s">
        <v>24</v>
      </c>
      <c r="F452" s="245" t="s">
        <v>296</v>
      </c>
      <c r="G452" s="222"/>
      <c r="H452" s="246">
        <v>2.588</v>
      </c>
      <c r="I452" s="227"/>
      <c r="J452" s="222"/>
      <c r="K452" s="222"/>
      <c r="L452" s="228"/>
      <c r="M452" s="229"/>
      <c r="N452" s="230"/>
      <c r="O452" s="230"/>
      <c r="P452" s="230"/>
      <c r="Q452" s="230"/>
      <c r="R452" s="230"/>
      <c r="S452" s="230"/>
      <c r="T452" s="231"/>
      <c r="AT452" s="232" t="s">
        <v>235</v>
      </c>
      <c r="AU452" s="232" t="s">
        <v>85</v>
      </c>
      <c r="AV452" s="12" t="s">
        <v>85</v>
      </c>
      <c r="AW452" s="12" t="s">
        <v>40</v>
      </c>
      <c r="AX452" s="12" t="s">
        <v>77</v>
      </c>
      <c r="AY452" s="232" t="s">
        <v>225</v>
      </c>
    </row>
    <row r="453" spans="2:51" s="12" customFormat="1" ht="13.5">
      <c r="B453" s="221"/>
      <c r="C453" s="222"/>
      <c r="D453" s="218" t="s">
        <v>235</v>
      </c>
      <c r="E453" s="244" t="s">
        <v>24</v>
      </c>
      <c r="F453" s="245" t="s">
        <v>298</v>
      </c>
      <c r="G453" s="222"/>
      <c r="H453" s="246">
        <v>1.665</v>
      </c>
      <c r="I453" s="227"/>
      <c r="J453" s="222"/>
      <c r="K453" s="222"/>
      <c r="L453" s="228"/>
      <c r="M453" s="229"/>
      <c r="N453" s="230"/>
      <c r="O453" s="230"/>
      <c r="P453" s="230"/>
      <c r="Q453" s="230"/>
      <c r="R453" s="230"/>
      <c r="S453" s="230"/>
      <c r="T453" s="231"/>
      <c r="AT453" s="232" t="s">
        <v>235</v>
      </c>
      <c r="AU453" s="232" t="s">
        <v>85</v>
      </c>
      <c r="AV453" s="12" t="s">
        <v>85</v>
      </c>
      <c r="AW453" s="12" t="s">
        <v>40</v>
      </c>
      <c r="AX453" s="12" t="s">
        <v>77</v>
      </c>
      <c r="AY453" s="232" t="s">
        <v>225</v>
      </c>
    </row>
    <row r="454" spans="2:51" s="12" customFormat="1" ht="13.5">
      <c r="B454" s="221"/>
      <c r="C454" s="222"/>
      <c r="D454" s="218" t="s">
        <v>235</v>
      </c>
      <c r="E454" s="244" t="s">
        <v>24</v>
      </c>
      <c r="F454" s="245" t="s">
        <v>295</v>
      </c>
      <c r="G454" s="222"/>
      <c r="H454" s="246">
        <v>1.64</v>
      </c>
      <c r="I454" s="227"/>
      <c r="J454" s="222"/>
      <c r="K454" s="222"/>
      <c r="L454" s="228"/>
      <c r="M454" s="229"/>
      <c r="N454" s="230"/>
      <c r="O454" s="230"/>
      <c r="P454" s="230"/>
      <c r="Q454" s="230"/>
      <c r="R454" s="230"/>
      <c r="S454" s="230"/>
      <c r="T454" s="231"/>
      <c r="AT454" s="232" t="s">
        <v>235</v>
      </c>
      <c r="AU454" s="232" t="s">
        <v>85</v>
      </c>
      <c r="AV454" s="12" t="s">
        <v>85</v>
      </c>
      <c r="AW454" s="12" t="s">
        <v>40</v>
      </c>
      <c r="AX454" s="12" t="s">
        <v>77</v>
      </c>
      <c r="AY454" s="232" t="s">
        <v>225</v>
      </c>
    </row>
    <row r="455" spans="2:51" s="12" customFormat="1" ht="13.5">
      <c r="B455" s="221"/>
      <c r="C455" s="222"/>
      <c r="D455" s="218" t="s">
        <v>235</v>
      </c>
      <c r="E455" s="244" t="s">
        <v>24</v>
      </c>
      <c r="F455" s="245" t="s">
        <v>295</v>
      </c>
      <c r="G455" s="222"/>
      <c r="H455" s="246">
        <v>1.64</v>
      </c>
      <c r="I455" s="227"/>
      <c r="J455" s="222"/>
      <c r="K455" s="222"/>
      <c r="L455" s="228"/>
      <c r="M455" s="229"/>
      <c r="N455" s="230"/>
      <c r="O455" s="230"/>
      <c r="P455" s="230"/>
      <c r="Q455" s="230"/>
      <c r="R455" s="230"/>
      <c r="S455" s="230"/>
      <c r="T455" s="231"/>
      <c r="AT455" s="232" t="s">
        <v>235</v>
      </c>
      <c r="AU455" s="232" t="s">
        <v>85</v>
      </c>
      <c r="AV455" s="12" t="s">
        <v>85</v>
      </c>
      <c r="AW455" s="12" t="s">
        <v>40</v>
      </c>
      <c r="AX455" s="12" t="s">
        <v>77</v>
      </c>
      <c r="AY455" s="232" t="s">
        <v>225</v>
      </c>
    </row>
    <row r="456" spans="2:51" s="12" customFormat="1" ht="13.5">
      <c r="B456" s="221"/>
      <c r="C456" s="222"/>
      <c r="D456" s="218" t="s">
        <v>235</v>
      </c>
      <c r="E456" s="244" t="s">
        <v>24</v>
      </c>
      <c r="F456" s="245" t="s">
        <v>295</v>
      </c>
      <c r="G456" s="222"/>
      <c r="H456" s="246">
        <v>1.64</v>
      </c>
      <c r="I456" s="227"/>
      <c r="J456" s="222"/>
      <c r="K456" s="222"/>
      <c r="L456" s="228"/>
      <c r="M456" s="229"/>
      <c r="N456" s="230"/>
      <c r="O456" s="230"/>
      <c r="P456" s="230"/>
      <c r="Q456" s="230"/>
      <c r="R456" s="230"/>
      <c r="S456" s="230"/>
      <c r="T456" s="231"/>
      <c r="AT456" s="232" t="s">
        <v>235</v>
      </c>
      <c r="AU456" s="232" t="s">
        <v>85</v>
      </c>
      <c r="AV456" s="12" t="s">
        <v>85</v>
      </c>
      <c r="AW456" s="12" t="s">
        <v>40</v>
      </c>
      <c r="AX456" s="12" t="s">
        <v>77</v>
      </c>
      <c r="AY456" s="232" t="s">
        <v>225</v>
      </c>
    </row>
    <row r="457" spans="2:51" s="12" customFormat="1" ht="13.5">
      <c r="B457" s="221"/>
      <c r="C457" s="222"/>
      <c r="D457" s="218" t="s">
        <v>235</v>
      </c>
      <c r="E457" s="244" t="s">
        <v>24</v>
      </c>
      <c r="F457" s="245" t="s">
        <v>295</v>
      </c>
      <c r="G457" s="222"/>
      <c r="H457" s="246">
        <v>1.64</v>
      </c>
      <c r="I457" s="227"/>
      <c r="J457" s="222"/>
      <c r="K457" s="222"/>
      <c r="L457" s="228"/>
      <c r="M457" s="229"/>
      <c r="N457" s="230"/>
      <c r="O457" s="230"/>
      <c r="P457" s="230"/>
      <c r="Q457" s="230"/>
      <c r="R457" s="230"/>
      <c r="S457" s="230"/>
      <c r="T457" s="231"/>
      <c r="AT457" s="232" t="s">
        <v>235</v>
      </c>
      <c r="AU457" s="232" t="s">
        <v>85</v>
      </c>
      <c r="AV457" s="12" t="s">
        <v>85</v>
      </c>
      <c r="AW457" s="12" t="s">
        <v>40</v>
      </c>
      <c r="AX457" s="12" t="s">
        <v>77</v>
      </c>
      <c r="AY457" s="232" t="s">
        <v>225</v>
      </c>
    </row>
    <row r="458" spans="2:51" s="12" customFormat="1" ht="13.5">
      <c r="B458" s="221"/>
      <c r="C458" s="222"/>
      <c r="D458" s="218" t="s">
        <v>235</v>
      </c>
      <c r="E458" s="244" t="s">
        <v>24</v>
      </c>
      <c r="F458" s="245" t="s">
        <v>295</v>
      </c>
      <c r="G458" s="222"/>
      <c r="H458" s="246">
        <v>1.64</v>
      </c>
      <c r="I458" s="227"/>
      <c r="J458" s="222"/>
      <c r="K458" s="222"/>
      <c r="L458" s="228"/>
      <c r="M458" s="229"/>
      <c r="N458" s="230"/>
      <c r="O458" s="230"/>
      <c r="P458" s="230"/>
      <c r="Q458" s="230"/>
      <c r="R458" s="230"/>
      <c r="S458" s="230"/>
      <c r="T458" s="231"/>
      <c r="AT458" s="232" t="s">
        <v>235</v>
      </c>
      <c r="AU458" s="232" t="s">
        <v>85</v>
      </c>
      <c r="AV458" s="12" t="s">
        <v>85</v>
      </c>
      <c r="AW458" s="12" t="s">
        <v>40</v>
      </c>
      <c r="AX458" s="12" t="s">
        <v>77</v>
      </c>
      <c r="AY458" s="232" t="s">
        <v>225</v>
      </c>
    </row>
    <row r="459" spans="2:51" s="12" customFormat="1" ht="13.5">
      <c r="B459" s="221"/>
      <c r="C459" s="222"/>
      <c r="D459" s="218" t="s">
        <v>235</v>
      </c>
      <c r="E459" s="244" t="s">
        <v>24</v>
      </c>
      <c r="F459" s="245" t="s">
        <v>295</v>
      </c>
      <c r="G459" s="222"/>
      <c r="H459" s="246">
        <v>1.64</v>
      </c>
      <c r="I459" s="227"/>
      <c r="J459" s="222"/>
      <c r="K459" s="222"/>
      <c r="L459" s="228"/>
      <c r="M459" s="229"/>
      <c r="N459" s="230"/>
      <c r="O459" s="230"/>
      <c r="P459" s="230"/>
      <c r="Q459" s="230"/>
      <c r="R459" s="230"/>
      <c r="S459" s="230"/>
      <c r="T459" s="231"/>
      <c r="AT459" s="232" t="s">
        <v>235</v>
      </c>
      <c r="AU459" s="232" t="s">
        <v>85</v>
      </c>
      <c r="AV459" s="12" t="s">
        <v>85</v>
      </c>
      <c r="AW459" s="12" t="s">
        <v>40</v>
      </c>
      <c r="AX459" s="12" t="s">
        <v>77</v>
      </c>
      <c r="AY459" s="232" t="s">
        <v>225</v>
      </c>
    </row>
    <row r="460" spans="2:51" s="12" customFormat="1" ht="13.5">
      <c r="B460" s="221"/>
      <c r="C460" s="222"/>
      <c r="D460" s="218" t="s">
        <v>235</v>
      </c>
      <c r="E460" s="244" t="s">
        <v>24</v>
      </c>
      <c r="F460" s="245" t="s">
        <v>295</v>
      </c>
      <c r="G460" s="222"/>
      <c r="H460" s="246">
        <v>1.64</v>
      </c>
      <c r="I460" s="227"/>
      <c r="J460" s="222"/>
      <c r="K460" s="222"/>
      <c r="L460" s="228"/>
      <c r="M460" s="229"/>
      <c r="N460" s="230"/>
      <c r="O460" s="230"/>
      <c r="P460" s="230"/>
      <c r="Q460" s="230"/>
      <c r="R460" s="230"/>
      <c r="S460" s="230"/>
      <c r="T460" s="231"/>
      <c r="AT460" s="232" t="s">
        <v>235</v>
      </c>
      <c r="AU460" s="232" t="s">
        <v>85</v>
      </c>
      <c r="AV460" s="12" t="s">
        <v>85</v>
      </c>
      <c r="AW460" s="12" t="s">
        <v>40</v>
      </c>
      <c r="AX460" s="12" t="s">
        <v>77</v>
      </c>
      <c r="AY460" s="232" t="s">
        <v>225</v>
      </c>
    </row>
    <row r="461" spans="2:51" s="12" customFormat="1" ht="13.5">
      <c r="B461" s="221"/>
      <c r="C461" s="222"/>
      <c r="D461" s="218" t="s">
        <v>235</v>
      </c>
      <c r="E461" s="244" t="s">
        <v>24</v>
      </c>
      <c r="F461" s="245" t="s">
        <v>295</v>
      </c>
      <c r="G461" s="222"/>
      <c r="H461" s="246">
        <v>1.64</v>
      </c>
      <c r="I461" s="227"/>
      <c r="J461" s="222"/>
      <c r="K461" s="222"/>
      <c r="L461" s="228"/>
      <c r="M461" s="229"/>
      <c r="N461" s="230"/>
      <c r="O461" s="230"/>
      <c r="P461" s="230"/>
      <c r="Q461" s="230"/>
      <c r="R461" s="230"/>
      <c r="S461" s="230"/>
      <c r="T461" s="231"/>
      <c r="AT461" s="232" t="s">
        <v>235</v>
      </c>
      <c r="AU461" s="232" t="s">
        <v>85</v>
      </c>
      <c r="AV461" s="12" t="s">
        <v>85</v>
      </c>
      <c r="AW461" s="12" t="s">
        <v>40</v>
      </c>
      <c r="AX461" s="12" t="s">
        <v>77</v>
      </c>
      <c r="AY461" s="232" t="s">
        <v>225</v>
      </c>
    </row>
    <row r="462" spans="2:51" s="14" customFormat="1" ht="13.5">
      <c r="B462" s="247"/>
      <c r="C462" s="248"/>
      <c r="D462" s="218" t="s">
        <v>235</v>
      </c>
      <c r="E462" s="249" t="s">
        <v>24</v>
      </c>
      <c r="F462" s="250" t="s">
        <v>247</v>
      </c>
      <c r="G462" s="248"/>
      <c r="H462" s="251">
        <v>59.903</v>
      </c>
      <c r="I462" s="252"/>
      <c r="J462" s="248"/>
      <c r="K462" s="248"/>
      <c r="L462" s="253"/>
      <c r="M462" s="254"/>
      <c r="N462" s="255"/>
      <c r="O462" s="255"/>
      <c r="P462" s="255"/>
      <c r="Q462" s="255"/>
      <c r="R462" s="255"/>
      <c r="S462" s="255"/>
      <c r="T462" s="256"/>
      <c r="AT462" s="257" t="s">
        <v>235</v>
      </c>
      <c r="AU462" s="257" t="s">
        <v>85</v>
      </c>
      <c r="AV462" s="14" t="s">
        <v>91</v>
      </c>
      <c r="AW462" s="14" t="s">
        <v>40</v>
      </c>
      <c r="AX462" s="14" t="s">
        <v>77</v>
      </c>
      <c r="AY462" s="257" t="s">
        <v>225</v>
      </c>
    </row>
    <row r="463" spans="2:51" s="13" customFormat="1" ht="13.5">
      <c r="B463" s="233"/>
      <c r="C463" s="234"/>
      <c r="D463" s="218" t="s">
        <v>235</v>
      </c>
      <c r="E463" s="235" t="s">
        <v>24</v>
      </c>
      <c r="F463" s="236" t="s">
        <v>533</v>
      </c>
      <c r="G463" s="234"/>
      <c r="H463" s="237" t="s">
        <v>24</v>
      </c>
      <c r="I463" s="238"/>
      <c r="J463" s="234"/>
      <c r="K463" s="234"/>
      <c r="L463" s="239"/>
      <c r="M463" s="240"/>
      <c r="N463" s="241"/>
      <c r="O463" s="241"/>
      <c r="P463" s="241"/>
      <c r="Q463" s="241"/>
      <c r="R463" s="241"/>
      <c r="S463" s="241"/>
      <c r="T463" s="242"/>
      <c r="AT463" s="243" t="s">
        <v>235</v>
      </c>
      <c r="AU463" s="243" t="s">
        <v>85</v>
      </c>
      <c r="AV463" s="13" t="s">
        <v>25</v>
      </c>
      <c r="AW463" s="13" t="s">
        <v>40</v>
      </c>
      <c r="AX463" s="13" t="s">
        <v>77</v>
      </c>
      <c r="AY463" s="243" t="s">
        <v>225</v>
      </c>
    </row>
    <row r="464" spans="2:51" s="12" customFormat="1" ht="13.5">
      <c r="B464" s="221"/>
      <c r="C464" s="222"/>
      <c r="D464" s="218" t="s">
        <v>235</v>
      </c>
      <c r="E464" s="244" t="s">
        <v>24</v>
      </c>
      <c r="F464" s="245" t="s">
        <v>534</v>
      </c>
      <c r="G464" s="222"/>
      <c r="H464" s="246">
        <v>4.202</v>
      </c>
      <c r="I464" s="227"/>
      <c r="J464" s="222"/>
      <c r="K464" s="222"/>
      <c r="L464" s="228"/>
      <c r="M464" s="229"/>
      <c r="N464" s="230"/>
      <c r="O464" s="230"/>
      <c r="P464" s="230"/>
      <c r="Q464" s="230"/>
      <c r="R464" s="230"/>
      <c r="S464" s="230"/>
      <c r="T464" s="231"/>
      <c r="AT464" s="232" t="s">
        <v>235</v>
      </c>
      <c r="AU464" s="232" t="s">
        <v>85</v>
      </c>
      <c r="AV464" s="12" t="s">
        <v>85</v>
      </c>
      <c r="AW464" s="12" t="s">
        <v>40</v>
      </c>
      <c r="AX464" s="12" t="s">
        <v>77</v>
      </c>
      <c r="AY464" s="232" t="s">
        <v>225</v>
      </c>
    </row>
    <row r="465" spans="2:51" s="12" customFormat="1" ht="13.5">
      <c r="B465" s="221"/>
      <c r="C465" s="222"/>
      <c r="D465" s="218" t="s">
        <v>235</v>
      </c>
      <c r="E465" s="244" t="s">
        <v>24</v>
      </c>
      <c r="F465" s="245" t="s">
        <v>535</v>
      </c>
      <c r="G465" s="222"/>
      <c r="H465" s="246">
        <v>5.242</v>
      </c>
      <c r="I465" s="227"/>
      <c r="J465" s="222"/>
      <c r="K465" s="222"/>
      <c r="L465" s="228"/>
      <c r="M465" s="229"/>
      <c r="N465" s="230"/>
      <c r="O465" s="230"/>
      <c r="P465" s="230"/>
      <c r="Q465" s="230"/>
      <c r="R465" s="230"/>
      <c r="S465" s="230"/>
      <c r="T465" s="231"/>
      <c r="AT465" s="232" t="s">
        <v>235</v>
      </c>
      <c r="AU465" s="232" t="s">
        <v>85</v>
      </c>
      <c r="AV465" s="12" t="s">
        <v>85</v>
      </c>
      <c r="AW465" s="12" t="s">
        <v>40</v>
      </c>
      <c r="AX465" s="12" t="s">
        <v>77</v>
      </c>
      <c r="AY465" s="232" t="s">
        <v>225</v>
      </c>
    </row>
    <row r="466" spans="2:51" s="12" customFormat="1" ht="13.5">
      <c r="B466" s="221"/>
      <c r="C466" s="222"/>
      <c r="D466" s="218" t="s">
        <v>235</v>
      </c>
      <c r="E466" s="244" t="s">
        <v>24</v>
      </c>
      <c r="F466" s="245" t="s">
        <v>536</v>
      </c>
      <c r="G466" s="222"/>
      <c r="H466" s="246">
        <v>6.282</v>
      </c>
      <c r="I466" s="227"/>
      <c r="J466" s="222"/>
      <c r="K466" s="222"/>
      <c r="L466" s="228"/>
      <c r="M466" s="229"/>
      <c r="N466" s="230"/>
      <c r="O466" s="230"/>
      <c r="P466" s="230"/>
      <c r="Q466" s="230"/>
      <c r="R466" s="230"/>
      <c r="S466" s="230"/>
      <c r="T466" s="231"/>
      <c r="AT466" s="232" t="s">
        <v>235</v>
      </c>
      <c r="AU466" s="232" t="s">
        <v>85</v>
      </c>
      <c r="AV466" s="12" t="s">
        <v>85</v>
      </c>
      <c r="AW466" s="12" t="s">
        <v>40</v>
      </c>
      <c r="AX466" s="12" t="s">
        <v>77</v>
      </c>
      <c r="AY466" s="232" t="s">
        <v>225</v>
      </c>
    </row>
    <row r="467" spans="2:51" s="12" customFormat="1" ht="13.5">
      <c r="B467" s="221"/>
      <c r="C467" s="222"/>
      <c r="D467" s="218" t="s">
        <v>235</v>
      </c>
      <c r="E467" s="244" t="s">
        <v>24</v>
      </c>
      <c r="F467" s="245" t="s">
        <v>537</v>
      </c>
      <c r="G467" s="222"/>
      <c r="H467" s="246">
        <v>18.06</v>
      </c>
      <c r="I467" s="227"/>
      <c r="J467" s="222"/>
      <c r="K467" s="222"/>
      <c r="L467" s="228"/>
      <c r="M467" s="229"/>
      <c r="N467" s="230"/>
      <c r="O467" s="230"/>
      <c r="P467" s="230"/>
      <c r="Q467" s="230"/>
      <c r="R467" s="230"/>
      <c r="S467" s="230"/>
      <c r="T467" s="231"/>
      <c r="AT467" s="232" t="s">
        <v>235</v>
      </c>
      <c r="AU467" s="232" t="s">
        <v>85</v>
      </c>
      <c r="AV467" s="12" t="s">
        <v>85</v>
      </c>
      <c r="AW467" s="12" t="s">
        <v>40</v>
      </c>
      <c r="AX467" s="12" t="s">
        <v>77</v>
      </c>
      <c r="AY467" s="232" t="s">
        <v>225</v>
      </c>
    </row>
    <row r="468" spans="2:51" s="12" customFormat="1" ht="13.5">
      <c r="B468" s="221"/>
      <c r="C468" s="222"/>
      <c r="D468" s="218" t="s">
        <v>235</v>
      </c>
      <c r="E468" s="244" t="s">
        <v>24</v>
      </c>
      <c r="F468" s="245" t="s">
        <v>538</v>
      </c>
      <c r="G468" s="222"/>
      <c r="H468" s="246">
        <v>13.205</v>
      </c>
      <c r="I468" s="227"/>
      <c r="J468" s="222"/>
      <c r="K468" s="222"/>
      <c r="L468" s="228"/>
      <c r="M468" s="229"/>
      <c r="N468" s="230"/>
      <c r="O468" s="230"/>
      <c r="P468" s="230"/>
      <c r="Q468" s="230"/>
      <c r="R468" s="230"/>
      <c r="S468" s="230"/>
      <c r="T468" s="231"/>
      <c r="AT468" s="232" t="s">
        <v>235</v>
      </c>
      <c r="AU468" s="232" t="s">
        <v>85</v>
      </c>
      <c r="AV468" s="12" t="s">
        <v>85</v>
      </c>
      <c r="AW468" s="12" t="s">
        <v>40</v>
      </c>
      <c r="AX468" s="12" t="s">
        <v>77</v>
      </c>
      <c r="AY468" s="232" t="s">
        <v>225</v>
      </c>
    </row>
    <row r="469" spans="2:51" s="12" customFormat="1" ht="13.5">
      <c r="B469" s="221"/>
      <c r="C469" s="222"/>
      <c r="D469" s="218" t="s">
        <v>235</v>
      </c>
      <c r="E469" s="244" t="s">
        <v>24</v>
      </c>
      <c r="F469" s="245" t="s">
        <v>539</v>
      </c>
      <c r="G469" s="222"/>
      <c r="H469" s="246">
        <v>10.745</v>
      </c>
      <c r="I469" s="227"/>
      <c r="J469" s="222"/>
      <c r="K469" s="222"/>
      <c r="L469" s="228"/>
      <c r="M469" s="229"/>
      <c r="N469" s="230"/>
      <c r="O469" s="230"/>
      <c r="P469" s="230"/>
      <c r="Q469" s="230"/>
      <c r="R469" s="230"/>
      <c r="S469" s="230"/>
      <c r="T469" s="231"/>
      <c r="AT469" s="232" t="s">
        <v>235</v>
      </c>
      <c r="AU469" s="232" t="s">
        <v>85</v>
      </c>
      <c r="AV469" s="12" t="s">
        <v>85</v>
      </c>
      <c r="AW469" s="12" t="s">
        <v>40</v>
      </c>
      <c r="AX469" s="12" t="s">
        <v>77</v>
      </c>
      <c r="AY469" s="232" t="s">
        <v>225</v>
      </c>
    </row>
    <row r="470" spans="2:51" s="12" customFormat="1" ht="13.5">
      <c r="B470" s="221"/>
      <c r="C470" s="222"/>
      <c r="D470" s="218" t="s">
        <v>235</v>
      </c>
      <c r="E470" s="244" t="s">
        <v>24</v>
      </c>
      <c r="F470" s="245" t="s">
        <v>539</v>
      </c>
      <c r="G470" s="222"/>
      <c r="H470" s="246">
        <v>10.745</v>
      </c>
      <c r="I470" s="227"/>
      <c r="J470" s="222"/>
      <c r="K470" s="222"/>
      <c r="L470" s="228"/>
      <c r="M470" s="229"/>
      <c r="N470" s="230"/>
      <c r="O470" s="230"/>
      <c r="P470" s="230"/>
      <c r="Q470" s="230"/>
      <c r="R470" s="230"/>
      <c r="S470" s="230"/>
      <c r="T470" s="231"/>
      <c r="AT470" s="232" t="s">
        <v>235</v>
      </c>
      <c r="AU470" s="232" t="s">
        <v>85</v>
      </c>
      <c r="AV470" s="12" t="s">
        <v>85</v>
      </c>
      <c r="AW470" s="12" t="s">
        <v>40</v>
      </c>
      <c r="AX470" s="12" t="s">
        <v>77</v>
      </c>
      <c r="AY470" s="232" t="s">
        <v>225</v>
      </c>
    </row>
    <row r="471" spans="2:51" s="12" customFormat="1" ht="13.5">
      <c r="B471" s="221"/>
      <c r="C471" s="222"/>
      <c r="D471" s="218" t="s">
        <v>235</v>
      </c>
      <c r="E471" s="244" t="s">
        <v>24</v>
      </c>
      <c r="F471" s="245" t="s">
        <v>540</v>
      </c>
      <c r="G471" s="222"/>
      <c r="H471" s="246">
        <v>15.391</v>
      </c>
      <c r="I471" s="227"/>
      <c r="J471" s="222"/>
      <c r="K471" s="222"/>
      <c r="L471" s="228"/>
      <c r="M471" s="229"/>
      <c r="N471" s="230"/>
      <c r="O471" s="230"/>
      <c r="P471" s="230"/>
      <c r="Q471" s="230"/>
      <c r="R471" s="230"/>
      <c r="S471" s="230"/>
      <c r="T471" s="231"/>
      <c r="AT471" s="232" t="s">
        <v>235</v>
      </c>
      <c r="AU471" s="232" t="s">
        <v>85</v>
      </c>
      <c r="AV471" s="12" t="s">
        <v>85</v>
      </c>
      <c r="AW471" s="12" t="s">
        <v>40</v>
      </c>
      <c r="AX471" s="12" t="s">
        <v>77</v>
      </c>
      <c r="AY471" s="232" t="s">
        <v>225</v>
      </c>
    </row>
    <row r="472" spans="2:51" s="12" customFormat="1" ht="13.5">
      <c r="B472" s="221"/>
      <c r="C472" s="222"/>
      <c r="D472" s="218" t="s">
        <v>235</v>
      </c>
      <c r="E472" s="244" t="s">
        <v>24</v>
      </c>
      <c r="F472" s="245" t="s">
        <v>541</v>
      </c>
      <c r="G472" s="222"/>
      <c r="H472" s="246">
        <v>7.322</v>
      </c>
      <c r="I472" s="227"/>
      <c r="J472" s="222"/>
      <c r="K472" s="222"/>
      <c r="L472" s="228"/>
      <c r="M472" s="229"/>
      <c r="N472" s="230"/>
      <c r="O472" s="230"/>
      <c r="P472" s="230"/>
      <c r="Q472" s="230"/>
      <c r="R472" s="230"/>
      <c r="S472" s="230"/>
      <c r="T472" s="231"/>
      <c r="AT472" s="232" t="s">
        <v>235</v>
      </c>
      <c r="AU472" s="232" t="s">
        <v>85</v>
      </c>
      <c r="AV472" s="12" t="s">
        <v>85</v>
      </c>
      <c r="AW472" s="12" t="s">
        <v>40</v>
      </c>
      <c r="AX472" s="12" t="s">
        <v>77</v>
      </c>
      <c r="AY472" s="232" t="s">
        <v>225</v>
      </c>
    </row>
    <row r="473" spans="2:51" s="12" customFormat="1" ht="13.5">
      <c r="B473" s="221"/>
      <c r="C473" s="222"/>
      <c r="D473" s="218" t="s">
        <v>235</v>
      </c>
      <c r="E473" s="244" t="s">
        <v>24</v>
      </c>
      <c r="F473" s="245" t="s">
        <v>541</v>
      </c>
      <c r="G473" s="222"/>
      <c r="H473" s="246">
        <v>7.322</v>
      </c>
      <c r="I473" s="227"/>
      <c r="J473" s="222"/>
      <c r="K473" s="222"/>
      <c r="L473" s="228"/>
      <c r="M473" s="229"/>
      <c r="N473" s="230"/>
      <c r="O473" s="230"/>
      <c r="P473" s="230"/>
      <c r="Q473" s="230"/>
      <c r="R473" s="230"/>
      <c r="S473" s="230"/>
      <c r="T473" s="231"/>
      <c r="AT473" s="232" t="s">
        <v>235</v>
      </c>
      <c r="AU473" s="232" t="s">
        <v>85</v>
      </c>
      <c r="AV473" s="12" t="s">
        <v>85</v>
      </c>
      <c r="AW473" s="12" t="s">
        <v>40</v>
      </c>
      <c r="AX473" s="12" t="s">
        <v>77</v>
      </c>
      <c r="AY473" s="232" t="s">
        <v>225</v>
      </c>
    </row>
    <row r="474" spans="2:51" s="12" customFormat="1" ht="13.5">
      <c r="B474" s="221"/>
      <c r="C474" s="222"/>
      <c r="D474" s="218" t="s">
        <v>235</v>
      </c>
      <c r="E474" s="244" t="s">
        <v>24</v>
      </c>
      <c r="F474" s="245" t="s">
        <v>542</v>
      </c>
      <c r="G474" s="222"/>
      <c r="H474" s="246">
        <v>8.362</v>
      </c>
      <c r="I474" s="227"/>
      <c r="J474" s="222"/>
      <c r="K474" s="222"/>
      <c r="L474" s="228"/>
      <c r="M474" s="229"/>
      <c r="N474" s="230"/>
      <c r="O474" s="230"/>
      <c r="P474" s="230"/>
      <c r="Q474" s="230"/>
      <c r="R474" s="230"/>
      <c r="S474" s="230"/>
      <c r="T474" s="231"/>
      <c r="AT474" s="232" t="s">
        <v>235</v>
      </c>
      <c r="AU474" s="232" t="s">
        <v>85</v>
      </c>
      <c r="AV474" s="12" t="s">
        <v>85</v>
      </c>
      <c r="AW474" s="12" t="s">
        <v>40</v>
      </c>
      <c r="AX474" s="12" t="s">
        <v>77</v>
      </c>
      <c r="AY474" s="232" t="s">
        <v>225</v>
      </c>
    </row>
    <row r="475" spans="2:51" s="12" customFormat="1" ht="13.5">
      <c r="B475" s="221"/>
      <c r="C475" s="222"/>
      <c r="D475" s="218" t="s">
        <v>235</v>
      </c>
      <c r="E475" s="244" t="s">
        <v>24</v>
      </c>
      <c r="F475" s="245" t="s">
        <v>542</v>
      </c>
      <c r="G475" s="222"/>
      <c r="H475" s="246">
        <v>8.362</v>
      </c>
      <c r="I475" s="227"/>
      <c r="J475" s="222"/>
      <c r="K475" s="222"/>
      <c r="L475" s="228"/>
      <c r="M475" s="229"/>
      <c r="N475" s="230"/>
      <c r="O475" s="230"/>
      <c r="P475" s="230"/>
      <c r="Q475" s="230"/>
      <c r="R475" s="230"/>
      <c r="S475" s="230"/>
      <c r="T475" s="231"/>
      <c r="AT475" s="232" t="s">
        <v>235</v>
      </c>
      <c r="AU475" s="232" t="s">
        <v>85</v>
      </c>
      <c r="AV475" s="12" t="s">
        <v>85</v>
      </c>
      <c r="AW475" s="12" t="s">
        <v>40</v>
      </c>
      <c r="AX475" s="12" t="s">
        <v>77</v>
      </c>
      <c r="AY475" s="232" t="s">
        <v>225</v>
      </c>
    </row>
    <row r="476" spans="2:51" s="12" customFormat="1" ht="13.5">
      <c r="B476" s="221"/>
      <c r="C476" s="222"/>
      <c r="D476" s="218" t="s">
        <v>235</v>
      </c>
      <c r="E476" s="244" t="s">
        <v>24</v>
      </c>
      <c r="F476" s="245" t="s">
        <v>543</v>
      </c>
      <c r="G476" s="222"/>
      <c r="H476" s="246">
        <v>17.577</v>
      </c>
      <c r="I476" s="227"/>
      <c r="J476" s="222"/>
      <c r="K476" s="222"/>
      <c r="L476" s="228"/>
      <c r="M476" s="229"/>
      <c r="N476" s="230"/>
      <c r="O476" s="230"/>
      <c r="P476" s="230"/>
      <c r="Q476" s="230"/>
      <c r="R476" s="230"/>
      <c r="S476" s="230"/>
      <c r="T476" s="231"/>
      <c r="AT476" s="232" t="s">
        <v>235</v>
      </c>
      <c r="AU476" s="232" t="s">
        <v>85</v>
      </c>
      <c r="AV476" s="12" t="s">
        <v>85</v>
      </c>
      <c r="AW476" s="12" t="s">
        <v>40</v>
      </c>
      <c r="AX476" s="12" t="s">
        <v>77</v>
      </c>
      <c r="AY476" s="232" t="s">
        <v>225</v>
      </c>
    </row>
    <row r="477" spans="2:51" s="12" customFormat="1" ht="13.5">
      <c r="B477" s="221"/>
      <c r="C477" s="222"/>
      <c r="D477" s="218" t="s">
        <v>235</v>
      </c>
      <c r="E477" s="244" t="s">
        <v>24</v>
      </c>
      <c r="F477" s="245" t="s">
        <v>544</v>
      </c>
      <c r="G477" s="222"/>
      <c r="H477" s="246">
        <v>12.271</v>
      </c>
      <c r="I477" s="227"/>
      <c r="J477" s="222"/>
      <c r="K477" s="222"/>
      <c r="L477" s="228"/>
      <c r="M477" s="229"/>
      <c r="N477" s="230"/>
      <c r="O477" s="230"/>
      <c r="P477" s="230"/>
      <c r="Q477" s="230"/>
      <c r="R477" s="230"/>
      <c r="S477" s="230"/>
      <c r="T477" s="231"/>
      <c r="AT477" s="232" t="s">
        <v>235</v>
      </c>
      <c r="AU477" s="232" t="s">
        <v>85</v>
      </c>
      <c r="AV477" s="12" t="s">
        <v>85</v>
      </c>
      <c r="AW477" s="12" t="s">
        <v>40</v>
      </c>
      <c r="AX477" s="12" t="s">
        <v>77</v>
      </c>
      <c r="AY477" s="232" t="s">
        <v>225</v>
      </c>
    </row>
    <row r="478" spans="2:51" s="12" customFormat="1" ht="13.5">
      <c r="B478" s="221"/>
      <c r="C478" s="222"/>
      <c r="D478" s="218" t="s">
        <v>235</v>
      </c>
      <c r="E478" s="244" t="s">
        <v>24</v>
      </c>
      <c r="F478" s="245" t="s">
        <v>544</v>
      </c>
      <c r="G478" s="222"/>
      <c r="H478" s="246">
        <v>12.271</v>
      </c>
      <c r="I478" s="227"/>
      <c r="J478" s="222"/>
      <c r="K478" s="222"/>
      <c r="L478" s="228"/>
      <c r="M478" s="229"/>
      <c r="N478" s="230"/>
      <c r="O478" s="230"/>
      <c r="P478" s="230"/>
      <c r="Q478" s="230"/>
      <c r="R478" s="230"/>
      <c r="S478" s="230"/>
      <c r="T478" s="231"/>
      <c r="AT478" s="232" t="s">
        <v>235</v>
      </c>
      <c r="AU478" s="232" t="s">
        <v>85</v>
      </c>
      <c r="AV478" s="12" t="s">
        <v>85</v>
      </c>
      <c r="AW478" s="12" t="s">
        <v>40</v>
      </c>
      <c r="AX478" s="12" t="s">
        <v>77</v>
      </c>
      <c r="AY478" s="232" t="s">
        <v>225</v>
      </c>
    </row>
    <row r="479" spans="2:51" s="12" customFormat="1" ht="13.5">
      <c r="B479" s="221"/>
      <c r="C479" s="222"/>
      <c r="D479" s="218" t="s">
        <v>235</v>
      </c>
      <c r="E479" s="244" t="s">
        <v>24</v>
      </c>
      <c r="F479" s="245" t="s">
        <v>543</v>
      </c>
      <c r="G479" s="222"/>
      <c r="H479" s="246">
        <v>17.577</v>
      </c>
      <c r="I479" s="227"/>
      <c r="J479" s="222"/>
      <c r="K479" s="222"/>
      <c r="L479" s="228"/>
      <c r="M479" s="229"/>
      <c r="N479" s="230"/>
      <c r="O479" s="230"/>
      <c r="P479" s="230"/>
      <c r="Q479" s="230"/>
      <c r="R479" s="230"/>
      <c r="S479" s="230"/>
      <c r="T479" s="231"/>
      <c r="AT479" s="232" t="s">
        <v>235</v>
      </c>
      <c r="AU479" s="232" t="s">
        <v>85</v>
      </c>
      <c r="AV479" s="12" t="s">
        <v>85</v>
      </c>
      <c r="AW479" s="12" t="s">
        <v>40</v>
      </c>
      <c r="AX479" s="12" t="s">
        <v>77</v>
      </c>
      <c r="AY479" s="232" t="s">
        <v>225</v>
      </c>
    </row>
    <row r="480" spans="2:51" s="12" customFormat="1" ht="13.5">
      <c r="B480" s="221"/>
      <c r="C480" s="222"/>
      <c r="D480" s="218" t="s">
        <v>235</v>
      </c>
      <c r="E480" s="244" t="s">
        <v>24</v>
      </c>
      <c r="F480" s="245" t="s">
        <v>545</v>
      </c>
      <c r="G480" s="222"/>
      <c r="H480" s="246">
        <v>12.542</v>
      </c>
      <c r="I480" s="227"/>
      <c r="J480" s="222"/>
      <c r="K480" s="222"/>
      <c r="L480" s="228"/>
      <c r="M480" s="229"/>
      <c r="N480" s="230"/>
      <c r="O480" s="230"/>
      <c r="P480" s="230"/>
      <c r="Q480" s="230"/>
      <c r="R480" s="230"/>
      <c r="S480" s="230"/>
      <c r="T480" s="231"/>
      <c r="AT480" s="232" t="s">
        <v>235</v>
      </c>
      <c r="AU480" s="232" t="s">
        <v>85</v>
      </c>
      <c r="AV480" s="12" t="s">
        <v>85</v>
      </c>
      <c r="AW480" s="12" t="s">
        <v>40</v>
      </c>
      <c r="AX480" s="12" t="s">
        <v>77</v>
      </c>
      <c r="AY480" s="232" t="s">
        <v>225</v>
      </c>
    </row>
    <row r="481" spans="2:51" s="12" customFormat="1" ht="13.5">
      <c r="B481" s="221"/>
      <c r="C481" s="222"/>
      <c r="D481" s="218" t="s">
        <v>235</v>
      </c>
      <c r="E481" s="244" t="s">
        <v>24</v>
      </c>
      <c r="F481" s="245" t="s">
        <v>546</v>
      </c>
      <c r="G481" s="222"/>
      <c r="H481" s="246">
        <v>9.422</v>
      </c>
      <c r="I481" s="227"/>
      <c r="J481" s="222"/>
      <c r="K481" s="222"/>
      <c r="L481" s="228"/>
      <c r="M481" s="229"/>
      <c r="N481" s="230"/>
      <c r="O481" s="230"/>
      <c r="P481" s="230"/>
      <c r="Q481" s="230"/>
      <c r="R481" s="230"/>
      <c r="S481" s="230"/>
      <c r="T481" s="231"/>
      <c r="AT481" s="232" t="s">
        <v>235</v>
      </c>
      <c r="AU481" s="232" t="s">
        <v>85</v>
      </c>
      <c r="AV481" s="12" t="s">
        <v>85</v>
      </c>
      <c r="AW481" s="12" t="s">
        <v>40</v>
      </c>
      <c r="AX481" s="12" t="s">
        <v>77</v>
      </c>
      <c r="AY481" s="232" t="s">
        <v>225</v>
      </c>
    </row>
    <row r="482" spans="2:51" s="12" customFormat="1" ht="13.5">
      <c r="B482" s="221"/>
      <c r="C482" s="222"/>
      <c r="D482" s="218" t="s">
        <v>235</v>
      </c>
      <c r="E482" s="244" t="s">
        <v>24</v>
      </c>
      <c r="F482" s="245" t="s">
        <v>536</v>
      </c>
      <c r="G482" s="222"/>
      <c r="H482" s="246">
        <v>6.282</v>
      </c>
      <c r="I482" s="227"/>
      <c r="J482" s="222"/>
      <c r="K482" s="222"/>
      <c r="L482" s="228"/>
      <c r="M482" s="229"/>
      <c r="N482" s="230"/>
      <c r="O482" s="230"/>
      <c r="P482" s="230"/>
      <c r="Q482" s="230"/>
      <c r="R482" s="230"/>
      <c r="S482" s="230"/>
      <c r="T482" s="231"/>
      <c r="AT482" s="232" t="s">
        <v>235</v>
      </c>
      <c r="AU482" s="232" t="s">
        <v>85</v>
      </c>
      <c r="AV482" s="12" t="s">
        <v>85</v>
      </c>
      <c r="AW482" s="12" t="s">
        <v>40</v>
      </c>
      <c r="AX482" s="12" t="s">
        <v>77</v>
      </c>
      <c r="AY482" s="232" t="s">
        <v>225</v>
      </c>
    </row>
    <row r="483" spans="2:51" s="12" customFormat="1" ht="13.5">
      <c r="B483" s="221"/>
      <c r="C483" s="222"/>
      <c r="D483" s="218" t="s">
        <v>235</v>
      </c>
      <c r="E483" s="244" t="s">
        <v>24</v>
      </c>
      <c r="F483" s="245" t="s">
        <v>547</v>
      </c>
      <c r="G483" s="222"/>
      <c r="H483" s="246">
        <v>11.019</v>
      </c>
      <c r="I483" s="227"/>
      <c r="J483" s="222"/>
      <c r="K483" s="222"/>
      <c r="L483" s="228"/>
      <c r="M483" s="229"/>
      <c r="N483" s="230"/>
      <c r="O483" s="230"/>
      <c r="P483" s="230"/>
      <c r="Q483" s="230"/>
      <c r="R483" s="230"/>
      <c r="S483" s="230"/>
      <c r="T483" s="231"/>
      <c r="AT483" s="232" t="s">
        <v>235</v>
      </c>
      <c r="AU483" s="232" t="s">
        <v>85</v>
      </c>
      <c r="AV483" s="12" t="s">
        <v>85</v>
      </c>
      <c r="AW483" s="12" t="s">
        <v>40</v>
      </c>
      <c r="AX483" s="12" t="s">
        <v>77</v>
      </c>
      <c r="AY483" s="232" t="s">
        <v>225</v>
      </c>
    </row>
    <row r="484" spans="2:51" s="12" customFormat="1" ht="13.5">
      <c r="B484" s="221"/>
      <c r="C484" s="222"/>
      <c r="D484" s="218" t="s">
        <v>235</v>
      </c>
      <c r="E484" s="244" t="s">
        <v>24</v>
      </c>
      <c r="F484" s="245" t="s">
        <v>548</v>
      </c>
      <c r="G484" s="222"/>
      <c r="H484" s="246">
        <v>7.692</v>
      </c>
      <c r="I484" s="227"/>
      <c r="J484" s="222"/>
      <c r="K484" s="222"/>
      <c r="L484" s="228"/>
      <c r="M484" s="229"/>
      <c r="N484" s="230"/>
      <c r="O484" s="230"/>
      <c r="P484" s="230"/>
      <c r="Q484" s="230"/>
      <c r="R484" s="230"/>
      <c r="S484" s="230"/>
      <c r="T484" s="231"/>
      <c r="AT484" s="232" t="s">
        <v>235</v>
      </c>
      <c r="AU484" s="232" t="s">
        <v>85</v>
      </c>
      <c r="AV484" s="12" t="s">
        <v>85</v>
      </c>
      <c r="AW484" s="12" t="s">
        <v>40</v>
      </c>
      <c r="AX484" s="12" t="s">
        <v>77</v>
      </c>
      <c r="AY484" s="232" t="s">
        <v>225</v>
      </c>
    </row>
    <row r="485" spans="2:51" s="12" customFormat="1" ht="13.5">
      <c r="B485" s="221"/>
      <c r="C485" s="222"/>
      <c r="D485" s="218" t="s">
        <v>235</v>
      </c>
      <c r="E485" s="244" t="s">
        <v>24</v>
      </c>
      <c r="F485" s="245" t="s">
        <v>549</v>
      </c>
      <c r="G485" s="222"/>
      <c r="H485" s="246">
        <v>15.04</v>
      </c>
      <c r="I485" s="227"/>
      <c r="J485" s="222"/>
      <c r="K485" s="222"/>
      <c r="L485" s="228"/>
      <c r="M485" s="229"/>
      <c r="N485" s="230"/>
      <c r="O485" s="230"/>
      <c r="P485" s="230"/>
      <c r="Q485" s="230"/>
      <c r="R485" s="230"/>
      <c r="S485" s="230"/>
      <c r="T485" s="231"/>
      <c r="AT485" s="232" t="s">
        <v>235</v>
      </c>
      <c r="AU485" s="232" t="s">
        <v>85</v>
      </c>
      <c r="AV485" s="12" t="s">
        <v>85</v>
      </c>
      <c r="AW485" s="12" t="s">
        <v>40</v>
      </c>
      <c r="AX485" s="12" t="s">
        <v>77</v>
      </c>
      <c r="AY485" s="232" t="s">
        <v>225</v>
      </c>
    </row>
    <row r="486" spans="2:51" s="12" customFormat="1" ht="13.5">
      <c r="B486" s="221"/>
      <c r="C486" s="222"/>
      <c r="D486" s="218" t="s">
        <v>235</v>
      </c>
      <c r="E486" s="244" t="s">
        <v>24</v>
      </c>
      <c r="F486" s="245" t="s">
        <v>550</v>
      </c>
      <c r="G486" s="222"/>
      <c r="H486" s="246">
        <v>6.656</v>
      </c>
      <c r="I486" s="227"/>
      <c r="J486" s="222"/>
      <c r="K486" s="222"/>
      <c r="L486" s="228"/>
      <c r="M486" s="229"/>
      <c r="N486" s="230"/>
      <c r="O486" s="230"/>
      <c r="P486" s="230"/>
      <c r="Q486" s="230"/>
      <c r="R486" s="230"/>
      <c r="S486" s="230"/>
      <c r="T486" s="231"/>
      <c r="AT486" s="232" t="s">
        <v>235</v>
      </c>
      <c r="AU486" s="232" t="s">
        <v>85</v>
      </c>
      <c r="AV486" s="12" t="s">
        <v>85</v>
      </c>
      <c r="AW486" s="12" t="s">
        <v>40</v>
      </c>
      <c r="AX486" s="12" t="s">
        <v>77</v>
      </c>
      <c r="AY486" s="232" t="s">
        <v>225</v>
      </c>
    </row>
    <row r="487" spans="2:51" s="12" customFormat="1" ht="13.5">
      <c r="B487" s="221"/>
      <c r="C487" s="222"/>
      <c r="D487" s="218" t="s">
        <v>235</v>
      </c>
      <c r="E487" s="244" t="s">
        <v>24</v>
      </c>
      <c r="F487" s="245" t="s">
        <v>550</v>
      </c>
      <c r="G487" s="222"/>
      <c r="H487" s="246">
        <v>6.656</v>
      </c>
      <c r="I487" s="227"/>
      <c r="J487" s="222"/>
      <c r="K487" s="222"/>
      <c r="L487" s="228"/>
      <c r="M487" s="229"/>
      <c r="N487" s="230"/>
      <c r="O487" s="230"/>
      <c r="P487" s="230"/>
      <c r="Q487" s="230"/>
      <c r="R487" s="230"/>
      <c r="S487" s="230"/>
      <c r="T487" s="231"/>
      <c r="AT487" s="232" t="s">
        <v>235</v>
      </c>
      <c r="AU487" s="232" t="s">
        <v>85</v>
      </c>
      <c r="AV487" s="12" t="s">
        <v>85</v>
      </c>
      <c r="AW487" s="12" t="s">
        <v>40</v>
      </c>
      <c r="AX487" s="12" t="s">
        <v>77</v>
      </c>
      <c r="AY487" s="232" t="s">
        <v>225</v>
      </c>
    </row>
    <row r="488" spans="2:51" s="12" customFormat="1" ht="13.5">
      <c r="B488" s="221"/>
      <c r="C488" s="222"/>
      <c r="D488" s="218" t="s">
        <v>235</v>
      </c>
      <c r="E488" s="244" t="s">
        <v>24</v>
      </c>
      <c r="F488" s="245" t="s">
        <v>551</v>
      </c>
      <c r="G488" s="222"/>
      <c r="H488" s="246">
        <v>8.736</v>
      </c>
      <c r="I488" s="227"/>
      <c r="J488" s="222"/>
      <c r="K488" s="222"/>
      <c r="L488" s="228"/>
      <c r="M488" s="229"/>
      <c r="N488" s="230"/>
      <c r="O488" s="230"/>
      <c r="P488" s="230"/>
      <c r="Q488" s="230"/>
      <c r="R488" s="230"/>
      <c r="S488" s="230"/>
      <c r="T488" s="231"/>
      <c r="AT488" s="232" t="s">
        <v>235</v>
      </c>
      <c r="AU488" s="232" t="s">
        <v>85</v>
      </c>
      <c r="AV488" s="12" t="s">
        <v>85</v>
      </c>
      <c r="AW488" s="12" t="s">
        <v>40</v>
      </c>
      <c r="AX488" s="12" t="s">
        <v>77</v>
      </c>
      <c r="AY488" s="232" t="s">
        <v>225</v>
      </c>
    </row>
    <row r="489" spans="2:51" s="12" customFormat="1" ht="13.5">
      <c r="B489" s="221"/>
      <c r="C489" s="222"/>
      <c r="D489" s="218" t="s">
        <v>235</v>
      </c>
      <c r="E489" s="244" t="s">
        <v>24</v>
      </c>
      <c r="F489" s="245" t="s">
        <v>551</v>
      </c>
      <c r="G489" s="222"/>
      <c r="H489" s="246">
        <v>8.736</v>
      </c>
      <c r="I489" s="227"/>
      <c r="J489" s="222"/>
      <c r="K489" s="222"/>
      <c r="L489" s="228"/>
      <c r="M489" s="229"/>
      <c r="N489" s="230"/>
      <c r="O489" s="230"/>
      <c r="P489" s="230"/>
      <c r="Q489" s="230"/>
      <c r="R489" s="230"/>
      <c r="S489" s="230"/>
      <c r="T489" s="231"/>
      <c r="AT489" s="232" t="s">
        <v>235</v>
      </c>
      <c r="AU489" s="232" t="s">
        <v>85</v>
      </c>
      <c r="AV489" s="12" t="s">
        <v>85</v>
      </c>
      <c r="AW489" s="12" t="s">
        <v>40</v>
      </c>
      <c r="AX489" s="12" t="s">
        <v>77</v>
      </c>
      <c r="AY489" s="232" t="s">
        <v>225</v>
      </c>
    </row>
    <row r="490" spans="2:51" s="12" customFormat="1" ht="13.5">
      <c r="B490" s="221"/>
      <c r="C490" s="222"/>
      <c r="D490" s="218" t="s">
        <v>235</v>
      </c>
      <c r="E490" s="244" t="s">
        <v>24</v>
      </c>
      <c r="F490" s="245" t="s">
        <v>552</v>
      </c>
      <c r="G490" s="222"/>
      <c r="H490" s="246">
        <v>22.09</v>
      </c>
      <c r="I490" s="227"/>
      <c r="J490" s="222"/>
      <c r="K490" s="222"/>
      <c r="L490" s="228"/>
      <c r="M490" s="229"/>
      <c r="N490" s="230"/>
      <c r="O490" s="230"/>
      <c r="P490" s="230"/>
      <c r="Q490" s="230"/>
      <c r="R490" s="230"/>
      <c r="S490" s="230"/>
      <c r="T490" s="231"/>
      <c r="AT490" s="232" t="s">
        <v>235</v>
      </c>
      <c r="AU490" s="232" t="s">
        <v>85</v>
      </c>
      <c r="AV490" s="12" t="s">
        <v>85</v>
      </c>
      <c r="AW490" s="12" t="s">
        <v>40</v>
      </c>
      <c r="AX490" s="12" t="s">
        <v>77</v>
      </c>
      <c r="AY490" s="232" t="s">
        <v>225</v>
      </c>
    </row>
    <row r="491" spans="2:51" s="12" customFormat="1" ht="13.5">
      <c r="B491" s="221"/>
      <c r="C491" s="222"/>
      <c r="D491" s="218" t="s">
        <v>235</v>
      </c>
      <c r="E491" s="244" t="s">
        <v>24</v>
      </c>
      <c r="F491" s="245" t="s">
        <v>552</v>
      </c>
      <c r="G491" s="222"/>
      <c r="H491" s="246">
        <v>22.09</v>
      </c>
      <c r="I491" s="227"/>
      <c r="J491" s="222"/>
      <c r="K491" s="222"/>
      <c r="L491" s="228"/>
      <c r="M491" s="229"/>
      <c r="N491" s="230"/>
      <c r="O491" s="230"/>
      <c r="P491" s="230"/>
      <c r="Q491" s="230"/>
      <c r="R491" s="230"/>
      <c r="S491" s="230"/>
      <c r="T491" s="231"/>
      <c r="AT491" s="232" t="s">
        <v>235</v>
      </c>
      <c r="AU491" s="232" t="s">
        <v>85</v>
      </c>
      <c r="AV491" s="12" t="s">
        <v>85</v>
      </c>
      <c r="AW491" s="12" t="s">
        <v>40</v>
      </c>
      <c r="AX491" s="12" t="s">
        <v>77</v>
      </c>
      <c r="AY491" s="232" t="s">
        <v>225</v>
      </c>
    </row>
    <row r="492" spans="2:51" s="12" customFormat="1" ht="13.5">
      <c r="B492" s="221"/>
      <c r="C492" s="222"/>
      <c r="D492" s="218" t="s">
        <v>235</v>
      </c>
      <c r="E492" s="244" t="s">
        <v>24</v>
      </c>
      <c r="F492" s="245" t="s">
        <v>551</v>
      </c>
      <c r="G492" s="222"/>
      <c r="H492" s="246">
        <v>8.736</v>
      </c>
      <c r="I492" s="227"/>
      <c r="J492" s="222"/>
      <c r="K492" s="222"/>
      <c r="L492" s="228"/>
      <c r="M492" s="229"/>
      <c r="N492" s="230"/>
      <c r="O492" s="230"/>
      <c r="P492" s="230"/>
      <c r="Q492" s="230"/>
      <c r="R492" s="230"/>
      <c r="S492" s="230"/>
      <c r="T492" s="231"/>
      <c r="AT492" s="232" t="s">
        <v>235</v>
      </c>
      <c r="AU492" s="232" t="s">
        <v>85</v>
      </c>
      <c r="AV492" s="12" t="s">
        <v>85</v>
      </c>
      <c r="AW492" s="12" t="s">
        <v>40</v>
      </c>
      <c r="AX492" s="12" t="s">
        <v>77</v>
      </c>
      <c r="AY492" s="232" t="s">
        <v>225</v>
      </c>
    </row>
    <row r="493" spans="2:51" s="12" customFormat="1" ht="13.5">
      <c r="B493" s="221"/>
      <c r="C493" s="222"/>
      <c r="D493" s="218" t="s">
        <v>235</v>
      </c>
      <c r="E493" s="244" t="s">
        <v>24</v>
      </c>
      <c r="F493" s="245" t="s">
        <v>551</v>
      </c>
      <c r="G493" s="222"/>
      <c r="H493" s="246">
        <v>8.736</v>
      </c>
      <c r="I493" s="227"/>
      <c r="J493" s="222"/>
      <c r="K493" s="222"/>
      <c r="L493" s="228"/>
      <c r="M493" s="229"/>
      <c r="N493" s="230"/>
      <c r="O493" s="230"/>
      <c r="P493" s="230"/>
      <c r="Q493" s="230"/>
      <c r="R493" s="230"/>
      <c r="S493" s="230"/>
      <c r="T493" s="231"/>
      <c r="AT493" s="232" t="s">
        <v>235</v>
      </c>
      <c r="AU493" s="232" t="s">
        <v>85</v>
      </c>
      <c r="AV493" s="12" t="s">
        <v>85</v>
      </c>
      <c r="AW493" s="12" t="s">
        <v>40</v>
      </c>
      <c r="AX493" s="12" t="s">
        <v>77</v>
      </c>
      <c r="AY493" s="232" t="s">
        <v>225</v>
      </c>
    </row>
    <row r="494" spans="2:51" s="12" customFormat="1" ht="13.5">
      <c r="B494" s="221"/>
      <c r="C494" s="222"/>
      <c r="D494" s="218" t="s">
        <v>235</v>
      </c>
      <c r="E494" s="244" t="s">
        <v>24</v>
      </c>
      <c r="F494" s="245" t="s">
        <v>553</v>
      </c>
      <c r="G494" s="222"/>
      <c r="H494" s="246">
        <v>7.696</v>
      </c>
      <c r="I494" s="227"/>
      <c r="J494" s="222"/>
      <c r="K494" s="222"/>
      <c r="L494" s="228"/>
      <c r="M494" s="229"/>
      <c r="N494" s="230"/>
      <c r="O494" s="230"/>
      <c r="P494" s="230"/>
      <c r="Q494" s="230"/>
      <c r="R494" s="230"/>
      <c r="S494" s="230"/>
      <c r="T494" s="231"/>
      <c r="AT494" s="232" t="s">
        <v>235</v>
      </c>
      <c r="AU494" s="232" t="s">
        <v>85</v>
      </c>
      <c r="AV494" s="12" t="s">
        <v>85</v>
      </c>
      <c r="AW494" s="12" t="s">
        <v>40</v>
      </c>
      <c r="AX494" s="12" t="s">
        <v>77</v>
      </c>
      <c r="AY494" s="232" t="s">
        <v>225</v>
      </c>
    </row>
    <row r="495" spans="2:51" s="12" customFormat="1" ht="13.5">
      <c r="B495" s="221"/>
      <c r="C495" s="222"/>
      <c r="D495" s="218" t="s">
        <v>235</v>
      </c>
      <c r="E495" s="244" t="s">
        <v>24</v>
      </c>
      <c r="F495" s="245" t="s">
        <v>553</v>
      </c>
      <c r="G495" s="222"/>
      <c r="H495" s="246">
        <v>7.696</v>
      </c>
      <c r="I495" s="227"/>
      <c r="J495" s="222"/>
      <c r="K495" s="222"/>
      <c r="L495" s="228"/>
      <c r="M495" s="229"/>
      <c r="N495" s="230"/>
      <c r="O495" s="230"/>
      <c r="P495" s="230"/>
      <c r="Q495" s="230"/>
      <c r="R495" s="230"/>
      <c r="S495" s="230"/>
      <c r="T495" s="231"/>
      <c r="AT495" s="232" t="s">
        <v>235</v>
      </c>
      <c r="AU495" s="232" t="s">
        <v>85</v>
      </c>
      <c r="AV495" s="12" t="s">
        <v>85</v>
      </c>
      <c r="AW495" s="12" t="s">
        <v>40</v>
      </c>
      <c r="AX495" s="12" t="s">
        <v>77</v>
      </c>
      <c r="AY495" s="232" t="s">
        <v>225</v>
      </c>
    </row>
    <row r="496" spans="2:51" s="12" customFormat="1" ht="13.5">
      <c r="B496" s="221"/>
      <c r="C496" s="222"/>
      <c r="D496" s="218" t="s">
        <v>235</v>
      </c>
      <c r="E496" s="244" t="s">
        <v>24</v>
      </c>
      <c r="F496" s="245" t="s">
        <v>554</v>
      </c>
      <c r="G496" s="222"/>
      <c r="H496" s="246">
        <v>19.74</v>
      </c>
      <c r="I496" s="227"/>
      <c r="J496" s="222"/>
      <c r="K496" s="222"/>
      <c r="L496" s="228"/>
      <c r="M496" s="229"/>
      <c r="N496" s="230"/>
      <c r="O496" s="230"/>
      <c r="P496" s="230"/>
      <c r="Q496" s="230"/>
      <c r="R496" s="230"/>
      <c r="S496" s="230"/>
      <c r="T496" s="231"/>
      <c r="AT496" s="232" t="s">
        <v>235</v>
      </c>
      <c r="AU496" s="232" t="s">
        <v>85</v>
      </c>
      <c r="AV496" s="12" t="s">
        <v>85</v>
      </c>
      <c r="AW496" s="12" t="s">
        <v>40</v>
      </c>
      <c r="AX496" s="12" t="s">
        <v>77</v>
      </c>
      <c r="AY496" s="232" t="s">
        <v>225</v>
      </c>
    </row>
    <row r="497" spans="2:51" s="12" customFormat="1" ht="13.5">
      <c r="B497" s="221"/>
      <c r="C497" s="222"/>
      <c r="D497" s="218" t="s">
        <v>235</v>
      </c>
      <c r="E497" s="244" t="s">
        <v>24</v>
      </c>
      <c r="F497" s="245" t="s">
        <v>555</v>
      </c>
      <c r="G497" s="222"/>
      <c r="H497" s="246">
        <v>17.39</v>
      </c>
      <c r="I497" s="227"/>
      <c r="J497" s="222"/>
      <c r="K497" s="222"/>
      <c r="L497" s="228"/>
      <c r="M497" s="229"/>
      <c r="N497" s="230"/>
      <c r="O497" s="230"/>
      <c r="P497" s="230"/>
      <c r="Q497" s="230"/>
      <c r="R497" s="230"/>
      <c r="S497" s="230"/>
      <c r="T497" s="231"/>
      <c r="AT497" s="232" t="s">
        <v>235</v>
      </c>
      <c r="AU497" s="232" t="s">
        <v>85</v>
      </c>
      <c r="AV497" s="12" t="s">
        <v>85</v>
      </c>
      <c r="AW497" s="12" t="s">
        <v>40</v>
      </c>
      <c r="AX497" s="12" t="s">
        <v>77</v>
      </c>
      <c r="AY497" s="232" t="s">
        <v>225</v>
      </c>
    </row>
    <row r="498" spans="2:51" s="12" customFormat="1" ht="13.5">
      <c r="B498" s="221"/>
      <c r="C498" s="222"/>
      <c r="D498" s="218" t="s">
        <v>235</v>
      </c>
      <c r="E498" s="244" t="s">
        <v>24</v>
      </c>
      <c r="F498" s="245" t="s">
        <v>550</v>
      </c>
      <c r="G498" s="222"/>
      <c r="H498" s="246">
        <v>6.656</v>
      </c>
      <c r="I498" s="227"/>
      <c r="J498" s="222"/>
      <c r="K498" s="222"/>
      <c r="L498" s="228"/>
      <c r="M498" s="229"/>
      <c r="N498" s="230"/>
      <c r="O498" s="230"/>
      <c r="P498" s="230"/>
      <c r="Q498" s="230"/>
      <c r="R498" s="230"/>
      <c r="S498" s="230"/>
      <c r="T498" s="231"/>
      <c r="AT498" s="232" t="s">
        <v>235</v>
      </c>
      <c r="AU498" s="232" t="s">
        <v>85</v>
      </c>
      <c r="AV498" s="12" t="s">
        <v>85</v>
      </c>
      <c r="AW498" s="12" t="s">
        <v>40</v>
      </c>
      <c r="AX498" s="12" t="s">
        <v>77</v>
      </c>
      <c r="AY498" s="232" t="s">
        <v>225</v>
      </c>
    </row>
    <row r="499" spans="2:51" s="12" customFormat="1" ht="13.5">
      <c r="B499" s="221"/>
      <c r="C499" s="222"/>
      <c r="D499" s="218" t="s">
        <v>235</v>
      </c>
      <c r="E499" s="244" t="s">
        <v>24</v>
      </c>
      <c r="F499" s="245" t="s">
        <v>556</v>
      </c>
      <c r="G499" s="222"/>
      <c r="H499" s="246">
        <v>5.616</v>
      </c>
      <c r="I499" s="227"/>
      <c r="J499" s="222"/>
      <c r="K499" s="222"/>
      <c r="L499" s="228"/>
      <c r="M499" s="229"/>
      <c r="N499" s="230"/>
      <c r="O499" s="230"/>
      <c r="P499" s="230"/>
      <c r="Q499" s="230"/>
      <c r="R499" s="230"/>
      <c r="S499" s="230"/>
      <c r="T499" s="231"/>
      <c r="AT499" s="232" t="s">
        <v>235</v>
      </c>
      <c r="AU499" s="232" t="s">
        <v>85</v>
      </c>
      <c r="AV499" s="12" t="s">
        <v>85</v>
      </c>
      <c r="AW499" s="12" t="s">
        <v>40</v>
      </c>
      <c r="AX499" s="12" t="s">
        <v>77</v>
      </c>
      <c r="AY499" s="232" t="s">
        <v>225</v>
      </c>
    </row>
    <row r="500" spans="2:51" s="12" customFormat="1" ht="13.5">
      <c r="B500" s="221"/>
      <c r="C500" s="222"/>
      <c r="D500" s="218" t="s">
        <v>235</v>
      </c>
      <c r="E500" s="244" t="s">
        <v>24</v>
      </c>
      <c r="F500" s="245" t="s">
        <v>556</v>
      </c>
      <c r="G500" s="222"/>
      <c r="H500" s="246">
        <v>5.616</v>
      </c>
      <c r="I500" s="227"/>
      <c r="J500" s="222"/>
      <c r="K500" s="222"/>
      <c r="L500" s="228"/>
      <c r="M500" s="229"/>
      <c r="N500" s="230"/>
      <c r="O500" s="230"/>
      <c r="P500" s="230"/>
      <c r="Q500" s="230"/>
      <c r="R500" s="230"/>
      <c r="S500" s="230"/>
      <c r="T500" s="231"/>
      <c r="AT500" s="232" t="s">
        <v>235</v>
      </c>
      <c r="AU500" s="232" t="s">
        <v>85</v>
      </c>
      <c r="AV500" s="12" t="s">
        <v>85</v>
      </c>
      <c r="AW500" s="12" t="s">
        <v>40</v>
      </c>
      <c r="AX500" s="12" t="s">
        <v>77</v>
      </c>
      <c r="AY500" s="232" t="s">
        <v>225</v>
      </c>
    </row>
    <row r="501" spans="2:51" s="12" customFormat="1" ht="13.5">
      <c r="B501" s="221"/>
      <c r="C501" s="222"/>
      <c r="D501" s="218" t="s">
        <v>235</v>
      </c>
      <c r="E501" s="244" t="s">
        <v>24</v>
      </c>
      <c r="F501" s="245" t="s">
        <v>557</v>
      </c>
      <c r="G501" s="222"/>
      <c r="H501" s="246">
        <v>4.576</v>
      </c>
      <c r="I501" s="227"/>
      <c r="J501" s="222"/>
      <c r="K501" s="222"/>
      <c r="L501" s="228"/>
      <c r="M501" s="229"/>
      <c r="N501" s="230"/>
      <c r="O501" s="230"/>
      <c r="P501" s="230"/>
      <c r="Q501" s="230"/>
      <c r="R501" s="230"/>
      <c r="S501" s="230"/>
      <c r="T501" s="231"/>
      <c r="AT501" s="232" t="s">
        <v>235</v>
      </c>
      <c r="AU501" s="232" t="s">
        <v>85</v>
      </c>
      <c r="AV501" s="12" t="s">
        <v>85</v>
      </c>
      <c r="AW501" s="12" t="s">
        <v>40</v>
      </c>
      <c r="AX501" s="12" t="s">
        <v>77</v>
      </c>
      <c r="AY501" s="232" t="s">
        <v>225</v>
      </c>
    </row>
    <row r="502" spans="2:51" s="14" customFormat="1" ht="13.5">
      <c r="B502" s="247"/>
      <c r="C502" s="248"/>
      <c r="D502" s="218" t="s">
        <v>235</v>
      </c>
      <c r="E502" s="249" t="s">
        <v>24</v>
      </c>
      <c r="F502" s="250" t="s">
        <v>247</v>
      </c>
      <c r="G502" s="248"/>
      <c r="H502" s="251">
        <v>404.355</v>
      </c>
      <c r="I502" s="252"/>
      <c r="J502" s="248"/>
      <c r="K502" s="248"/>
      <c r="L502" s="253"/>
      <c r="M502" s="254"/>
      <c r="N502" s="255"/>
      <c r="O502" s="255"/>
      <c r="P502" s="255"/>
      <c r="Q502" s="255"/>
      <c r="R502" s="255"/>
      <c r="S502" s="255"/>
      <c r="T502" s="256"/>
      <c r="AT502" s="257" t="s">
        <v>235</v>
      </c>
      <c r="AU502" s="257" t="s">
        <v>85</v>
      </c>
      <c r="AV502" s="14" t="s">
        <v>91</v>
      </c>
      <c r="AW502" s="14" t="s">
        <v>40</v>
      </c>
      <c r="AX502" s="14" t="s">
        <v>77</v>
      </c>
      <c r="AY502" s="257" t="s">
        <v>225</v>
      </c>
    </row>
    <row r="503" spans="2:51" s="15" customFormat="1" ht="13.5">
      <c r="B503" s="258"/>
      <c r="C503" s="259"/>
      <c r="D503" s="223" t="s">
        <v>235</v>
      </c>
      <c r="E503" s="260" t="s">
        <v>24</v>
      </c>
      <c r="F503" s="261" t="s">
        <v>248</v>
      </c>
      <c r="G503" s="259"/>
      <c r="H503" s="262">
        <v>464.258</v>
      </c>
      <c r="I503" s="263"/>
      <c r="J503" s="259"/>
      <c r="K503" s="259"/>
      <c r="L503" s="264"/>
      <c r="M503" s="265"/>
      <c r="N503" s="266"/>
      <c r="O503" s="266"/>
      <c r="P503" s="266"/>
      <c r="Q503" s="266"/>
      <c r="R503" s="266"/>
      <c r="S503" s="266"/>
      <c r="T503" s="267"/>
      <c r="AT503" s="268" t="s">
        <v>235</v>
      </c>
      <c r="AU503" s="268" t="s">
        <v>85</v>
      </c>
      <c r="AV503" s="15" t="s">
        <v>231</v>
      </c>
      <c r="AW503" s="15" t="s">
        <v>40</v>
      </c>
      <c r="AX503" s="15" t="s">
        <v>25</v>
      </c>
      <c r="AY503" s="268" t="s">
        <v>225</v>
      </c>
    </row>
    <row r="504" spans="2:65" s="1" customFormat="1" ht="16.5" customHeight="1">
      <c r="B504" s="42"/>
      <c r="C504" s="206" t="s">
        <v>558</v>
      </c>
      <c r="D504" s="206" t="s">
        <v>227</v>
      </c>
      <c r="E504" s="207" t="s">
        <v>559</v>
      </c>
      <c r="F504" s="208" t="s">
        <v>560</v>
      </c>
      <c r="G504" s="209" t="s">
        <v>141</v>
      </c>
      <c r="H504" s="210">
        <v>218.535</v>
      </c>
      <c r="I504" s="211"/>
      <c r="J504" s="212">
        <f>ROUND(I504*H504,2)</f>
        <v>0</v>
      </c>
      <c r="K504" s="208" t="s">
        <v>230</v>
      </c>
      <c r="L504" s="62"/>
      <c r="M504" s="213" t="s">
        <v>24</v>
      </c>
      <c r="N504" s="214" t="s">
        <v>48</v>
      </c>
      <c r="O504" s="43"/>
      <c r="P504" s="215">
        <f>O504*H504</f>
        <v>0</v>
      </c>
      <c r="Q504" s="215">
        <v>0.00103</v>
      </c>
      <c r="R504" s="215">
        <f>Q504*H504</f>
        <v>0.22509105000000001</v>
      </c>
      <c r="S504" s="215">
        <v>0</v>
      </c>
      <c r="T504" s="216">
        <f>S504*H504</f>
        <v>0</v>
      </c>
      <c r="AR504" s="25" t="s">
        <v>231</v>
      </c>
      <c r="AT504" s="25" t="s">
        <v>227</v>
      </c>
      <c r="AU504" s="25" t="s">
        <v>85</v>
      </c>
      <c r="AY504" s="25" t="s">
        <v>225</v>
      </c>
      <c r="BE504" s="217">
        <f>IF(N504="základní",J504,0)</f>
        <v>0</v>
      </c>
      <c r="BF504" s="217">
        <f>IF(N504="snížená",J504,0)</f>
        <v>0</v>
      </c>
      <c r="BG504" s="217">
        <f>IF(N504="zákl. přenesená",J504,0)</f>
        <v>0</v>
      </c>
      <c r="BH504" s="217">
        <f>IF(N504="sníž. přenesená",J504,0)</f>
        <v>0</v>
      </c>
      <c r="BI504" s="217">
        <f>IF(N504="nulová",J504,0)</f>
        <v>0</v>
      </c>
      <c r="BJ504" s="25" t="s">
        <v>25</v>
      </c>
      <c r="BK504" s="217">
        <f>ROUND(I504*H504,2)</f>
        <v>0</v>
      </c>
      <c r="BL504" s="25" t="s">
        <v>231</v>
      </c>
      <c r="BM504" s="25" t="s">
        <v>561</v>
      </c>
    </row>
    <row r="505" spans="2:47" s="1" customFormat="1" ht="27">
      <c r="B505" s="42"/>
      <c r="C505" s="64"/>
      <c r="D505" s="218" t="s">
        <v>233</v>
      </c>
      <c r="E505" s="64"/>
      <c r="F505" s="219" t="s">
        <v>562</v>
      </c>
      <c r="G505" s="64"/>
      <c r="H505" s="64"/>
      <c r="I505" s="174"/>
      <c r="J505" s="64"/>
      <c r="K505" s="64"/>
      <c r="L505" s="62"/>
      <c r="M505" s="220"/>
      <c r="N505" s="43"/>
      <c r="O505" s="43"/>
      <c r="P505" s="43"/>
      <c r="Q505" s="43"/>
      <c r="R505" s="43"/>
      <c r="S505" s="43"/>
      <c r="T505" s="79"/>
      <c r="AT505" s="25" t="s">
        <v>233</v>
      </c>
      <c r="AU505" s="25" t="s">
        <v>85</v>
      </c>
    </row>
    <row r="506" spans="2:51" s="13" customFormat="1" ht="13.5">
      <c r="B506" s="233"/>
      <c r="C506" s="234"/>
      <c r="D506" s="218" t="s">
        <v>235</v>
      </c>
      <c r="E506" s="235" t="s">
        <v>24</v>
      </c>
      <c r="F506" s="236" t="s">
        <v>563</v>
      </c>
      <c r="G506" s="234"/>
      <c r="H506" s="237" t="s">
        <v>24</v>
      </c>
      <c r="I506" s="238"/>
      <c r="J506" s="234"/>
      <c r="K506" s="234"/>
      <c r="L506" s="239"/>
      <c r="M506" s="240"/>
      <c r="N506" s="241"/>
      <c r="O506" s="241"/>
      <c r="P506" s="241"/>
      <c r="Q506" s="241"/>
      <c r="R506" s="241"/>
      <c r="S506" s="241"/>
      <c r="T506" s="242"/>
      <c r="AT506" s="243" t="s">
        <v>235</v>
      </c>
      <c r="AU506" s="243" t="s">
        <v>85</v>
      </c>
      <c r="AV506" s="13" t="s">
        <v>25</v>
      </c>
      <c r="AW506" s="13" t="s">
        <v>40</v>
      </c>
      <c r="AX506" s="13" t="s">
        <v>77</v>
      </c>
      <c r="AY506" s="243" t="s">
        <v>225</v>
      </c>
    </row>
    <row r="507" spans="2:51" s="12" customFormat="1" ht="13.5">
      <c r="B507" s="221"/>
      <c r="C507" s="222"/>
      <c r="D507" s="218" t="s">
        <v>235</v>
      </c>
      <c r="E507" s="244" t="s">
        <v>24</v>
      </c>
      <c r="F507" s="245" t="s">
        <v>564</v>
      </c>
      <c r="G507" s="222"/>
      <c r="H507" s="246">
        <v>4.93</v>
      </c>
      <c r="I507" s="227"/>
      <c r="J507" s="222"/>
      <c r="K507" s="222"/>
      <c r="L507" s="228"/>
      <c r="M507" s="229"/>
      <c r="N507" s="230"/>
      <c r="O507" s="230"/>
      <c r="P507" s="230"/>
      <c r="Q507" s="230"/>
      <c r="R507" s="230"/>
      <c r="S507" s="230"/>
      <c r="T507" s="231"/>
      <c r="AT507" s="232" t="s">
        <v>235</v>
      </c>
      <c r="AU507" s="232" t="s">
        <v>85</v>
      </c>
      <c r="AV507" s="12" t="s">
        <v>85</v>
      </c>
      <c r="AW507" s="12" t="s">
        <v>40</v>
      </c>
      <c r="AX507" s="12" t="s">
        <v>77</v>
      </c>
      <c r="AY507" s="232" t="s">
        <v>225</v>
      </c>
    </row>
    <row r="508" spans="2:51" s="12" customFormat="1" ht="13.5">
      <c r="B508" s="221"/>
      <c r="C508" s="222"/>
      <c r="D508" s="218" t="s">
        <v>235</v>
      </c>
      <c r="E508" s="244" t="s">
        <v>24</v>
      </c>
      <c r="F508" s="245" t="s">
        <v>564</v>
      </c>
      <c r="G508" s="222"/>
      <c r="H508" s="246">
        <v>4.93</v>
      </c>
      <c r="I508" s="227"/>
      <c r="J508" s="222"/>
      <c r="K508" s="222"/>
      <c r="L508" s="228"/>
      <c r="M508" s="229"/>
      <c r="N508" s="230"/>
      <c r="O508" s="230"/>
      <c r="P508" s="230"/>
      <c r="Q508" s="230"/>
      <c r="R508" s="230"/>
      <c r="S508" s="230"/>
      <c r="T508" s="231"/>
      <c r="AT508" s="232" t="s">
        <v>235</v>
      </c>
      <c r="AU508" s="232" t="s">
        <v>85</v>
      </c>
      <c r="AV508" s="12" t="s">
        <v>85</v>
      </c>
      <c r="AW508" s="12" t="s">
        <v>40</v>
      </c>
      <c r="AX508" s="12" t="s">
        <v>77</v>
      </c>
      <c r="AY508" s="232" t="s">
        <v>225</v>
      </c>
    </row>
    <row r="509" spans="2:51" s="12" customFormat="1" ht="13.5">
      <c r="B509" s="221"/>
      <c r="C509" s="222"/>
      <c r="D509" s="218" t="s">
        <v>235</v>
      </c>
      <c r="E509" s="244" t="s">
        <v>24</v>
      </c>
      <c r="F509" s="245" t="s">
        <v>564</v>
      </c>
      <c r="G509" s="222"/>
      <c r="H509" s="246">
        <v>4.93</v>
      </c>
      <c r="I509" s="227"/>
      <c r="J509" s="222"/>
      <c r="K509" s="222"/>
      <c r="L509" s="228"/>
      <c r="M509" s="229"/>
      <c r="N509" s="230"/>
      <c r="O509" s="230"/>
      <c r="P509" s="230"/>
      <c r="Q509" s="230"/>
      <c r="R509" s="230"/>
      <c r="S509" s="230"/>
      <c r="T509" s="231"/>
      <c r="AT509" s="232" t="s">
        <v>235</v>
      </c>
      <c r="AU509" s="232" t="s">
        <v>85</v>
      </c>
      <c r="AV509" s="12" t="s">
        <v>85</v>
      </c>
      <c r="AW509" s="12" t="s">
        <v>40</v>
      </c>
      <c r="AX509" s="12" t="s">
        <v>77</v>
      </c>
      <c r="AY509" s="232" t="s">
        <v>225</v>
      </c>
    </row>
    <row r="510" spans="2:51" s="12" customFormat="1" ht="13.5">
      <c r="B510" s="221"/>
      <c r="C510" s="222"/>
      <c r="D510" s="218" t="s">
        <v>235</v>
      </c>
      <c r="E510" s="244" t="s">
        <v>24</v>
      </c>
      <c r="F510" s="245" t="s">
        <v>564</v>
      </c>
      <c r="G510" s="222"/>
      <c r="H510" s="246">
        <v>4.93</v>
      </c>
      <c r="I510" s="227"/>
      <c r="J510" s="222"/>
      <c r="K510" s="222"/>
      <c r="L510" s="228"/>
      <c r="M510" s="229"/>
      <c r="N510" s="230"/>
      <c r="O510" s="230"/>
      <c r="P510" s="230"/>
      <c r="Q510" s="230"/>
      <c r="R510" s="230"/>
      <c r="S510" s="230"/>
      <c r="T510" s="231"/>
      <c r="AT510" s="232" t="s">
        <v>235</v>
      </c>
      <c r="AU510" s="232" t="s">
        <v>85</v>
      </c>
      <c r="AV510" s="12" t="s">
        <v>85</v>
      </c>
      <c r="AW510" s="12" t="s">
        <v>40</v>
      </c>
      <c r="AX510" s="12" t="s">
        <v>77</v>
      </c>
      <c r="AY510" s="232" t="s">
        <v>225</v>
      </c>
    </row>
    <row r="511" spans="2:51" s="12" customFormat="1" ht="13.5">
      <c r="B511" s="221"/>
      <c r="C511" s="222"/>
      <c r="D511" s="218" t="s">
        <v>235</v>
      </c>
      <c r="E511" s="244" t="s">
        <v>24</v>
      </c>
      <c r="F511" s="245" t="s">
        <v>565</v>
      </c>
      <c r="G511" s="222"/>
      <c r="H511" s="246">
        <v>7.31</v>
      </c>
      <c r="I511" s="227"/>
      <c r="J511" s="222"/>
      <c r="K511" s="222"/>
      <c r="L511" s="228"/>
      <c r="M511" s="229"/>
      <c r="N511" s="230"/>
      <c r="O511" s="230"/>
      <c r="P511" s="230"/>
      <c r="Q511" s="230"/>
      <c r="R511" s="230"/>
      <c r="S511" s="230"/>
      <c r="T511" s="231"/>
      <c r="AT511" s="232" t="s">
        <v>235</v>
      </c>
      <c r="AU511" s="232" t="s">
        <v>85</v>
      </c>
      <c r="AV511" s="12" t="s">
        <v>85</v>
      </c>
      <c r="AW511" s="12" t="s">
        <v>40</v>
      </c>
      <c r="AX511" s="12" t="s">
        <v>77</v>
      </c>
      <c r="AY511" s="232" t="s">
        <v>225</v>
      </c>
    </row>
    <row r="512" spans="2:51" s="12" customFormat="1" ht="13.5">
      <c r="B512" s="221"/>
      <c r="C512" s="222"/>
      <c r="D512" s="218" t="s">
        <v>235</v>
      </c>
      <c r="E512" s="244" t="s">
        <v>24</v>
      </c>
      <c r="F512" s="245" t="s">
        <v>566</v>
      </c>
      <c r="G512" s="222"/>
      <c r="H512" s="246">
        <v>5.95</v>
      </c>
      <c r="I512" s="227"/>
      <c r="J512" s="222"/>
      <c r="K512" s="222"/>
      <c r="L512" s="228"/>
      <c r="M512" s="229"/>
      <c r="N512" s="230"/>
      <c r="O512" s="230"/>
      <c r="P512" s="230"/>
      <c r="Q512" s="230"/>
      <c r="R512" s="230"/>
      <c r="S512" s="230"/>
      <c r="T512" s="231"/>
      <c r="AT512" s="232" t="s">
        <v>235</v>
      </c>
      <c r="AU512" s="232" t="s">
        <v>85</v>
      </c>
      <c r="AV512" s="12" t="s">
        <v>85</v>
      </c>
      <c r="AW512" s="12" t="s">
        <v>40</v>
      </c>
      <c r="AX512" s="12" t="s">
        <v>77</v>
      </c>
      <c r="AY512" s="232" t="s">
        <v>225</v>
      </c>
    </row>
    <row r="513" spans="2:51" s="12" customFormat="1" ht="13.5">
      <c r="B513" s="221"/>
      <c r="C513" s="222"/>
      <c r="D513" s="218" t="s">
        <v>235</v>
      </c>
      <c r="E513" s="244" t="s">
        <v>24</v>
      </c>
      <c r="F513" s="245" t="s">
        <v>566</v>
      </c>
      <c r="G513" s="222"/>
      <c r="H513" s="246">
        <v>5.95</v>
      </c>
      <c r="I513" s="227"/>
      <c r="J513" s="222"/>
      <c r="K513" s="222"/>
      <c r="L513" s="228"/>
      <c r="M513" s="229"/>
      <c r="N513" s="230"/>
      <c r="O513" s="230"/>
      <c r="P513" s="230"/>
      <c r="Q513" s="230"/>
      <c r="R513" s="230"/>
      <c r="S513" s="230"/>
      <c r="T513" s="231"/>
      <c r="AT513" s="232" t="s">
        <v>235</v>
      </c>
      <c r="AU513" s="232" t="s">
        <v>85</v>
      </c>
      <c r="AV513" s="12" t="s">
        <v>85</v>
      </c>
      <c r="AW513" s="12" t="s">
        <v>40</v>
      </c>
      <c r="AX513" s="12" t="s">
        <v>77</v>
      </c>
      <c r="AY513" s="232" t="s">
        <v>225</v>
      </c>
    </row>
    <row r="514" spans="2:51" s="12" customFormat="1" ht="13.5">
      <c r="B514" s="221"/>
      <c r="C514" s="222"/>
      <c r="D514" s="218" t="s">
        <v>235</v>
      </c>
      <c r="E514" s="244" t="s">
        <v>24</v>
      </c>
      <c r="F514" s="245" t="s">
        <v>565</v>
      </c>
      <c r="G514" s="222"/>
      <c r="H514" s="246">
        <v>7.31</v>
      </c>
      <c r="I514" s="227"/>
      <c r="J514" s="222"/>
      <c r="K514" s="222"/>
      <c r="L514" s="228"/>
      <c r="M514" s="229"/>
      <c r="N514" s="230"/>
      <c r="O514" s="230"/>
      <c r="P514" s="230"/>
      <c r="Q514" s="230"/>
      <c r="R514" s="230"/>
      <c r="S514" s="230"/>
      <c r="T514" s="231"/>
      <c r="AT514" s="232" t="s">
        <v>235</v>
      </c>
      <c r="AU514" s="232" t="s">
        <v>85</v>
      </c>
      <c r="AV514" s="12" t="s">
        <v>85</v>
      </c>
      <c r="AW514" s="12" t="s">
        <v>40</v>
      </c>
      <c r="AX514" s="12" t="s">
        <v>77</v>
      </c>
      <c r="AY514" s="232" t="s">
        <v>225</v>
      </c>
    </row>
    <row r="515" spans="2:51" s="12" customFormat="1" ht="13.5">
      <c r="B515" s="221"/>
      <c r="C515" s="222"/>
      <c r="D515" s="218" t="s">
        <v>235</v>
      </c>
      <c r="E515" s="244" t="s">
        <v>24</v>
      </c>
      <c r="F515" s="245" t="s">
        <v>564</v>
      </c>
      <c r="G515" s="222"/>
      <c r="H515" s="246">
        <v>4.93</v>
      </c>
      <c r="I515" s="227"/>
      <c r="J515" s="222"/>
      <c r="K515" s="222"/>
      <c r="L515" s="228"/>
      <c r="M515" s="229"/>
      <c r="N515" s="230"/>
      <c r="O515" s="230"/>
      <c r="P515" s="230"/>
      <c r="Q515" s="230"/>
      <c r="R515" s="230"/>
      <c r="S515" s="230"/>
      <c r="T515" s="231"/>
      <c r="AT515" s="232" t="s">
        <v>235</v>
      </c>
      <c r="AU515" s="232" t="s">
        <v>85</v>
      </c>
      <c r="AV515" s="12" t="s">
        <v>85</v>
      </c>
      <c r="AW515" s="12" t="s">
        <v>40</v>
      </c>
      <c r="AX515" s="12" t="s">
        <v>77</v>
      </c>
      <c r="AY515" s="232" t="s">
        <v>225</v>
      </c>
    </row>
    <row r="516" spans="2:51" s="12" customFormat="1" ht="13.5">
      <c r="B516" s="221"/>
      <c r="C516" s="222"/>
      <c r="D516" s="218" t="s">
        <v>235</v>
      </c>
      <c r="E516" s="244" t="s">
        <v>24</v>
      </c>
      <c r="F516" s="245" t="s">
        <v>564</v>
      </c>
      <c r="G516" s="222"/>
      <c r="H516" s="246">
        <v>4.93</v>
      </c>
      <c r="I516" s="227"/>
      <c r="J516" s="222"/>
      <c r="K516" s="222"/>
      <c r="L516" s="228"/>
      <c r="M516" s="229"/>
      <c r="N516" s="230"/>
      <c r="O516" s="230"/>
      <c r="P516" s="230"/>
      <c r="Q516" s="230"/>
      <c r="R516" s="230"/>
      <c r="S516" s="230"/>
      <c r="T516" s="231"/>
      <c r="AT516" s="232" t="s">
        <v>235</v>
      </c>
      <c r="AU516" s="232" t="s">
        <v>85</v>
      </c>
      <c r="AV516" s="12" t="s">
        <v>85</v>
      </c>
      <c r="AW516" s="12" t="s">
        <v>40</v>
      </c>
      <c r="AX516" s="12" t="s">
        <v>77</v>
      </c>
      <c r="AY516" s="232" t="s">
        <v>225</v>
      </c>
    </row>
    <row r="517" spans="2:51" s="12" customFormat="1" ht="13.5">
      <c r="B517" s="221"/>
      <c r="C517" s="222"/>
      <c r="D517" s="218" t="s">
        <v>235</v>
      </c>
      <c r="E517" s="244" t="s">
        <v>24</v>
      </c>
      <c r="F517" s="245" t="s">
        <v>564</v>
      </c>
      <c r="G517" s="222"/>
      <c r="H517" s="246">
        <v>4.93</v>
      </c>
      <c r="I517" s="227"/>
      <c r="J517" s="222"/>
      <c r="K517" s="222"/>
      <c r="L517" s="228"/>
      <c r="M517" s="229"/>
      <c r="N517" s="230"/>
      <c r="O517" s="230"/>
      <c r="P517" s="230"/>
      <c r="Q517" s="230"/>
      <c r="R517" s="230"/>
      <c r="S517" s="230"/>
      <c r="T517" s="231"/>
      <c r="AT517" s="232" t="s">
        <v>235</v>
      </c>
      <c r="AU517" s="232" t="s">
        <v>85</v>
      </c>
      <c r="AV517" s="12" t="s">
        <v>85</v>
      </c>
      <c r="AW517" s="12" t="s">
        <v>40</v>
      </c>
      <c r="AX517" s="12" t="s">
        <v>77</v>
      </c>
      <c r="AY517" s="232" t="s">
        <v>225</v>
      </c>
    </row>
    <row r="518" spans="2:51" s="12" customFormat="1" ht="13.5">
      <c r="B518" s="221"/>
      <c r="C518" s="222"/>
      <c r="D518" s="218" t="s">
        <v>235</v>
      </c>
      <c r="E518" s="244" t="s">
        <v>24</v>
      </c>
      <c r="F518" s="245" t="s">
        <v>564</v>
      </c>
      <c r="G518" s="222"/>
      <c r="H518" s="246">
        <v>4.93</v>
      </c>
      <c r="I518" s="227"/>
      <c r="J518" s="222"/>
      <c r="K518" s="222"/>
      <c r="L518" s="228"/>
      <c r="M518" s="229"/>
      <c r="N518" s="230"/>
      <c r="O518" s="230"/>
      <c r="P518" s="230"/>
      <c r="Q518" s="230"/>
      <c r="R518" s="230"/>
      <c r="S518" s="230"/>
      <c r="T518" s="231"/>
      <c r="AT518" s="232" t="s">
        <v>235</v>
      </c>
      <c r="AU518" s="232" t="s">
        <v>85</v>
      </c>
      <c r="AV518" s="12" t="s">
        <v>85</v>
      </c>
      <c r="AW518" s="12" t="s">
        <v>40</v>
      </c>
      <c r="AX518" s="12" t="s">
        <v>77</v>
      </c>
      <c r="AY518" s="232" t="s">
        <v>225</v>
      </c>
    </row>
    <row r="519" spans="2:51" s="12" customFormat="1" ht="13.5">
      <c r="B519" s="221"/>
      <c r="C519" s="222"/>
      <c r="D519" s="218" t="s">
        <v>235</v>
      </c>
      <c r="E519" s="244" t="s">
        <v>24</v>
      </c>
      <c r="F519" s="245" t="s">
        <v>565</v>
      </c>
      <c r="G519" s="222"/>
      <c r="H519" s="246">
        <v>7.31</v>
      </c>
      <c r="I519" s="227"/>
      <c r="J519" s="222"/>
      <c r="K519" s="222"/>
      <c r="L519" s="228"/>
      <c r="M519" s="229"/>
      <c r="N519" s="230"/>
      <c r="O519" s="230"/>
      <c r="P519" s="230"/>
      <c r="Q519" s="230"/>
      <c r="R519" s="230"/>
      <c r="S519" s="230"/>
      <c r="T519" s="231"/>
      <c r="AT519" s="232" t="s">
        <v>235</v>
      </c>
      <c r="AU519" s="232" t="s">
        <v>85</v>
      </c>
      <c r="AV519" s="12" t="s">
        <v>85</v>
      </c>
      <c r="AW519" s="12" t="s">
        <v>40</v>
      </c>
      <c r="AX519" s="12" t="s">
        <v>77</v>
      </c>
      <c r="AY519" s="232" t="s">
        <v>225</v>
      </c>
    </row>
    <row r="520" spans="2:51" s="12" customFormat="1" ht="13.5">
      <c r="B520" s="221"/>
      <c r="C520" s="222"/>
      <c r="D520" s="218" t="s">
        <v>235</v>
      </c>
      <c r="E520" s="244" t="s">
        <v>24</v>
      </c>
      <c r="F520" s="245" t="s">
        <v>566</v>
      </c>
      <c r="G520" s="222"/>
      <c r="H520" s="246">
        <v>5.95</v>
      </c>
      <c r="I520" s="227"/>
      <c r="J520" s="222"/>
      <c r="K520" s="222"/>
      <c r="L520" s="228"/>
      <c r="M520" s="229"/>
      <c r="N520" s="230"/>
      <c r="O520" s="230"/>
      <c r="P520" s="230"/>
      <c r="Q520" s="230"/>
      <c r="R520" s="230"/>
      <c r="S520" s="230"/>
      <c r="T520" s="231"/>
      <c r="AT520" s="232" t="s">
        <v>235</v>
      </c>
      <c r="AU520" s="232" t="s">
        <v>85</v>
      </c>
      <c r="AV520" s="12" t="s">
        <v>85</v>
      </c>
      <c r="AW520" s="12" t="s">
        <v>40</v>
      </c>
      <c r="AX520" s="12" t="s">
        <v>77</v>
      </c>
      <c r="AY520" s="232" t="s">
        <v>225</v>
      </c>
    </row>
    <row r="521" spans="2:51" s="12" customFormat="1" ht="13.5">
      <c r="B521" s="221"/>
      <c r="C521" s="222"/>
      <c r="D521" s="218" t="s">
        <v>235</v>
      </c>
      <c r="E521" s="244" t="s">
        <v>24</v>
      </c>
      <c r="F521" s="245" t="s">
        <v>566</v>
      </c>
      <c r="G521" s="222"/>
      <c r="H521" s="246">
        <v>5.95</v>
      </c>
      <c r="I521" s="227"/>
      <c r="J521" s="222"/>
      <c r="K521" s="222"/>
      <c r="L521" s="228"/>
      <c r="M521" s="229"/>
      <c r="N521" s="230"/>
      <c r="O521" s="230"/>
      <c r="P521" s="230"/>
      <c r="Q521" s="230"/>
      <c r="R521" s="230"/>
      <c r="S521" s="230"/>
      <c r="T521" s="231"/>
      <c r="AT521" s="232" t="s">
        <v>235</v>
      </c>
      <c r="AU521" s="232" t="s">
        <v>85</v>
      </c>
      <c r="AV521" s="12" t="s">
        <v>85</v>
      </c>
      <c r="AW521" s="12" t="s">
        <v>40</v>
      </c>
      <c r="AX521" s="12" t="s">
        <v>77</v>
      </c>
      <c r="AY521" s="232" t="s">
        <v>225</v>
      </c>
    </row>
    <row r="522" spans="2:51" s="12" customFormat="1" ht="13.5">
      <c r="B522" s="221"/>
      <c r="C522" s="222"/>
      <c r="D522" s="218" t="s">
        <v>235</v>
      </c>
      <c r="E522" s="244" t="s">
        <v>24</v>
      </c>
      <c r="F522" s="245" t="s">
        <v>565</v>
      </c>
      <c r="G522" s="222"/>
      <c r="H522" s="246">
        <v>7.31</v>
      </c>
      <c r="I522" s="227"/>
      <c r="J522" s="222"/>
      <c r="K522" s="222"/>
      <c r="L522" s="228"/>
      <c r="M522" s="229"/>
      <c r="N522" s="230"/>
      <c r="O522" s="230"/>
      <c r="P522" s="230"/>
      <c r="Q522" s="230"/>
      <c r="R522" s="230"/>
      <c r="S522" s="230"/>
      <c r="T522" s="231"/>
      <c r="AT522" s="232" t="s">
        <v>235</v>
      </c>
      <c r="AU522" s="232" t="s">
        <v>85</v>
      </c>
      <c r="AV522" s="12" t="s">
        <v>85</v>
      </c>
      <c r="AW522" s="12" t="s">
        <v>40</v>
      </c>
      <c r="AX522" s="12" t="s">
        <v>77</v>
      </c>
      <c r="AY522" s="232" t="s">
        <v>225</v>
      </c>
    </row>
    <row r="523" spans="2:51" s="12" customFormat="1" ht="13.5">
      <c r="B523" s="221"/>
      <c r="C523" s="222"/>
      <c r="D523" s="218" t="s">
        <v>235</v>
      </c>
      <c r="E523" s="244" t="s">
        <v>24</v>
      </c>
      <c r="F523" s="245" t="s">
        <v>567</v>
      </c>
      <c r="G523" s="222"/>
      <c r="H523" s="246">
        <v>6.29</v>
      </c>
      <c r="I523" s="227"/>
      <c r="J523" s="222"/>
      <c r="K523" s="222"/>
      <c r="L523" s="228"/>
      <c r="M523" s="229"/>
      <c r="N523" s="230"/>
      <c r="O523" s="230"/>
      <c r="P523" s="230"/>
      <c r="Q523" s="230"/>
      <c r="R523" s="230"/>
      <c r="S523" s="230"/>
      <c r="T523" s="231"/>
      <c r="AT523" s="232" t="s">
        <v>235</v>
      </c>
      <c r="AU523" s="232" t="s">
        <v>85</v>
      </c>
      <c r="AV523" s="12" t="s">
        <v>85</v>
      </c>
      <c r="AW523" s="12" t="s">
        <v>40</v>
      </c>
      <c r="AX523" s="12" t="s">
        <v>77</v>
      </c>
      <c r="AY523" s="232" t="s">
        <v>225</v>
      </c>
    </row>
    <row r="524" spans="2:51" s="12" customFormat="1" ht="13.5">
      <c r="B524" s="221"/>
      <c r="C524" s="222"/>
      <c r="D524" s="218" t="s">
        <v>235</v>
      </c>
      <c r="E524" s="244" t="s">
        <v>24</v>
      </c>
      <c r="F524" s="245" t="s">
        <v>567</v>
      </c>
      <c r="G524" s="222"/>
      <c r="H524" s="246">
        <v>6.29</v>
      </c>
      <c r="I524" s="227"/>
      <c r="J524" s="222"/>
      <c r="K524" s="222"/>
      <c r="L524" s="228"/>
      <c r="M524" s="229"/>
      <c r="N524" s="230"/>
      <c r="O524" s="230"/>
      <c r="P524" s="230"/>
      <c r="Q524" s="230"/>
      <c r="R524" s="230"/>
      <c r="S524" s="230"/>
      <c r="T524" s="231"/>
      <c r="AT524" s="232" t="s">
        <v>235</v>
      </c>
      <c r="AU524" s="232" t="s">
        <v>85</v>
      </c>
      <c r="AV524" s="12" t="s">
        <v>85</v>
      </c>
      <c r="AW524" s="12" t="s">
        <v>40</v>
      </c>
      <c r="AX524" s="12" t="s">
        <v>77</v>
      </c>
      <c r="AY524" s="232" t="s">
        <v>225</v>
      </c>
    </row>
    <row r="525" spans="2:51" s="12" customFormat="1" ht="13.5">
      <c r="B525" s="221"/>
      <c r="C525" s="222"/>
      <c r="D525" s="218" t="s">
        <v>235</v>
      </c>
      <c r="E525" s="244" t="s">
        <v>24</v>
      </c>
      <c r="F525" s="245" t="s">
        <v>564</v>
      </c>
      <c r="G525" s="222"/>
      <c r="H525" s="246">
        <v>4.93</v>
      </c>
      <c r="I525" s="227"/>
      <c r="J525" s="222"/>
      <c r="K525" s="222"/>
      <c r="L525" s="228"/>
      <c r="M525" s="229"/>
      <c r="N525" s="230"/>
      <c r="O525" s="230"/>
      <c r="P525" s="230"/>
      <c r="Q525" s="230"/>
      <c r="R525" s="230"/>
      <c r="S525" s="230"/>
      <c r="T525" s="231"/>
      <c r="AT525" s="232" t="s">
        <v>235</v>
      </c>
      <c r="AU525" s="232" t="s">
        <v>85</v>
      </c>
      <c r="AV525" s="12" t="s">
        <v>85</v>
      </c>
      <c r="AW525" s="12" t="s">
        <v>40</v>
      </c>
      <c r="AX525" s="12" t="s">
        <v>77</v>
      </c>
      <c r="AY525" s="232" t="s">
        <v>225</v>
      </c>
    </row>
    <row r="526" spans="2:51" s="12" customFormat="1" ht="13.5">
      <c r="B526" s="221"/>
      <c r="C526" s="222"/>
      <c r="D526" s="218" t="s">
        <v>235</v>
      </c>
      <c r="E526" s="244" t="s">
        <v>24</v>
      </c>
      <c r="F526" s="245" t="s">
        <v>565</v>
      </c>
      <c r="G526" s="222"/>
      <c r="H526" s="246">
        <v>7.31</v>
      </c>
      <c r="I526" s="227"/>
      <c r="J526" s="222"/>
      <c r="K526" s="222"/>
      <c r="L526" s="228"/>
      <c r="M526" s="229"/>
      <c r="N526" s="230"/>
      <c r="O526" s="230"/>
      <c r="P526" s="230"/>
      <c r="Q526" s="230"/>
      <c r="R526" s="230"/>
      <c r="S526" s="230"/>
      <c r="T526" s="231"/>
      <c r="AT526" s="232" t="s">
        <v>235</v>
      </c>
      <c r="AU526" s="232" t="s">
        <v>85</v>
      </c>
      <c r="AV526" s="12" t="s">
        <v>85</v>
      </c>
      <c r="AW526" s="12" t="s">
        <v>40</v>
      </c>
      <c r="AX526" s="12" t="s">
        <v>77</v>
      </c>
      <c r="AY526" s="232" t="s">
        <v>225</v>
      </c>
    </row>
    <row r="527" spans="2:51" s="12" customFormat="1" ht="13.5">
      <c r="B527" s="221"/>
      <c r="C527" s="222"/>
      <c r="D527" s="218" t="s">
        <v>235</v>
      </c>
      <c r="E527" s="244" t="s">
        <v>24</v>
      </c>
      <c r="F527" s="245" t="s">
        <v>566</v>
      </c>
      <c r="G527" s="222"/>
      <c r="H527" s="246">
        <v>5.95</v>
      </c>
      <c r="I527" s="227"/>
      <c r="J527" s="222"/>
      <c r="K527" s="222"/>
      <c r="L527" s="228"/>
      <c r="M527" s="229"/>
      <c r="N527" s="230"/>
      <c r="O527" s="230"/>
      <c r="P527" s="230"/>
      <c r="Q527" s="230"/>
      <c r="R527" s="230"/>
      <c r="S527" s="230"/>
      <c r="T527" s="231"/>
      <c r="AT527" s="232" t="s">
        <v>235</v>
      </c>
      <c r="AU527" s="232" t="s">
        <v>85</v>
      </c>
      <c r="AV527" s="12" t="s">
        <v>85</v>
      </c>
      <c r="AW527" s="12" t="s">
        <v>40</v>
      </c>
      <c r="AX527" s="12" t="s">
        <v>77</v>
      </c>
      <c r="AY527" s="232" t="s">
        <v>225</v>
      </c>
    </row>
    <row r="528" spans="2:51" s="12" customFormat="1" ht="13.5">
      <c r="B528" s="221"/>
      <c r="C528" s="222"/>
      <c r="D528" s="218" t="s">
        <v>235</v>
      </c>
      <c r="E528" s="244" t="s">
        <v>24</v>
      </c>
      <c r="F528" s="245" t="s">
        <v>568</v>
      </c>
      <c r="G528" s="222"/>
      <c r="H528" s="246">
        <v>36.125</v>
      </c>
      <c r="I528" s="227"/>
      <c r="J528" s="222"/>
      <c r="K528" s="222"/>
      <c r="L528" s="228"/>
      <c r="M528" s="229"/>
      <c r="N528" s="230"/>
      <c r="O528" s="230"/>
      <c r="P528" s="230"/>
      <c r="Q528" s="230"/>
      <c r="R528" s="230"/>
      <c r="S528" s="230"/>
      <c r="T528" s="231"/>
      <c r="AT528" s="232" t="s">
        <v>235</v>
      </c>
      <c r="AU528" s="232" t="s">
        <v>85</v>
      </c>
      <c r="AV528" s="12" t="s">
        <v>85</v>
      </c>
      <c r="AW528" s="12" t="s">
        <v>40</v>
      </c>
      <c r="AX528" s="12" t="s">
        <v>77</v>
      </c>
      <c r="AY528" s="232" t="s">
        <v>225</v>
      </c>
    </row>
    <row r="529" spans="2:51" s="12" customFormat="1" ht="13.5">
      <c r="B529" s="221"/>
      <c r="C529" s="222"/>
      <c r="D529" s="218" t="s">
        <v>235</v>
      </c>
      <c r="E529" s="244" t="s">
        <v>24</v>
      </c>
      <c r="F529" s="245" t="s">
        <v>569</v>
      </c>
      <c r="G529" s="222"/>
      <c r="H529" s="246">
        <v>9.86</v>
      </c>
      <c r="I529" s="227"/>
      <c r="J529" s="222"/>
      <c r="K529" s="222"/>
      <c r="L529" s="228"/>
      <c r="M529" s="229"/>
      <c r="N529" s="230"/>
      <c r="O529" s="230"/>
      <c r="P529" s="230"/>
      <c r="Q529" s="230"/>
      <c r="R529" s="230"/>
      <c r="S529" s="230"/>
      <c r="T529" s="231"/>
      <c r="AT529" s="232" t="s">
        <v>235</v>
      </c>
      <c r="AU529" s="232" t="s">
        <v>85</v>
      </c>
      <c r="AV529" s="12" t="s">
        <v>85</v>
      </c>
      <c r="AW529" s="12" t="s">
        <v>40</v>
      </c>
      <c r="AX529" s="12" t="s">
        <v>77</v>
      </c>
      <c r="AY529" s="232" t="s">
        <v>225</v>
      </c>
    </row>
    <row r="530" spans="2:51" s="12" customFormat="1" ht="13.5">
      <c r="B530" s="221"/>
      <c r="C530" s="222"/>
      <c r="D530" s="218" t="s">
        <v>235</v>
      </c>
      <c r="E530" s="244" t="s">
        <v>24</v>
      </c>
      <c r="F530" s="245" t="s">
        <v>569</v>
      </c>
      <c r="G530" s="222"/>
      <c r="H530" s="246">
        <v>9.86</v>
      </c>
      <c r="I530" s="227"/>
      <c r="J530" s="222"/>
      <c r="K530" s="222"/>
      <c r="L530" s="228"/>
      <c r="M530" s="229"/>
      <c r="N530" s="230"/>
      <c r="O530" s="230"/>
      <c r="P530" s="230"/>
      <c r="Q530" s="230"/>
      <c r="R530" s="230"/>
      <c r="S530" s="230"/>
      <c r="T530" s="231"/>
      <c r="AT530" s="232" t="s">
        <v>235</v>
      </c>
      <c r="AU530" s="232" t="s">
        <v>85</v>
      </c>
      <c r="AV530" s="12" t="s">
        <v>85</v>
      </c>
      <c r="AW530" s="12" t="s">
        <v>40</v>
      </c>
      <c r="AX530" s="12" t="s">
        <v>77</v>
      </c>
      <c r="AY530" s="232" t="s">
        <v>225</v>
      </c>
    </row>
    <row r="531" spans="2:51" s="12" customFormat="1" ht="13.5">
      <c r="B531" s="221"/>
      <c r="C531" s="222"/>
      <c r="D531" s="218" t="s">
        <v>235</v>
      </c>
      <c r="E531" s="244" t="s">
        <v>24</v>
      </c>
      <c r="F531" s="245" t="s">
        <v>569</v>
      </c>
      <c r="G531" s="222"/>
      <c r="H531" s="246">
        <v>9.86</v>
      </c>
      <c r="I531" s="227"/>
      <c r="J531" s="222"/>
      <c r="K531" s="222"/>
      <c r="L531" s="228"/>
      <c r="M531" s="229"/>
      <c r="N531" s="230"/>
      <c r="O531" s="230"/>
      <c r="P531" s="230"/>
      <c r="Q531" s="230"/>
      <c r="R531" s="230"/>
      <c r="S531" s="230"/>
      <c r="T531" s="231"/>
      <c r="AT531" s="232" t="s">
        <v>235</v>
      </c>
      <c r="AU531" s="232" t="s">
        <v>85</v>
      </c>
      <c r="AV531" s="12" t="s">
        <v>85</v>
      </c>
      <c r="AW531" s="12" t="s">
        <v>40</v>
      </c>
      <c r="AX531" s="12" t="s">
        <v>77</v>
      </c>
      <c r="AY531" s="232" t="s">
        <v>225</v>
      </c>
    </row>
    <row r="532" spans="2:51" s="12" customFormat="1" ht="13.5">
      <c r="B532" s="221"/>
      <c r="C532" s="222"/>
      <c r="D532" s="218" t="s">
        <v>235</v>
      </c>
      <c r="E532" s="244" t="s">
        <v>24</v>
      </c>
      <c r="F532" s="245" t="s">
        <v>569</v>
      </c>
      <c r="G532" s="222"/>
      <c r="H532" s="246">
        <v>9.86</v>
      </c>
      <c r="I532" s="227"/>
      <c r="J532" s="222"/>
      <c r="K532" s="222"/>
      <c r="L532" s="228"/>
      <c r="M532" s="229"/>
      <c r="N532" s="230"/>
      <c r="O532" s="230"/>
      <c r="P532" s="230"/>
      <c r="Q532" s="230"/>
      <c r="R532" s="230"/>
      <c r="S532" s="230"/>
      <c r="T532" s="231"/>
      <c r="AT532" s="232" t="s">
        <v>235</v>
      </c>
      <c r="AU532" s="232" t="s">
        <v>85</v>
      </c>
      <c r="AV532" s="12" t="s">
        <v>85</v>
      </c>
      <c r="AW532" s="12" t="s">
        <v>40</v>
      </c>
      <c r="AX532" s="12" t="s">
        <v>77</v>
      </c>
      <c r="AY532" s="232" t="s">
        <v>225</v>
      </c>
    </row>
    <row r="533" spans="2:51" s="12" customFormat="1" ht="13.5">
      <c r="B533" s="221"/>
      <c r="C533" s="222"/>
      <c r="D533" s="218" t="s">
        <v>235</v>
      </c>
      <c r="E533" s="244" t="s">
        <v>24</v>
      </c>
      <c r="F533" s="245" t="s">
        <v>570</v>
      </c>
      <c r="G533" s="222"/>
      <c r="H533" s="246">
        <v>4.93</v>
      </c>
      <c r="I533" s="227"/>
      <c r="J533" s="222"/>
      <c r="K533" s="222"/>
      <c r="L533" s="228"/>
      <c r="M533" s="229"/>
      <c r="N533" s="230"/>
      <c r="O533" s="230"/>
      <c r="P533" s="230"/>
      <c r="Q533" s="230"/>
      <c r="R533" s="230"/>
      <c r="S533" s="230"/>
      <c r="T533" s="231"/>
      <c r="AT533" s="232" t="s">
        <v>235</v>
      </c>
      <c r="AU533" s="232" t="s">
        <v>85</v>
      </c>
      <c r="AV533" s="12" t="s">
        <v>85</v>
      </c>
      <c r="AW533" s="12" t="s">
        <v>40</v>
      </c>
      <c r="AX533" s="12" t="s">
        <v>77</v>
      </c>
      <c r="AY533" s="232" t="s">
        <v>225</v>
      </c>
    </row>
    <row r="534" spans="2:51" s="12" customFormat="1" ht="13.5">
      <c r="B534" s="221"/>
      <c r="C534" s="222"/>
      <c r="D534" s="218" t="s">
        <v>235</v>
      </c>
      <c r="E534" s="244" t="s">
        <v>24</v>
      </c>
      <c r="F534" s="245" t="s">
        <v>570</v>
      </c>
      <c r="G534" s="222"/>
      <c r="H534" s="246">
        <v>4.93</v>
      </c>
      <c r="I534" s="227"/>
      <c r="J534" s="222"/>
      <c r="K534" s="222"/>
      <c r="L534" s="228"/>
      <c r="M534" s="229"/>
      <c r="N534" s="230"/>
      <c r="O534" s="230"/>
      <c r="P534" s="230"/>
      <c r="Q534" s="230"/>
      <c r="R534" s="230"/>
      <c r="S534" s="230"/>
      <c r="T534" s="231"/>
      <c r="AT534" s="232" t="s">
        <v>235</v>
      </c>
      <c r="AU534" s="232" t="s">
        <v>85</v>
      </c>
      <c r="AV534" s="12" t="s">
        <v>85</v>
      </c>
      <c r="AW534" s="12" t="s">
        <v>40</v>
      </c>
      <c r="AX534" s="12" t="s">
        <v>77</v>
      </c>
      <c r="AY534" s="232" t="s">
        <v>225</v>
      </c>
    </row>
    <row r="535" spans="2:51" s="12" customFormat="1" ht="13.5">
      <c r="B535" s="221"/>
      <c r="C535" s="222"/>
      <c r="D535" s="218" t="s">
        <v>235</v>
      </c>
      <c r="E535" s="244" t="s">
        <v>24</v>
      </c>
      <c r="F535" s="245" t="s">
        <v>570</v>
      </c>
      <c r="G535" s="222"/>
      <c r="H535" s="246">
        <v>4.93</v>
      </c>
      <c r="I535" s="227"/>
      <c r="J535" s="222"/>
      <c r="K535" s="222"/>
      <c r="L535" s="228"/>
      <c r="M535" s="229"/>
      <c r="N535" s="230"/>
      <c r="O535" s="230"/>
      <c r="P535" s="230"/>
      <c r="Q535" s="230"/>
      <c r="R535" s="230"/>
      <c r="S535" s="230"/>
      <c r="T535" s="231"/>
      <c r="AT535" s="232" t="s">
        <v>235</v>
      </c>
      <c r="AU535" s="232" t="s">
        <v>85</v>
      </c>
      <c r="AV535" s="12" t="s">
        <v>85</v>
      </c>
      <c r="AW535" s="12" t="s">
        <v>40</v>
      </c>
      <c r="AX535" s="12" t="s">
        <v>77</v>
      </c>
      <c r="AY535" s="232" t="s">
        <v>225</v>
      </c>
    </row>
    <row r="536" spans="2:51" s="12" customFormat="1" ht="13.5">
      <c r="B536" s="221"/>
      <c r="C536" s="222"/>
      <c r="D536" s="218" t="s">
        <v>235</v>
      </c>
      <c r="E536" s="244" t="s">
        <v>24</v>
      </c>
      <c r="F536" s="245" t="s">
        <v>570</v>
      </c>
      <c r="G536" s="222"/>
      <c r="H536" s="246">
        <v>4.93</v>
      </c>
      <c r="I536" s="227"/>
      <c r="J536" s="222"/>
      <c r="K536" s="222"/>
      <c r="L536" s="228"/>
      <c r="M536" s="229"/>
      <c r="N536" s="230"/>
      <c r="O536" s="230"/>
      <c r="P536" s="230"/>
      <c r="Q536" s="230"/>
      <c r="R536" s="230"/>
      <c r="S536" s="230"/>
      <c r="T536" s="231"/>
      <c r="AT536" s="232" t="s">
        <v>235</v>
      </c>
      <c r="AU536" s="232" t="s">
        <v>85</v>
      </c>
      <c r="AV536" s="12" t="s">
        <v>85</v>
      </c>
      <c r="AW536" s="12" t="s">
        <v>40</v>
      </c>
      <c r="AX536" s="12" t="s">
        <v>77</v>
      </c>
      <c r="AY536" s="232" t="s">
        <v>225</v>
      </c>
    </row>
    <row r="537" spans="2:51" s="15" customFormat="1" ht="13.5">
      <c r="B537" s="258"/>
      <c r="C537" s="259"/>
      <c r="D537" s="223" t="s">
        <v>235</v>
      </c>
      <c r="E537" s="260" t="s">
        <v>24</v>
      </c>
      <c r="F537" s="261" t="s">
        <v>248</v>
      </c>
      <c r="G537" s="259"/>
      <c r="H537" s="262">
        <v>218.535</v>
      </c>
      <c r="I537" s="263"/>
      <c r="J537" s="259"/>
      <c r="K537" s="259"/>
      <c r="L537" s="264"/>
      <c r="M537" s="265"/>
      <c r="N537" s="266"/>
      <c r="O537" s="266"/>
      <c r="P537" s="266"/>
      <c r="Q537" s="266"/>
      <c r="R537" s="266"/>
      <c r="S537" s="266"/>
      <c r="T537" s="267"/>
      <c r="AT537" s="268" t="s">
        <v>235</v>
      </c>
      <c r="AU537" s="268" t="s">
        <v>85</v>
      </c>
      <c r="AV537" s="15" t="s">
        <v>231</v>
      </c>
      <c r="AW537" s="15" t="s">
        <v>40</v>
      </c>
      <c r="AX537" s="15" t="s">
        <v>25</v>
      </c>
      <c r="AY537" s="268" t="s">
        <v>225</v>
      </c>
    </row>
    <row r="538" spans="2:65" s="1" customFormat="1" ht="16.5" customHeight="1">
      <c r="B538" s="42"/>
      <c r="C538" s="206" t="s">
        <v>571</v>
      </c>
      <c r="D538" s="206" t="s">
        <v>227</v>
      </c>
      <c r="E538" s="207" t="s">
        <v>572</v>
      </c>
      <c r="F538" s="208" t="s">
        <v>573</v>
      </c>
      <c r="G538" s="209" t="s">
        <v>141</v>
      </c>
      <c r="H538" s="210">
        <v>218.535</v>
      </c>
      <c r="I538" s="211"/>
      <c r="J538" s="212">
        <f>ROUND(I538*H538,2)</f>
        <v>0</v>
      </c>
      <c r="K538" s="208" t="s">
        <v>230</v>
      </c>
      <c r="L538" s="62"/>
      <c r="M538" s="213" t="s">
        <v>24</v>
      </c>
      <c r="N538" s="214" t="s">
        <v>48</v>
      </c>
      <c r="O538" s="43"/>
      <c r="P538" s="215">
        <f>O538*H538</f>
        <v>0</v>
      </c>
      <c r="Q538" s="215">
        <v>0</v>
      </c>
      <c r="R538" s="215">
        <f>Q538*H538</f>
        <v>0</v>
      </c>
      <c r="S538" s="215">
        <v>0</v>
      </c>
      <c r="T538" s="216">
        <f>S538*H538</f>
        <v>0</v>
      </c>
      <c r="AR538" s="25" t="s">
        <v>231</v>
      </c>
      <c r="AT538" s="25" t="s">
        <v>227</v>
      </c>
      <c r="AU538" s="25" t="s">
        <v>85</v>
      </c>
      <c r="AY538" s="25" t="s">
        <v>225</v>
      </c>
      <c r="BE538" s="217">
        <f>IF(N538="základní",J538,0)</f>
        <v>0</v>
      </c>
      <c r="BF538" s="217">
        <f>IF(N538="snížená",J538,0)</f>
        <v>0</v>
      </c>
      <c r="BG538" s="217">
        <f>IF(N538="zákl. přenesená",J538,0)</f>
        <v>0</v>
      </c>
      <c r="BH538" s="217">
        <f>IF(N538="sníž. přenesená",J538,0)</f>
        <v>0</v>
      </c>
      <c r="BI538" s="217">
        <f>IF(N538="nulová",J538,0)</f>
        <v>0</v>
      </c>
      <c r="BJ538" s="25" t="s">
        <v>25</v>
      </c>
      <c r="BK538" s="217">
        <f>ROUND(I538*H538,2)</f>
        <v>0</v>
      </c>
      <c r="BL538" s="25" t="s">
        <v>231</v>
      </c>
      <c r="BM538" s="25" t="s">
        <v>574</v>
      </c>
    </row>
    <row r="539" spans="2:47" s="1" customFormat="1" ht="27">
      <c r="B539" s="42"/>
      <c r="C539" s="64"/>
      <c r="D539" s="218" t="s">
        <v>233</v>
      </c>
      <c r="E539" s="64"/>
      <c r="F539" s="219" t="s">
        <v>575</v>
      </c>
      <c r="G539" s="64"/>
      <c r="H539" s="64"/>
      <c r="I539" s="174"/>
      <c r="J539" s="64"/>
      <c r="K539" s="64"/>
      <c r="L539" s="62"/>
      <c r="M539" s="220"/>
      <c r="N539" s="43"/>
      <c r="O539" s="43"/>
      <c r="P539" s="43"/>
      <c r="Q539" s="43"/>
      <c r="R539" s="43"/>
      <c r="S539" s="43"/>
      <c r="T539" s="79"/>
      <c r="AT539" s="25" t="s">
        <v>233</v>
      </c>
      <c r="AU539" s="25" t="s">
        <v>85</v>
      </c>
    </row>
    <row r="540" spans="2:63" s="11" customFormat="1" ht="29.85" customHeight="1">
      <c r="B540" s="189"/>
      <c r="C540" s="190"/>
      <c r="D540" s="203" t="s">
        <v>76</v>
      </c>
      <c r="E540" s="204" t="s">
        <v>91</v>
      </c>
      <c r="F540" s="204" t="s">
        <v>576</v>
      </c>
      <c r="G540" s="190"/>
      <c r="H540" s="190"/>
      <c r="I540" s="193"/>
      <c r="J540" s="205">
        <f>BK540</f>
        <v>0</v>
      </c>
      <c r="K540" s="190"/>
      <c r="L540" s="195"/>
      <c r="M540" s="196"/>
      <c r="N540" s="197"/>
      <c r="O540" s="197"/>
      <c r="P540" s="198">
        <f>SUM(P541:P706)</f>
        <v>0</v>
      </c>
      <c r="Q540" s="197"/>
      <c r="R540" s="198">
        <f>SUM(R541:R706)</f>
        <v>1793.3487105799998</v>
      </c>
      <c r="S540" s="197"/>
      <c r="T540" s="199">
        <f>SUM(T541:T706)</f>
        <v>0</v>
      </c>
      <c r="AR540" s="200" t="s">
        <v>25</v>
      </c>
      <c r="AT540" s="201" t="s">
        <v>76</v>
      </c>
      <c r="AU540" s="201" t="s">
        <v>25</v>
      </c>
      <c r="AY540" s="200" t="s">
        <v>225</v>
      </c>
      <c r="BK540" s="202">
        <f>SUM(BK541:BK706)</f>
        <v>0</v>
      </c>
    </row>
    <row r="541" spans="2:65" s="1" customFormat="1" ht="25.5" customHeight="1">
      <c r="B541" s="42"/>
      <c r="C541" s="206" t="s">
        <v>577</v>
      </c>
      <c r="D541" s="206" t="s">
        <v>227</v>
      </c>
      <c r="E541" s="207" t="s">
        <v>578</v>
      </c>
      <c r="F541" s="208" t="s">
        <v>579</v>
      </c>
      <c r="G541" s="209" t="s">
        <v>147</v>
      </c>
      <c r="H541" s="210">
        <v>4.48</v>
      </c>
      <c r="I541" s="211"/>
      <c r="J541" s="212">
        <f>ROUND(I541*H541,2)</f>
        <v>0</v>
      </c>
      <c r="K541" s="208" t="s">
        <v>230</v>
      </c>
      <c r="L541" s="62"/>
      <c r="M541" s="213" t="s">
        <v>24</v>
      </c>
      <c r="N541" s="214" t="s">
        <v>48</v>
      </c>
      <c r="O541" s="43"/>
      <c r="P541" s="215">
        <f>O541*H541</f>
        <v>0</v>
      </c>
      <c r="Q541" s="215">
        <v>2.6814</v>
      </c>
      <c r="R541" s="215">
        <f>Q541*H541</f>
        <v>12.012672000000002</v>
      </c>
      <c r="S541" s="215">
        <v>0</v>
      </c>
      <c r="T541" s="216">
        <f>S541*H541</f>
        <v>0</v>
      </c>
      <c r="AR541" s="25" t="s">
        <v>231</v>
      </c>
      <c r="AT541" s="25" t="s">
        <v>227</v>
      </c>
      <c r="AU541" s="25" t="s">
        <v>85</v>
      </c>
      <c r="AY541" s="25" t="s">
        <v>225</v>
      </c>
      <c r="BE541" s="217">
        <f>IF(N541="základní",J541,0)</f>
        <v>0</v>
      </c>
      <c r="BF541" s="217">
        <f>IF(N541="snížená",J541,0)</f>
        <v>0</v>
      </c>
      <c r="BG541" s="217">
        <f>IF(N541="zákl. přenesená",J541,0)</f>
        <v>0</v>
      </c>
      <c r="BH541" s="217">
        <f>IF(N541="sníž. přenesená",J541,0)</f>
        <v>0</v>
      </c>
      <c r="BI541" s="217">
        <f>IF(N541="nulová",J541,0)</f>
        <v>0</v>
      </c>
      <c r="BJ541" s="25" t="s">
        <v>25</v>
      </c>
      <c r="BK541" s="217">
        <f>ROUND(I541*H541,2)</f>
        <v>0</v>
      </c>
      <c r="BL541" s="25" t="s">
        <v>231</v>
      </c>
      <c r="BM541" s="25" t="s">
        <v>580</v>
      </c>
    </row>
    <row r="542" spans="2:47" s="1" customFormat="1" ht="27">
      <c r="B542" s="42"/>
      <c r="C542" s="64"/>
      <c r="D542" s="218" t="s">
        <v>233</v>
      </c>
      <c r="E542" s="64"/>
      <c r="F542" s="219" t="s">
        <v>581</v>
      </c>
      <c r="G542" s="64"/>
      <c r="H542" s="64"/>
      <c r="I542" s="174"/>
      <c r="J542" s="64"/>
      <c r="K542" s="64"/>
      <c r="L542" s="62"/>
      <c r="M542" s="220"/>
      <c r="N542" s="43"/>
      <c r="O542" s="43"/>
      <c r="P542" s="43"/>
      <c r="Q542" s="43"/>
      <c r="R542" s="43"/>
      <c r="S542" s="43"/>
      <c r="T542" s="79"/>
      <c r="AT542" s="25" t="s">
        <v>233</v>
      </c>
      <c r="AU542" s="25" t="s">
        <v>85</v>
      </c>
    </row>
    <row r="543" spans="2:47" s="1" customFormat="1" ht="67.5">
      <c r="B543" s="42"/>
      <c r="C543" s="64"/>
      <c r="D543" s="218" t="s">
        <v>468</v>
      </c>
      <c r="E543" s="64"/>
      <c r="F543" s="273" t="s">
        <v>582</v>
      </c>
      <c r="G543" s="64"/>
      <c r="H543" s="64"/>
      <c r="I543" s="174"/>
      <c r="J543" s="64"/>
      <c r="K543" s="64"/>
      <c r="L543" s="62"/>
      <c r="M543" s="220"/>
      <c r="N543" s="43"/>
      <c r="O543" s="43"/>
      <c r="P543" s="43"/>
      <c r="Q543" s="43"/>
      <c r="R543" s="43"/>
      <c r="S543" s="43"/>
      <c r="T543" s="79"/>
      <c r="AT543" s="25" t="s">
        <v>468</v>
      </c>
      <c r="AU543" s="25" t="s">
        <v>85</v>
      </c>
    </row>
    <row r="544" spans="2:51" s="13" customFormat="1" ht="13.5">
      <c r="B544" s="233"/>
      <c r="C544" s="234"/>
      <c r="D544" s="218" t="s">
        <v>235</v>
      </c>
      <c r="E544" s="235" t="s">
        <v>24</v>
      </c>
      <c r="F544" s="236" t="s">
        <v>325</v>
      </c>
      <c r="G544" s="234"/>
      <c r="H544" s="237" t="s">
        <v>24</v>
      </c>
      <c r="I544" s="238"/>
      <c r="J544" s="234"/>
      <c r="K544" s="234"/>
      <c r="L544" s="239"/>
      <c r="M544" s="240"/>
      <c r="N544" s="241"/>
      <c r="O544" s="241"/>
      <c r="P544" s="241"/>
      <c r="Q544" s="241"/>
      <c r="R544" s="241"/>
      <c r="S544" s="241"/>
      <c r="T544" s="242"/>
      <c r="AT544" s="243" t="s">
        <v>235</v>
      </c>
      <c r="AU544" s="243" t="s">
        <v>85</v>
      </c>
      <c r="AV544" s="13" t="s">
        <v>25</v>
      </c>
      <c r="AW544" s="13" t="s">
        <v>40</v>
      </c>
      <c r="AX544" s="13" t="s">
        <v>77</v>
      </c>
      <c r="AY544" s="243" t="s">
        <v>225</v>
      </c>
    </row>
    <row r="545" spans="2:51" s="12" customFormat="1" ht="13.5">
      <c r="B545" s="221"/>
      <c r="C545" s="222"/>
      <c r="D545" s="218" t="s">
        <v>235</v>
      </c>
      <c r="E545" s="244" t="s">
        <v>24</v>
      </c>
      <c r="F545" s="245" t="s">
        <v>583</v>
      </c>
      <c r="G545" s="222"/>
      <c r="H545" s="246">
        <v>4.48</v>
      </c>
      <c r="I545" s="227"/>
      <c r="J545" s="222"/>
      <c r="K545" s="222"/>
      <c r="L545" s="228"/>
      <c r="M545" s="229"/>
      <c r="N545" s="230"/>
      <c r="O545" s="230"/>
      <c r="P545" s="230"/>
      <c r="Q545" s="230"/>
      <c r="R545" s="230"/>
      <c r="S545" s="230"/>
      <c r="T545" s="231"/>
      <c r="AT545" s="232" t="s">
        <v>235</v>
      </c>
      <c r="AU545" s="232" t="s">
        <v>85</v>
      </c>
      <c r="AV545" s="12" t="s">
        <v>85</v>
      </c>
      <c r="AW545" s="12" t="s">
        <v>40</v>
      </c>
      <c r="AX545" s="12" t="s">
        <v>77</v>
      </c>
      <c r="AY545" s="232" t="s">
        <v>225</v>
      </c>
    </row>
    <row r="546" spans="2:51" s="15" customFormat="1" ht="13.5">
      <c r="B546" s="258"/>
      <c r="C546" s="259"/>
      <c r="D546" s="223" t="s">
        <v>235</v>
      </c>
      <c r="E546" s="260" t="s">
        <v>24</v>
      </c>
      <c r="F546" s="261" t="s">
        <v>248</v>
      </c>
      <c r="G546" s="259"/>
      <c r="H546" s="262">
        <v>4.48</v>
      </c>
      <c r="I546" s="263"/>
      <c r="J546" s="259"/>
      <c r="K546" s="259"/>
      <c r="L546" s="264"/>
      <c r="M546" s="265"/>
      <c r="N546" s="266"/>
      <c r="O546" s="266"/>
      <c r="P546" s="266"/>
      <c r="Q546" s="266"/>
      <c r="R546" s="266"/>
      <c r="S546" s="266"/>
      <c r="T546" s="267"/>
      <c r="AT546" s="268" t="s">
        <v>235</v>
      </c>
      <c r="AU546" s="268" t="s">
        <v>85</v>
      </c>
      <c r="AV546" s="15" t="s">
        <v>231</v>
      </c>
      <c r="AW546" s="15" t="s">
        <v>40</v>
      </c>
      <c r="AX546" s="15" t="s">
        <v>25</v>
      </c>
      <c r="AY546" s="268" t="s">
        <v>225</v>
      </c>
    </row>
    <row r="547" spans="2:65" s="1" customFormat="1" ht="25.5" customHeight="1">
      <c r="B547" s="42"/>
      <c r="C547" s="206" t="s">
        <v>584</v>
      </c>
      <c r="D547" s="206" t="s">
        <v>227</v>
      </c>
      <c r="E547" s="207" t="s">
        <v>585</v>
      </c>
      <c r="F547" s="208" t="s">
        <v>586</v>
      </c>
      <c r="G547" s="209" t="s">
        <v>147</v>
      </c>
      <c r="H547" s="210">
        <v>7.26</v>
      </c>
      <c r="I547" s="211"/>
      <c r="J547" s="212">
        <f>ROUND(I547*H547,2)</f>
        <v>0</v>
      </c>
      <c r="K547" s="208" t="s">
        <v>230</v>
      </c>
      <c r="L547" s="62"/>
      <c r="M547" s="213" t="s">
        <v>24</v>
      </c>
      <c r="N547" s="214" t="s">
        <v>48</v>
      </c>
      <c r="O547" s="43"/>
      <c r="P547" s="215">
        <f>O547*H547</f>
        <v>0</v>
      </c>
      <c r="Q547" s="215">
        <v>2.89693</v>
      </c>
      <c r="R547" s="215">
        <f>Q547*H547</f>
        <v>21.031711799999997</v>
      </c>
      <c r="S547" s="215">
        <v>0</v>
      </c>
      <c r="T547" s="216">
        <f>S547*H547</f>
        <v>0</v>
      </c>
      <c r="AR547" s="25" t="s">
        <v>231</v>
      </c>
      <c r="AT547" s="25" t="s">
        <v>227</v>
      </c>
      <c r="AU547" s="25" t="s">
        <v>85</v>
      </c>
      <c r="AY547" s="25" t="s">
        <v>225</v>
      </c>
      <c r="BE547" s="217">
        <f>IF(N547="základní",J547,0)</f>
        <v>0</v>
      </c>
      <c r="BF547" s="217">
        <f>IF(N547="snížená",J547,0)</f>
        <v>0</v>
      </c>
      <c r="BG547" s="217">
        <f>IF(N547="zákl. přenesená",J547,0)</f>
        <v>0</v>
      </c>
      <c r="BH547" s="217">
        <f>IF(N547="sníž. přenesená",J547,0)</f>
        <v>0</v>
      </c>
      <c r="BI547" s="217">
        <f>IF(N547="nulová",J547,0)</f>
        <v>0</v>
      </c>
      <c r="BJ547" s="25" t="s">
        <v>25</v>
      </c>
      <c r="BK547" s="217">
        <f>ROUND(I547*H547,2)</f>
        <v>0</v>
      </c>
      <c r="BL547" s="25" t="s">
        <v>231</v>
      </c>
      <c r="BM547" s="25" t="s">
        <v>587</v>
      </c>
    </row>
    <row r="548" spans="2:47" s="1" customFormat="1" ht="27">
      <c r="B548" s="42"/>
      <c r="C548" s="64"/>
      <c r="D548" s="218" t="s">
        <v>233</v>
      </c>
      <c r="E548" s="64"/>
      <c r="F548" s="219" t="s">
        <v>588</v>
      </c>
      <c r="G548" s="64"/>
      <c r="H548" s="64"/>
      <c r="I548" s="174"/>
      <c r="J548" s="64"/>
      <c r="K548" s="64"/>
      <c r="L548" s="62"/>
      <c r="M548" s="220"/>
      <c r="N548" s="43"/>
      <c r="O548" s="43"/>
      <c r="P548" s="43"/>
      <c r="Q548" s="43"/>
      <c r="R548" s="43"/>
      <c r="S548" s="43"/>
      <c r="T548" s="79"/>
      <c r="AT548" s="25" t="s">
        <v>233</v>
      </c>
      <c r="AU548" s="25" t="s">
        <v>85</v>
      </c>
    </row>
    <row r="549" spans="2:47" s="1" customFormat="1" ht="67.5">
      <c r="B549" s="42"/>
      <c r="C549" s="64"/>
      <c r="D549" s="218" t="s">
        <v>468</v>
      </c>
      <c r="E549" s="64"/>
      <c r="F549" s="273" t="s">
        <v>582</v>
      </c>
      <c r="G549" s="64"/>
      <c r="H549" s="64"/>
      <c r="I549" s="174"/>
      <c r="J549" s="64"/>
      <c r="K549" s="64"/>
      <c r="L549" s="62"/>
      <c r="M549" s="220"/>
      <c r="N549" s="43"/>
      <c r="O549" s="43"/>
      <c r="P549" s="43"/>
      <c r="Q549" s="43"/>
      <c r="R549" s="43"/>
      <c r="S549" s="43"/>
      <c r="T549" s="79"/>
      <c r="AT549" s="25" t="s">
        <v>468</v>
      </c>
      <c r="AU549" s="25" t="s">
        <v>85</v>
      </c>
    </row>
    <row r="550" spans="2:51" s="13" customFormat="1" ht="13.5">
      <c r="B550" s="233"/>
      <c r="C550" s="234"/>
      <c r="D550" s="218" t="s">
        <v>235</v>
      </c>
      <c r="E550" s="235" t="s">
        <v>24</v>
      </c>
      <c r="F550" s="236" t="s">
        <v>589</v>
      </c>
      <c r="G550" s="234"/>
      <c r="H550" s="237" t="s">
        <v>24</v>
      </c>
      <c r="I550" s="238"/>
      <c r="J550" s="234"/>
      <c r="K550" s="234"/>
      <c r="L550" s="239"/>
      <c r="M550" s="240"/>
      <c r="N550" s="241"/>
      <c r="O550" s="241"/>
      <c r="P550" s="241"/>
      <c r="Q550" s="241"/>
      <c r="R550" s="241"/>
      <c r="S550" s="241"/>
      <c r="T550" s="242"/>
      <c r="AT550" s="243" t="s">
        <v>235</v>
      </c>
      <c r="AU550" s="243" t="s">
        <v>85</v>
      </c>
      <c r="AV550" s="13" t="s">
        <v>25</v>
      </c>
      <c r="AW550" s="13" t="s">
        <v>40</v>
      </c>
      <c r="AX550" s="13" t="s">
        <v>77</v>
      </c>
      <c r="AY550" s="243" t="s">
        <v>225</v>
      </c>
    </row>
    <row r="551" spans="2:51" s="12" customFormat="1" ht="13.5">
      <c r="B551" s="221"/>
      <c r="C551" s="222"/>
      <c r="D551" s="218" t="s">
        <v>235</v>
      </c>
      <c r="E551" s="244" t="s">
        <v>24</v>
      </c>
      <c r="F551" s="245" t="s">
        <v>590</v>
      </c>
      <c r="G551" s="222"/>
      <c r="H551" s="246">
        <v>7.26</v>
      </c>
      <c r="I551" s="227"/>
      <c r="J551" s="222"/>
      <c r="K551" s="222"/>
      <c r="L551" s="228"/>
      <c r="M551" s="229"/>
      <c r="N551" s="230"/>
      <c r="O551" s="230"/>
      <c r="P551" s="230"/>
      <c r="Q551" s="230"/>
      <c r="R551" s="230"/>
      <c r="S551" s="230"/>
      <c r="T551" s="231"/>
      <c r="AT551" s="232" t="s">
        <v>235</v>
      </c>
      <c r="AU551" s="232" t="s">
        <v>85</v>
      </c>
      <c r="AV551" s="12" t="s">
        <v>85</v>
      </c>
      <c r="AW551" s="12" t="s">
        <v>40</v>
      </c>
      <c r="AX551" s="12" t="s">
        <v>77</v>
      </c>
      <c r="AY551" s="232" t="s">
        <v>225</v>
      </c>
    </row>
    <row r="552" spans="2:51" s="15" customFormat="1" ht="13.5">
      <c r="B552" s="258"/>
      <c r="C552" s="259"/>
      <c r="D552" s="223" t="s">
        <v>235</v>
      </c>
      <c r="E552" s="260" t="s">
        <v>24</v>
      </c>
      <c r="F552" s="261" t="s">
        <v>248</v>
      </c>
      <c r="G552" s="259"/>
      <c r="H552" s="262">
        <v>7.26</v>
      </c>
      <c r="I552" s="263"/>
      <c r="J552" s="259"/>
      <c r="K552" s="259"/>
      <c r="L552" s="264"/>
      <c r="M552" s="265"/>
      <c r="N552" s="266"/>
      <c r="O552" s="266"/>
      <c r="P552" s="266"/>
      <c r="Q552" s="266"/>
      <c r="R552" s="266"/>
      <c r="S552" s="266"/>
      <c r="T552" s="267"/>
      <c r="AT552" s="268" t="s">
        <v>235</v>
      </c>
      <c r="AU552" s="268" t="s">
        <v>85</v>
      </c>
      <c r="AV552" s="15" t="s">
        <v>231</v>
      </c>
      <c r="AW552" s="15" t="s">
        <v>40</v>
      </c>
      <c r="AX552" s="15" t="s">
        <v>25</v>
      </c>
      <c r="AY552" s="268" t="s">
        <v>225</v>
      </c>
    </row>
    <row r="553" spans="2:65" s="1" customFormat="1" ht="16.5" customHeight="1">
      <c r="B553" s="42"/>
      <c r="C553" s="206" t="s">
        <v>591</v>
      </c>
      <c r="D553" s="206" t="s">
        <v>227</v>
      </c>
      <c r="E553" s="207" t="s">
        <v>592</v>
      </c>
      <c r="F553" s="208" t="s">
        <v>593</v>
      </c>
      <c r="G553" s="209" t="s">
        <v>147</v>
      </c>
      <c r="H553" s="210">
        <v>279.747</v>
      </c>
      <c r="I553" s="211"/>
      <c r="J553" s="212">
        <f>ROUND(I553*H553,2)</f>
        <v>0</v>
      </c>
      <c r="K553" s="208" t="s">
        <v>230</v>
      </c>
      <c r="L553" s="62"/>
      <c r="M553" s="213" t="s">
        <v>24</v>
      </c>
      <c r="N553" s="214" t="s">
        <v>48</v>
      </c>
      <c r="O553" s="43"/>
      <c r="P553" s="215">
        <f>O553*H553</f>
        <v>0</v>
      </c>
      <c r="Q553" s="215">
        <v>1.78636</v>
      </c>
      <c r="R553" s="215">
        <f>Q553*H553</f>
        <v>499.72885092</v>
      </c>
      <c r="S553" s="215">
        <v>0</v>
      </c>
      <c r="T553" s="216">
        <f>S553*H553</f>
        <v>0</v>
      </c>
      <c r="AR553" s="25" t="s">
        <v>231</v>
      </c>
      <c r="AT553" s="25" t="s">
        <v>227</v>
      </c>
      <c r="AU553" s="25" t="s">
        <v>85</v>
      </c>
      <c r="AY553" s="25" t="s">
        <v>225</v>
      </c>
      <c r="BE553" s="217">
        <f>IF(N553="základní",J553,0)</f>
        <v>0</v>
      </c>
      <c r="BF553" s="217">
        <f>IF(N553="snížená",J553,0)</f>
        <v>0</v>
      </c>
      <c r="BG553" s="217">
        <f>IF(N553="zákl. přenesená",J553,0)</f>
        <v>0</v>
      </c>
      <c r="BH553" s="217">
        <f>IF(N553="sníž. přenesená",J553,0)</f>
        <v>0</v>
      </c>
      <c r="BI553" s="217">
        <f>IF(N553="nulová",J553,0)</f>
        <v>0</v>
      </c>
      <c r="BJ553" s="25" t="s">
        <v>25</v>
      </c>
      <c r="BK553" s="217">
        <f>ROUND(I553*H553,2)</f>
        <v>0</v>
      </c>
      <c r="BL553" s="25" t="s">
        <v>231</v>
      </c>
      <c r="BM553" s="25" t="s">
        <v>594</v>
      </c>
    </row>
    <row r="554" spans="2:47" s="1" customFormat="1" ht="13.5">
      <c r="B554" s="42"/>
      <c r="C554" s="64"/>
      <c r="D554" s="218" t="s">
        <v>233</v>
      </c>
      <c r="E554" s="64"/>
      <c r="F554" s="219" t="s">
        <v>595</v>
      </c>
      <c r="G554" s="64"/>
      <c r="H554" s="64"/>
      <c r="I554" s="174"/>
      <c r="J554" s="64"/>
      <c r="K554" s="64"/>
      <c r="L554" s="62"/>
      <c r="M554" s="220"/>
      <c r="N554" s="43"/>
      <c r="O554" s="43"/>
      <c r="P554" s="43"/>
      <c r="Q554" s="43"/>
      <c r="R554" s="43"/>
      <c r="S554" s="43"/>
      <c r="T554" s="79"/>
      <c r="AT554" s="25" t="s">
        <v>233</v>
      </c>
      <c r="AU554" s="25" t="s">
        <v>85</v>
      </c>
    </row>
    <row r="555" spans="2:51" s="13" customFormat="1" ht="13.5">
      <c r="B555" s="233"/>
      <c r="C555" s="234"/>
      <c r="D555" s="218" t="s">
        <v>235</v>
      </c>
      <c r="E555" s="235" t="s">
        <v>24</v>
      </c>
      <c r="F555" s="236" t="s">
        <v>596</v>
      </c>
      <c r="G555" s="234"/>
      <c r="H555" s="237" t="s">
        <v>24</v>
      </c>
      <c r="I555" s="238"/>
      <c r="J555" s="234"/>
      <c r="K555" s="234"/>
      <c r="L555" s="239"/>
      <c r="M555" s="240"/>
      <c r="N555" s="241"/>
      <c r="O555" s="241"/>
      <c r="P555" s="241"/>
      <c r="Q555" s="241"/>
      <c r="R555" s="241"/>
      <c r="S555" s="241"/>
      <c r="T555" s="242"/>
      <c r="AT555" s="243" t="s">
        <v>235</v>
      </c>
      <c r="AU555" s="243" t="s">
        <v>85</v>
      </c>
      <c r="AV555" s="13" t="s">
        <v>25</v>
      </c>
      <c r="AW555" s="13" t="s">
        <v>40</v>
      </c>
      <c r="AX555" s="13" t="s">
        <v>77</v>
      </c>
      <c r="AY555" s="243" t="s">
        <v>225</v>
      </c>
    </row>
    <row r="556" spans="2:51" s="12" customFormat="1" ht="13.5">
      <c r="B556" s="221"/>
      <c r="C556" s="222"/>
      <c r="D556" s="218" t="s">
        <v>235</v>
      </c>
      <c r="E556" s="244" t="s">
        <v>24</v>
      </c>
      <c r="F556" s="245" t="s">
        <v>597</v>
      </c>
      <c r="G556" s="222"/>
      <c r="H556" s="246">
        <v>282.709</v>
      </c>
      <c r="I556" s="227"/>
      <c r="J556" s="222"/>
      <c r="K556" s="222"/>
      <c r="L556" s="228"/>
      <c r="M556" s="229"/>
      <c r="N556" s="230"/>
      <c r="O556" s="230"/>
      <c r="P556" s="230"/>
      <c r="Q556" s="230"/>
      <c r="R556" s="230"/>
      <c r="S556" s="230"/>
      <c r="T556" s="231"/>
      <c r="AT556" s="232" t="s">
        <v>235</v>
      </c>
      <c r="AU556" s="232" t="s">
        <v>85</v>
      </c>
      <c r="AV556" s="12" t="s">
        <v>85</v>
      </c>
      <c r="AW556" s="12" t="s">
        <v>40</v>
      </c>
      <c r="AX556" s="12" t="s">
        <v>77</v>
      </c>
      <c r="AY556" s="232" t="s">
        <v>225</v>
      </c>
    </row>
    <row r="557" spans="2:51" s="12" customFormat="1" ht="13.5">
      <c r="B557" s="221"/>
      <c r="C557" s="222"/>
      <c r="D557" s="218" t="s">
        <v>235</v>
      </c>
      <c r="E557" s="244" t="s">
        <v>24</v>
      </c>
      <c r="F557" s="245" t="s">
        <v>598</v>
      </c>
      <c r="G557" s="222"/>
      <c r="H557" s="246">
        <v>-5.61</v>
      </c>
      <c r="I557" s="227"/>
      <c r="J557" s="222"/>
      <c r="K557" s="222"/>
      <c r="L557" s="228"/>
      <c r="M557" s="229"/>
      <c r="N557" s="230"/>
      <c r="O557" s="230"/>
      <c r="P557" s="230"/>
      <c r="Q557" s="230"/>
      <c r="R557" s="230"/>
      <c r="S557" s="230"/>
      <c r="T557" s="231"/>
      <c r="AT557" s="232" t="s">
        <v>235</v>
      </c>
      <c r="AU557" s="232" t="s">
        <v>85</v>
      </c>
      <c r="AV557" s="12" t="s">
        <v>85</v>
      </c>
      <c r="AW557" s="12" t="s">
        <v>40</v>
      </c>
      <c r="AX557" s="12" t="s">
        <v>77</v>
      </c>
      <c r="AY557" s="232" t="s">
        <v>225</v>
      </c>
    </row>
    <row r="558" spans="2:51" s="12" customFormat="1" ht="13.5">
      <c r="B558" s="221"/>
      <c r="C558" s="222"/>
      <c r="D558" s="218" t="s">
        <v>235</v>
      </c>
      <c r="E558" s="244" t="s">
        <v>24</v>
      </c>
      <c r="F558" s="245" t="s">
        <v>599</v>
      </c>
      <c r="G558" s="222"/>
      <c r="H558" s="246">
        <v>8.1</v>
      </c>
      <c r="I558" s="227"/>
      <c r="J558" s="222"/>
      <c r="K558" s="222"/>
      <c r="L558" s="228"/>
      <c r="M558" s="229"/>
      <c r="N558" s="230"/>
      <c r="O558" s="230"/>
      <c r="P558" s="230"/>
      <c r="Q558" s="230"/>
      <c r="R558" s="230"/>
      <c r="S558" s="230"/>
      <c r="T558" s="231"/>
      <c r="AT558" s="232" t="s">
        <v>235</v>
      </c>
      <c r="AU558" s="232" t="s">
        <v>85</v>
      </c>
      <c r="AV558" s="12" t="s">
        <v>85</v>
      </c>
      <c r="AW558" s="12" t="s">
        <v>40</v>
      </c>
      <c r="AX558" s="12" t="s">
        <v>77</v>
      </c>
      <c r="AY558" s="232" t="s">
        <v>225</v>
      </c>
    </row>
    <row r="559" spans="2:51" s="12" customFormat="1" ht="13.5">
      <c r="B559" s="221"/>
      <c r="C559" s="222"/>
      <c r="D559" s="218" t="s">
        <v>235</v>
      </c>
      <c r="E559" s="244" t="s">
        <v>24</v>
      </c>
      <c r="F559" s="245" t="s">
        <v>600</v>
      </c>
      <c r="G559" s="222"/>
      <c r="H559" s="246">
        <v>-74.995</v>
      </c>
      <c r="I559" s="227"/>
      <c r="J559" s="222"/>
      <c r="K559" s="222"/>
      <c r="L559" s="228"/>
      <c r="M559" s="229"/>
      <c r="N559" s="230"/>
      <c r="O559" s="230"/>
      <c r="P559" s="230"/>
      <c r="Q559" s="230"/>
      <c r="R559" s="230"/>
      <c r="S559" s="230"/>
      <c r="T559" s="231"/>
      <c r="AT559" s="232" t="s">
        <v>235</v>
      </c>
      <c r="AU559" s="232" t="s">
        <v>85</v>
      </c>
      <c r="AV559" s="12" t="s">
        <v>85</v>
      </c>
      <c r="AW559" s="12" t="s">
        <v>40</v>
      </c>
      <c r="AX559" s="12" t="s">
        <v>77</v>
      </c>
      <c r="AY559" s="232" t="s">
        <v>225</v>
      </c>
    </row>
    <row r="560" spans="2:51" s="13" customFormat="1" ht="13.5">
      <c r="B560" s="233"/>
      <c r="C560" s="234"/>
      <c r="D560" s="218" t="s">
        <v>235</v>
      </c>
      <c r="E560" s="235" t="s">
        <v>24</v>
      </c>
      <c r="F560" s="236" t="s">
        <v>601</v>
      </c>
      <c r="G560" s="234"/>
      <c r="H560" s="237" t="s">
        <v>24</v>
      </c>
      <c r="I560" s="238"/>
      <c r="J560" s="234"/>
      <c r="K560" s="234"/>
      <c r="L560" s="239"/>
      <c r="M560" s="240"/>
      <c r="N560" s="241"/>
      <c r="O560" s="241"/>
      <c r="P560" s="241"/>
      <c r="Q560" s="241"/>
      <c r="R560" s="241"/>
      <c r="S560" s="241"/>
      <c r="T560" s="242"/>
      <c r="AT560" s="243" t="s">
        <v>235</v>
      </c>
      <c r="AU560" s="243" t="s">
        <v>85</v>
      </c>
      <c r="AV560" s="13" t="s">
        <v>25</v>
      </c>
      <c r="AW560" s="13" t="s">
        <v>40</v>
      </c>
      <c r="AX560" s="13" t="s">
        <v>77</v>
      </c>
      <c r="AY560" s="243" t="s">
        <v>225</v>
      </c>
    </row>
    <row r="561" spans="2:51" s="12" customFormat="1" ht="13.5">
      <c r="B561" s="221"/>
      <c r="C561" s="222"/>
      <c r="D561" s="218" t="s">
        <v>235</v>
      </c>
      <c r="E561" s="244" t="s">
        <v>24</v>
      </c>
      <c r="F561" s="245" t="s">
        <v>602</v>
      </c>
      <c r="G561" s="222"/>
      <c r="H561" s="246">
        <v>3.421</v>
      </c>
      <c r="I561" s="227"/>
      <c r="J561" s="222"/>
      <c r="K561" s="222"/>
      <c r="L561" s="228"/>
      <c r="M561" s="229"/>
      <c r="N561" s="230"/>
      <c r="O561" s="230"/>
      <c r="P561" s="230"/>
      <c r="Q561" s="230"/>
      <c r="R561" s="230"/>
      <c r="S561" s="230"/>
      <c r="T561" s="231"/>
      <c r="AT561" s="232" t="s">
        <v>235</v>
      </c>
      <c r="AU561" s="232" t="s">
        <v>85</v>
      </c>
      <c r="AV561" s="12" t="s">
        <v>85</v>
      </c>
      <c r="AW561" s="12" t="s">
        <v>40</v>
      </c>
      <c r="AX561" s="12" t="s">
        <v>77</v>
      </c>
      <c r="AY561" s="232" t="s">
        <v>225</v>
      </c>
    </row>
    <row r="562" spans="2:51" s="13" customFormat="1" ht="13.5">
      <c r="B562" s="233"/>
      <c r="C562" s="234"/>
      <c r="D562" s="218" t="s">
        <v>235</v>
      </c>
      <c r="E562" s="235" t="s">
        <v>24</v>
      </c>
      <c r="F562" s="236" t="s">
        <v>603</v>
      </c>
      <c r="G562" s="234"/>
      <c r="H562" s="237" t="s">
        <v>24</v>
      </c>
      <c r="I562" s="238"/>
      <c r="J562" s="234"/>
      <c r="K562" s="234"/>
      <c r="L562" s="239"/>
      <c r="M562" s="240"/>
      <c r="N562" s="241"/>
      <c r="O562" s="241"/>
      <c r="P562" s="241"/>
      <c r="Q562" s="241"/>
      <c r="R562" s="241"/>
      <c r="S562" s="241"/>
      <c r="T562" s="242"/>
      <c r="AT562" s="243" t="s">
        <v>235</v>
      </c>
      <c r="AU562" s="243" t="s">
        <v>85</v>
      </c>
      <c r="AV562" s="13" t="s">
        <v>25</v>
      </c>
      <c r="AW562" s="13" t="s">
        <v>40</v>
      </c>
      <c r="AX562" s="13" t="s">
        <v>77</v>
      </c>
      <c r="AY562" s="243" t="s">
        <v>225</v>
      </c>
    </row>
    <row r="563" spans="2:51" s="12" customFormat="1" ht="13.5">
      <c r="B563" s="221"/>
      <c r="C563" s="222"/>
      <c r="D563" s="218" t="s">
        <v>235</v>
      </c>
      <c r="E563" s="244" t="s">
        <v>24</v>
      </c>
      <c r="F563" s="245" t="s">
        <v>604</v>
      </c>
      <c r="G563" s="222"/>
      <c r="H563" s="246">
        <v>22.173</v>
      </c>
      <c r="I563" s="227"/>
      <c r="J563" s="222"/>
      <c r="K563" s="222"/>
      <c r="L563" s="228"/>
      <c r="M563" s="229"/>
      <c r="N563" s="230"/>
      <c r="O563" s="230"/>
      <c r="P563" s="230"/>
      <c r="Q563" s="230"/>
      <c r="R563" s="230"/>
      <c r="S563" s="230"/>
      <c r="T563" s="231"/>
      <c r="AT563" s="232" t="s">
        <v>235</v>
      </c>
      <c r="AU563" s="232" t="s">
        <v>85</v>
      </c>
      <c r="AV563" s="12" t="s">
        <v>85</v>
      </c>
      <c r="AW563" s="12" t="s">
        <v>40</v>
      </c>
      <c r="AX563" s="12" t="s">
        <v>77</v>
      </c>
      <c r="AY563" s="232" t="s">
        <v>225</v>
      </c>
    </row>
    <row r="564" spans="2:51" s="13" customFormat="1" ht="27">
      <c r="B564" s="233"/>
      <c r="C564" s="234"/>
      <c r="D564" s="218" t="s">
        <v>235</v>
      </c>
      <c r="E564" s="235" t="s">
        <v>24</v>
      </c>
      <c r="F564" s="236" t="s">
        <v>605</v>
      </c>
      <c r="G564" s="234"/>
      <c r="H564" s="237" t="s">
        <v>24</v>
      </c>
      <c r="I564" s="238"/>
      <c r="J564" s="234"/>
      <c r="K564" s="234"/>
      <c r="L564" s="239"/>
      <c r="M564" s="240"/>
      <c r="N564" s="241"/>
      <c r="O564" s="241"/>
      <c r="P564" s="241"/>
      <c r="Q564" s="241"/>
      <c r="R564" s="241"/>
      <c r="S564" s="241"/>
      <c r="T564" s="242"/>
      <c r="AT564" s="243" t="s">
        <v>235</v>
      </c>
      <c r="AU564" s="243" t="s">
        <v>85</v>
      </c>
      <c r="AV564" s="13" t="s">
        <v>25</v>
      </c>
      <c r="AW564" s="13" t="s">
        <v>40</v>
      </c>
      <c r="AX564" s="13" t="s">
        <v>77</v>
      </c>
      <c r="AY564" s="243" t="s">
        <v>225</v>
      </c>
    </row>
    <row r="565" spans="2:51" s="12" customFormat="1" ht="13.5">
      <c r="B565" s="221"/>
      <c r="C565" s="222"/>
      <c r="D565" s="218" t="s">
        <v>235</v>
      </c>
      <c r="E565" s="244" t="s">
        <v>24</v>
      </c>
      <c r="F565" s="245" t="s">
        <v>606</v>
      </c>
      <c r="G565" s="222"/>
      <c r="H565" s="246">
        <v>30.628</v>
      </c>
      <c r="I565" s="227"/>
      <c r="J565" s="222"/>
      <c r="K565" s="222"/>
      <c r="L565" s="228"/>
      <c r="M565" s="229"/>
      <c r="N565" s="230"/>
      <c r="O565" s="230"/>
      <c r="P565" s="230"/>
      <c r="Q565" s="230"/>
      <c r="R565" s="230"/>
      <c r="S565" s="230"/>
      <c r="T565" s="231"/>
      <c r="AT565" s="232" t="s">
        <v>235</v>
      </c>
      <c r="AU565" s="232" t="s">
        <v>85</v>
      </c>
      <c r="AV565" s="12" t="s">
        <v>85</v>
      </c>
      <c r="AW565" s="12" t="s">
        <v>40</v>
      </c>
      <c r="AX565" s="12" t="s">
        <v>77</v>
      </c>
      <c r="AY565" s="232" t="s">
        <v>225</v>
      </c>
    </row>
    <row r="566" spans="2:51" s="14" customFormat="1" ht="13.5">
      <c r="B566" s="247"/>
      <c r="C566" s="248"/>
      <c r="D566" s="218" t="s">
        <v>235</v>
      </c>
      <c r="E566" s="249" t="s">
        <v>24</v>
      </c>
      <c r="F566" s="250" t="s">
        <v>247</v>
      </c>
      <c r="G566" s="248"/>
      <c r="H566" s="251">
        <v>266.426</v>
      </c>
      <c r="I566" s="252"/>
      <c r="J566" s="248"/>
      <c r="K566" s="248"/>
      <c r="L566" s="253"/>
      <c r="M566" s="254"/>
      <c r="N566" s="255"/>
      <c r="O566" s="255"/>
      <c r="P566" s="255"/>
      <c r="Q566" s="255"/>
      <c r="R566" s="255"/>
      <c r="S566" s="255"/>
      <c r="T566" s="256"/>
      <c r="AT566" s="257" t="s">
        <v>235</v>
      </c>
      <c r="AU566" s="257" t="s">
        <v>85</v>
      </c>
      <c r="AV566" s="14" t="s">
        <v>91</v>
      </c>
      <c r="AW566" s="14" t="s">
        <v>40</v>
      </c>
      <c r="AX566" s="14" t="s">
        <v>77</v>
      </c>
      <c r="AY566" s="257" t="s">
        <v>225</v>
      </c>
    </row>
    <row r="567" spans="2:51" s="12" customFormat="1" ht="27">
      <c r="B567" s="221"/>
      <c r="C567" s="222"/>
      <c r="D567" s="223" t="s">
        <v>235</v>
      </c>
      <c r="E567" s="224" t="s">
        <v>24</v>
      </c>
      <c r="F567" s="225" t="s">
        <v>607</v>
      </c>
      <c r="G567" s="222"/>
      <c r="H567" s="226">
        <v>279.747</v>
      </c>
      <c r="I567" s="227"/>
      <c r="J567" s="222"/>
      <c r="K567" s="222"/>
      <c r="L567" s="228"/>
      <c r="M567" s="229"/>
      <c r="N567" s="230"/>
      <c r="O567" s="230"/>
      <c r="P567" s="230"/>
      <c r="Q567" s="230"/>
      <c r="R567" s="230"/>
      <c r="S567" s="230"/>
      <c r="T567" s="231"/>
      <c r="AT567" s="232" t="s">
        <v>235</v>
      </c>
      <c r="AU567" s="232" t="s">
        <v>85</v>
      </c>
      <c r="AV567" s="12" t="s">
        <v>85</v>
      </c>
      <c r="AW567" s="12" t="s">
        <v>40</v>
      </c>
      <c r="AX567" s="12" t="s">
        <v>25</v>
      </c>
      <c r="AY567" s="232" t="s">
        <v>225</v>
      </c>
    </row>
    <row r="568" spans="2:65" s="1" customFormat="1" ht="16.5" customHeight="1">
      <c r="B568" s="42"/>
      <c r="C568" s="206" t="s">
        <v>608</v>
      </c>
      <c r="D568" s="206" t="s">
        <v>227</v>
      </c>
      <c r="E568" s="207" t="s">
        <v>609</v>
      </c>
      <c r="F568" s="208" t="s">
        <v>610</v>
      </c>
      <c r="G568" s="209" t="s">
        <v>147</v>
      </c>
      <c r="H568" s="210">
        <v>172.438</v>
      </c>
      <c r="I568" s="211"/>
      <c r="J568" s="212">
        <f>ROUND(I568*H568,2)</f>
        <v>0</v>
      </c>
      <c r="K568" s="208" t="s">
        <v>230</v>
      </c>
      <c r="L568" s="62"/>
      <c r="M568" s="213" t="s">
        <v>24</v>
      </c>
      <c r="N568" s="214" t="s">
        <v>48</v>
      </c>
      <c r="O568" s="43"/>
      <c r="P568" s="215">
        <f>O568*H568</f>
        <v>0</v>
      </c>
      <c r="Q568" s="215">
        <v>1.97908</v>
      </c>
      <c r="R568" s="215">
        <f>Q568*H568</f>
        <v>341.26859704</v>
      </c>
      <c r="S568" s="215">
        <v>0</v>
      </c>
      <c r="T568" s="216">
        <f>S568*H568</f>
        <v>0</v>
      </c>
      <c r="AR568" s="25" t="s">
        <v>231</v>
      </c>
      <c r="AT568" s="25" t="s">
        <v>227</v>
      </c>
      <c r="AU568" s="25" t="s">
        <v>85</v>
      </c>
      <c r="AY568" s="25" t="s">
        <v>225</v>
      </c>
      <c r="BE568" s="217">
        <f>IF(N568="základní",J568,0)</f>
        <v>0</v>
      </c>
      <c r="BF568" s="217">
        <f>IF(N568="snížená",J568,0)</f>
        <v>0</v>
      </c>
      <c r="BG568" s="217">
        <f>IF(N568="zákl. přenesená",J568,0)</f>
        <v>0</v>
      </c>
      <c r="BH568" s="217">
        <f>IF(N568="sníž. přenesená",J568,0)</f>
        <v>0</v>
      </c>
      <c r="BI568" s="217">
        <f>IF(N568="nulová",J568,0)</f>
        <v>0</v>
      </c>
      <c r="BJ568" s="25" t="s">
        <v>25</v>
      </c>
      <c r="BK568" s="217">
        <f>ROUND(I568*H568,2)</f>
        <v>0</v>
      </c>
      <c r="BL568" s="25" t="s">
        <v>231</v>
      </c>
      <c r="BM568" s="25" t="s">
        <v>611</v>
      </c>
    </row>
    <row r="569" spans="2:47" s="1" customFormat="1" ht="13.5">
      <c r="B569" s="42"/>
      <c r="C569" s="64"/>
      <c r="D569" s="218" t="s">
        <v>233</v>
      </c>
      <c r="E569" s="64"/>
      <c r="F569" s="219" t="s">
        <v>612</v>
      </c>
      <c r="G569" s="64"/>
      <c r="H569" s="64"/>
      <c r="I569" s="174"/>
      <c r="J569" s="64"/>
      <c r="K569" s="64"/>
      <c r="L569" s="62"/>
      <c r="M569" s="220"/>
      <c r="N569" s="43"/>
      <c r="O569" s="43"/>
      <c r="P569" s="43"/>
      <c r="Q569" s="43"/>
      <c r="R569" s="43"/>
      <c r="S569" s="43"/>
      <c r="T569" s="79"/>
      <c r="AT569" s="25" t="s">
        <v>233</v>
      </c>
      <c r="AU569" s="25" t="s">
        <v>85</v>
      </c>
    </row>
    <row r="570" spans="2:51" s="13" customFormat="1" ht="13.5">
      <c r="B570" s="233"/>
      <c r="C570" s="234"/>
      <c r="D570" s="218" t="s">
        <v>235</v>
      </c>
      <c r="E570" s="235" t="s">
        <v>24</v>
      </c>
      <c r="F570" s="236" t="s">
        <v>613</v>
      </c>
      <c r="G570" s="234"/>
      <c r="H570" s="237" t="s">
        <v>24</v>
      </c>
      <c r="I570" s="238"/>
      <c r="J570" s="234"/>
      <c r="K570" s="234"/>
      <c r="L570" s="239"/>
      <c r="M570" s="240"/>
      <c r="N570" s="241"/>
      <c r="O570" s="241"/>
      <c r="P570" s="241"/>
      <c r="Q570" s="241"/>
      <c r="R570" s="241"/>
      <c r="S570" s="241"/>
      <c r="T570" s="242"/>
      <c r="AT570" s="243" t="s">
        <v>235</v>
      </c>
      <c r="AU570" s="243" t="s">
        <v>85</v>
      </c>
      <c r="AV570" s="13" t="s">
        <v>25</v>
      </c>
      <c r="AW570" s="13" t="s">
        <v>40</v>
      </c>
      <c r="AX570" s="13" t="s">
        <v>77</v>
      </c>
      <c r="AY570" s="243" t="s">
        <v>225</v>
      </c>
    </row>
    <row r="571" spans="2:51" s="12" customFormat="1" ht="13.5">
      <c r="B571" s="221"/>
      <c r="C571" s="222"/>
      <c r="D571" s="218" t="s">
        <v>235</v>
      </c>
      <c r="E571" s="244" t="s">
        <v>24</v>
      </c>
      <c r="F571" s="245" t="s">
        <v>614</v>
      </c>
      <c r="G571" s="222"/>
      <c r="H571" s="246">
        <v>2.281</v>
      </c>
      <c r="I571" s="227"/>
      <c r="J571" s="222"/>
      <c r="K571" s="222"/>
      <c r="L571" s="228"/>
      <c r="M571" s="229"/>
      <c r="N571" s="230"/>
      <c r="O571" s="230"/>
      <c r="P571" s="230"/>
      <c r="Q571" s="230"/>
      <c r="R571" s="230"/>
      <c r="S571" s="230"/>
      <c r="T571" s="231"/>
      <c r="AT571" s="232" t="s">
        <v>235</v>
      </c>
      <c r="AU571" s="232" t="s">
        <v>85</v>
      </c>
      <c r="AV571" s="12" t="s">
        <v>85</v>
      </c>
      <c r="AW571" s="12" t="s">
        <v>40</v>
      </c>
      <c r="AX571" s="12" t="s">
        <v>77</v>
      </c>
      <c r="AY571" s="232" t="s">
        <v>225</v>
      </c>
    </row>
    <row r="572" spans="2:51" s="13" customFormat="1" ht="13.5">
      <c r="B572" s="233"/>
      <c r="C572" s="234"/>
      <c r="D572" s="218" t="s">
        <v>235</v>
      </c>
      <c r="E572" s="235" t="s">
        <v>24</v>
      </c>
      <c r="F572" s="236" t="s">
        <v>615</v>
      </c>
      <c r="G572" s="234"/>
      <c r="H572" s="237" t="s">
        <v>24</v>
      </c>
      <c r="I572" s="238"/>
      <c r="J572" s="234"/>
      <c r="K572" s="234"/>
      <c r="L572" s="239"/>
      <c r="M572" s="240"/>
      <c r="N572" s="241"/>
      <c r="O572" s="241"/>
      <c r="P572" s="241"/>
      <c r="Q572" s="241"/>
      <c r="R572" s="241"/>
      <c r="S572" s="241"/>
      <c r="T572" s="242"/>
      <c r="AT572" s="243" t="s">
        <v>235</v>
      </c>
      <c r="AU572" s="243" t="s">
        <v>85</v>
      </c>
      <c r="AV572" s="13" t="s">
        <v>25</v>
      </c>
      <c r="AW572" s="13" t="s">
        <v>40</v>
      </c>
      <c r="AX572" s="13" t="s">
        <v>77</v>
      </c>
      <c r="AY572" s="243" t="s">
        <v>225</v>
      </c>
    </row>
    <row r="573" spans="2:51" s="12" customFormat="1" ht="27">
      <c r="B573" s="221"/>
      <c r="C573" s="222"/>
      <c r="D573" s="218" t="s">
        <v>235</v>
      </c>
      <c r="E573" s="244" t="s">
        <v>24</v>
      </c>
      <c r="F573" s="245" t="s">
        <v>616</v>
      </c>
      <c r="G573" s="222"/>
      <c r="H573" s="246">
        <v>59.108</v>
      </c>
      <c r="I573" s="227"/>
      <c r="J573" s="222"/>
      <c r="K573" s="222"/>
      <c r="L573" s="228"/>
      <c r="M573" s="229"/>
      <c r="N573" s="230"/>
      <c r="O573" s="230"/>
      <c r="P573" s="230"/>
      <c r="Q573" s="230"/>
      <c r="R573" s="230"/>
      <c r="S573" s="230"/>
      <c r="T573" s="231"/>
      <c r="AT573" s="232" t="s">
        <v>235</v>
      </c>
      <c r="AU573" s="232" t="s">
        <v>85</v>
      </c>
      <c r="AV573" s="12" t="s">
        <v>85</v>
      </c>
      <c r="AW573" s="12" t="s">
        <v>40</v>
      </c>
      <c r="AX573" s="12" t="s">
        <v>77</v>
      </c>
      <c r="AY573" s="232" t="s">
        <v>225</v>
      </c>
    </row>
    <row r="574" spans="2:51" s="12" customFormat="1" ht="13.5">
      <c r="B574" s="221"/>
      <c r="C574" s="222"/>
      <c r="D574" s="218" t="s">
        <v>235</v>
      </c>
      <c r="E574" s="244" t="s">
        <v>24</v>
      </c>
      <c r="F574" s="245" t="s">
        <v>617</v>
      </c>
      <c r="G574" s="222"/>
      <c r="H574" s="246">
        <v>11.609</v>
      </c>
      <c r="I574" s="227"/>
      <c r="J574" s="222"/>
      <c r="K574" s="222"/>
      <c r="L574" s="228"/>
      <c r="M574" s="229"/>
      <c r="N574" s="230"/>
      <c r="O574" s="230"/>
      <c r="P574" s="230"/>
      <c r="Q574" s="230"/>
      <c r="R574" s="230"/>
      <c r="S574" s="230"/>
      <c r="T574" s="231"/>
      <c r="AT574" s="232" t="s">
        <v>235</v>
      </c>
      <c r="AU574" s="232" t="s">
        <v>85</v>
      </c>
      <c r="AV574" s="12" t="s">
        <v>85</v>
      </c>
      <c r="AW574" s="12" t="s">
        <v>40</v>
      </c>
      <c r="AX574" s="12" t="s">
        <v>77</v>
      </c>
      <c r="AY574" s="232" t="s">
        <v>225</v>
      </c>
    </row>
    <row r="575" spans="2:51" s="12" customFormat="1" ht="13.5">
      <c r="B575" s="221"/>
      <c r="C575" s="222"/>
      <c r="D575" s="218" t="s">
        <v>235</v>
      </c>
      <c r="E575" s="244" t="s">
        <v>24</v>
      </c>
      <c r="F575" s="245" t="s">
        <v>618</v>
      </c>
      <c r="G575" s="222"/>
      <c r="H575" s="246">
        <v>4.278</v>
      </c>
      <c r="I575" s="227"/>
      <c r="J575" s="222"/>
      <c r="K575" s="222"/>
      <c r="L575" s="228"/>
      <c r="M575" s="229"/>
      <c r="N575" s="230"/>
      <c r="O575" s="230"/>
      <c r="P575" s="230"/>
      <c r="Q575" s="230"/>
      <c r="R575" s="230"/>
      <c r="S575" s="230"/>
      <c r="T575" s="231"/>
      <c r="AT575" s="232" t="s">
        <v>235</v>
      </c>
      <c r="AU575" s="232" t="s">
        <v>85</v>
      </c>
      <c r="AV575" s="12" t="s">
        <v>85</v>
      </c>
      <c r="AW575" s="12" t="s">
        <v>40</v>
      </c>
      <c r="AX575" s="12" t="s">
        <v>77</v>
      </c>
      <c r="AY575" s="232" t="s">
        <v>225</v>
      </c>
    </row>
    <row r="576" spans="2:51" s="13" customFormat="1" ht="27">
      <c r="B576" s="233"/>
      <c r="C576" s="234"/>
      <c r="D576" s="218" t="s">
        <v>235</v>
      </c>
      <c r="E576" s="235" t="s">
        <v>24</v>
      </c>
      <c r="F576" s="236" t="s">
        <v>619</v>
      </c>
      <c r="G576" s="234"/>
      <c r="H576" s="237" t="s">
        <v>24</v>
      </c>
      <c r="I576" s="238"/>
      <c r="J576" s="234"/>
      <c r="K576" s="234"/>
      <c r="L576" s="239"/>
      <c r="M576" s="240"/>
      <c r="N576" s="241"/>
      <c r="O576" s="241"/>
      <c r="P576" s="241"/>
      <c r="Q576" s="241"/>
      <c r="R576" s="241"/>
      <c r="S576" s="241"/>
      <c r="T576" s="242"/>
      <c r="AT576" s="243" t="s">
        <v>235</v>
      </c>
      <c r="AU576" s="243" t="s">
        <v>85</v>
      </c>
      <c r="AV576" s="13" t="s">
        <v>25</v>
      </c>
      <c r="AW576" s="13" t="s">
        <v>40</v>
      </c>
      <c r="AX576" s="13" t="s">
        <v>77</v>
      </c>
      <c r="AY576" s="243" t="s">
        <v>225</v>
      </c>
    </row>
    <row r="577" spans="2:51" s="12" customFormat="1" ht="27">
      <c r="B577" s="221"/>
      <c r="C577" s="222"/>
      <c r="D577" s="218" t="s">
        <v>235</v>
      </c>
      <c r="E577" s="244" t="s">
        <v>24</v>
      </c>
      <c r="F577" s="245" t="s">
        <v>620</v>
      </c>
      <c r="G577" s="222"/>
      <c r="H577" s="246">
        <v>19.861</v>
      </c>
      <c r="I577" s="227"/>
      <c r="J577" s="222"/>
      <c r="K577" s="222"/>
      <c r="L577" s="228"/>
      <c r="M577" s="229"/>
      <c r="N577" s="230"/>
      <c r="O577" s="230"/>
      <c r="P577" s="230"/>
      <c r="Q577" s="230"/>
      <c r="R577" s="230"/>
      <c r="S577" s="230"/>
      <c r="T577" s="231"/>
      <c r="AT577" s="232" t="s">
        <v>235</v>
      </c>
      <c r="AU577" s="232" t="s">
        <v>85</v>
      </c>
      <c r="AV577" s="12" t="s">
        <v>85</v>
      </c>
      <c r="AW577" s="12" t="s">
        <v>40</v>
      </c>
      <c r="AX577" s="12" t="s">
        <v>77</v>
      </c>
      <c r="AY577" s="232" t="s">
        <v>225</v>
      </c>
    </row>
    <row r="578" spans="2:51" s="12" customFormat="1" ht="13.5">
      <c r="B578" s="221"/>
      <c r="C578" s="222"/>
      <c r="D578" s="218" t="s">
        <v>235</v>
      </c>
      <c r="E578" s="244" t="s">
        <v>24</v>
      </c>
      <c r="F578" s="245" t="s">
        <v>621</v>
      </c>
      <c r="G578" s="222"/>
      <c r="H578" s="246">
        <v>35.035</v>
      </c>
      <c r="I578" s="227"/>
      <c r="J578" s="222"/>
      <c r="K578" s="222"/>
      <c r="L578" s="228"/>
      <c r="M578" s="229"/>
      <c r="N578" s="230"/>
      <c r="O578" s="230"/>
      <c r="P578" s="230"/>
      <c r="Q578" s="230"/>
      <c r="R578" s="230"/>
      <c r="S578" s="230"/>
      <c r="T578" s="231"/>
      <c r="AT578" s="232" t="s">
        <v>235</v>
      </c>
      <c r="AU578" s="232" t="s">
        <v>85</v>
      </c>
      <c r="AV578" s="12" t="s">
        <v>85</v>
      </c>
      <c r="AW578" s="12" t="s">
        <v>40</v>
      </c>
      <c r="AX578" s="12" t="s">
        <v>77</v>
      </c>
      <c r="AY578" s="232" t="s">
        <v>225</v>
      </c>
    </row>
    <row r="579" spans="2:51" s="12" customFormat="1" ht="13.5">
      <c r="B579" s="221"/>
      <c r="C579" s="222"/>
      <c r="D579" s="218" t="s">
        <v>235</v>
      </c>
      <c r="E579" s="244" t="s">
        <v>24</v>
      </c>
      <c r="F579" s="245" t="s">
        <v>622</v>
      </c>
      <c r="G579" s="222"/>
      <c r="H579" s="246">
        <v>23.423</v>
      </c>
      <c r="I579" s="227"/>
      <c r="J579" s="222"/>
      <c r="K579" s="222"/>
      <c r="L579" s="228"/>
      <c r="M579" s="229"/>
      <c r="N579" s="230"/>
      <c r="O579" s="230"/>
      <c r="P579" s="230"/>
      <c r="Q579" s="230"/>
      <c r="R579" s="230"/>
      <c r="S579" s="230"/>
      <c r="T579" s="231"/>
      <c r="AT579" s="232" t="s">
        <v>235</v>
      </c>
      <c r="AU579" s="232" t="s">
        <v>85</v>
      </c>
      <c r="AV579" s="12" t="s">
        <v>85</v>
      </c>
      <c r="AW579" s="12" t="s">
        <v>40</v>
      </c>
      <c r="AX579" s="12" t="s">
        <v>77</v>
      </c>
      <c r="AY579" s="232" t="s">
        <v>225</v>
      </c>
    </row>
    <row r="580" spans="2:51" s="12" customFormat="1" ht="13.5">
      <c r="B580" s="221"/>
      <c r="C580" s="222"/>
      <c r="D580" s="218" t="s">
        <v>235</v>
      </c>
      <c r="E580" s="244" t="s">
        <v>24</v>
      </c>
      <c r="F580" s="245" t="s">
        <v>623</v>
      </c>
      <c r="G580" s="222"/>
      <c r="H580" s="246">
        <v>8.632</v>
      </c>
      <c r="I580" s="227"/>
      <c r="J580" s="222"/>
      <c r="K580" s="222"/>
      <c r="L580" s="228"/>
      <c r="M580" s="229"/>
      <c r="N580" s="230"/>
      <c r="O580" s="230"/>
      <c r="P580" s="230"/>
      <c r="Q580" s="230"/>
      <c r="R580" s="230"/>
      <c r="S580" s="230"/>
      <c r="T580" s="231"/>
      <c r="AT580" s="232" t="s">
        <v>235</v>
      </c>
      <c r="AU580" s="232" t="s">
        <v>85</v>
      </c>
      <c r="AV580" s="12" t="s">
        <v>85</v>
      </c>
      <c r="AW580" s="12" t="s">
        <v>40</v>
      </c>
      <c r="AX580" s="12" t="s">
        <v>77</v>
      </c>
      <c r="AY580" s="232" t="s">
        <v>225</v>
      </c>
    </row>
    <row r="581" spans="2:51" s="14" customFormat="1" ht="13.5">
      <c r="B581" s="247"/>
      <c r="C581" s="248"/>
      <c r="D581" s="218" t="s">
        <v>235</v>
      </c>
      <c r="E581" s="249" t="s">
        <v>24</v>
      </c>
      <c r="F581" s="250" t="s">
        <v>247</v>
      </c>
      <c r="G581" s="248"/>
      <c r="H581" s="251">
        <v>164.227</v>
      </c>
      <c r="I581" s="252"/>
      <c r="J581" s="248"/>
      <c r="K581" s="248"/>
      <c r="L581" s="253"/>
      <c r="M581" s="254"/>
      <c r="N581" s="255"/>
      <c r="O581" s="255"/>
      <c r="P581" s="255"/>
      <c r="Q581" s="255"/>
      <c r="R581" s="255"/>
      <c r="S581" s="255"/>
      <c r="T581" s="256"/>
      <c r="AT581" s="257" t="s">
        <v>235</v>
      </c>
      <c r="AU581" s="257" t="s">
        <v>85</v>
      </c>
      <c r="AV581" s="14" t="s">
        <v>91</v>
      </c>
      <c r="AW581" s="14" t="s">
        <v>40</v>
      </c>
      <c r="AX581" s="14" t="s">
        <v>77</v>
      </c>
      <c r="AY581" s="257" t="s">
        <v>225</v>
      </c>
    </row>
    <row r="582" spans="2:51" s="12" customFormat="1" ht="27">
      <c r="B582" s="221"/>
      <c r="C582" s="222"/>
      <c r="D582" s="223" t="s">
        <v>235</v>
      </c>
      <c r="E582" s="224" t="s">
        <v>24</v>
      </c>
      <c r="F582" s="225" t="s">
        <v>624</v>
      </c>
      <c r="G582" s="222"/>
      <c r="H582" s="226">
        <v>172.438</v>
      </c>
      <c r="I582" s="227"/>
      <c r="J582" s="222"/>
      <c r="K582" s="222"/>
      <c r="L582" s="228"/>
      <c r="M582" s="229"/>
      <c r="N582" s="230"/>
      <c r="O582" s="230"/>
      <c r="P582" s="230"/>
      <c r="Q582" s="230"/>
      <c r="R582" s="230"/>
      <c r="S582" s="230"/>
      <c r="T582" s="231"/>
      <c r="AT582" s="232" t="s">
        <v>235</v>
      </c>
      <c r="AU582" s="232" t="s">
        <v>85</v>
      </c>
      <c r="AV582" s="12" t="s">
        <v>85</v>
      </c>
      <c r="AW582" s="12" t="s">
        <v>40</v>
      </c>
      <c r="AX582" s="12" t="s">
        <v>25</v>
      </c>
      <c r="AY582" s="232" t="s">
        <v>225</v>
      </c>
    </row>
    <row r="583" spans="2:65" s="1" customFormat="1" ht="16.5" customHeight="1">
      <c r="B583" s="42"/>
      <c r="C583" s="206" t="s">
        <v>625</v>
      </c>
      <c r="D583" s="206" t="s">
        <v>227</v>
      </c>
      <c r="E583" s="207" t="s">
        <v>626</v>
      </c>
      <c r="F583" s="208" t="s">
        <v>627</v>
      </c>
      <c r="G583" s="209" t="s">
        <v>147</v>
      </c>
      <c r="H583" s="210">
        <v>83.581</v>
      </c>
      <c r="I583" s="211"/>
      <c r="J583" s="212">
        <f>ROUND(I583*H583,2)</f>
        <v>0</v>
      </c>
      <c r="K583" s="208" t="s">
        <v>230</v>
      </c>
      <c r="L583" s="62"/>
      <c r="M583" s="213" t="s">
        <v>24</v>
      </c>
      <c r="N583" s="214" t="s">
        <v>48</v>
      </c>
      <c r="O583" s="43"/>
      <c r="P583" s="215">
        <f>O583*H583</f>
        <v>0</v>
      </c>
      <c r="Q583" s="215">
        <v>1.78636</v>
      </c>
      <c r="R583" s="215">
        <f>Q583*H583</f>
        <v>149.30575516</v>
      </c>
      <c r="S583" s="215">
        <v>0</v>
      </c>
      <c r="T583" s="216">
        <f>S583*H583</f>
        <v>0</v>
      </c>
      <c r="AR583" s="25" t="s">
        <v>231</v>
      </c>
      <c r="AT583" s="25" t="s">
        <v>227</v>
      </c>
      <c r="AU583" s="25" t="s">
        <v>85</v>
      </c>
      <c r="AY583" s="25" t="s">
        <v>225</v>
      </c>
      <c r="BE583" s="217">
        <f>IF(N583="základní",J583,0)</f>
        <v>0</v>
      </c>
      <c r="BF583" s="217">
        <f>IF(N583="snížená",J583,0)</f>
        <v>0</v>
      </c>
      <c r="BG583" s="217">
        <f>IF(N583="zákl. přenesená",J583,0)</f>
        <v>0</v>
      </c>
      <c r="BH583" s="217">
        <f>IF(N583="sníž. přenesená",J583,0)</f>
        <v>0</v>
      </c>
      <c r="BI583" s="217">
        <f>IF(N583="nulová",J583,0)</f>
        <v>0</v>
      </c>
      <c r="BJ583" s="25" t="s">
        <v>25</v>
      </c>
      <c r="BK583" s="217">
        <f>ROUND(I583*H583,2)</f>
        <v>0</v>
      </c>
      <c r="BL583" s="25" t="s">
        <v>231</v>
      </c>
      <c r="BM583" s="25" t="s">
        <v>628</v>
      </c>
    </row>
    <row r="584" spans="2:47" s="1" customFormat="1" ht="13.5">
      <c r="B584" s="42"/>
      <c r="C584" s="64"/>
      <c r="D584" s="218" t="s">
        <v>233</v>
      </c>
      <c r="E584" s="64"/>
      <c r="F584" s="219" t="s">
        <v>629</v>
      </c>
      <c r="G584" s="64"/>
      <c r="H584" s="64"/>
      <c r="I584" s="174"/>
      <c r="J584" s="64"/>
      <c r="K584" s="64"/>
      <c r="L584" s="62"/>
      <c r="M584" s="220"/>
      <c r="N584" s="43"/>
      <c r="O584" s="43"/>
      <c r="P584" s="43"/>
      <c r="Q584" s="43"/>
      <c r="R584" s="43"/>
      <c r="S584" s="43"/>
      <c r="T584" s="79"/>
      <c r="AT584" s="25" t="s">
        <v>233</v>
      </c>
      <c r="AU584" s="25" t="s">
        <v>85</v>
      </c>
    </row>
    <row r="585" spans="2:51" s="13" customFormat="1" ht="13.5">
      <c r="B585" s="233"/>
      <c r="C585" s="234"/>
      <c r="D585" s="218" t="s">
        <v>235</v>
      </c>
      <c r="E585" s="235" t="s">
        <v>24</v>
      </c>
      <c r="F585" s="236" t="s">
        <v>630</v>
      </c>
      <c r="G585" s="234"/>
      <c r="H585" s="237" t="s">
        <v>24</v>
      </c>
      <c r="I585" s="238"/>
      <c r="J585" s="234"/>
      <c r="K585" s="234"/>
      <c r="L585" s="239"/>
      <c r="M585" s="240"/>
      <c r="N585" s="241"/>
      <c r="O585" s="241"/>
      <c r="P585" s="241"/>
      <c r="Q585" s="241"/>
      <c r="R585" s="241"/>
      <c r="S585" s="241"/>
      <c r="T585" s="242"/>
      <c r="AT585" s="243" t="s">
        <v>235</v>
      </c>
      <c r="AU585" s="243" t="s">
        <v>85</v>
      </c>
      <c r="AV585" s="13" t="s">
        <v>25</v>
      </c>
      <c r="AW585" s="13" t="s">
        <v>40</v>
      </c>
      <c r="AX585" s="13" t="s">
        <v>77</v>
      </c>
      <c r="AY585" s="243" t="s">
        <v>225</v>
      </c>
    </row>
    <row r="586" spans="2:51" s="12" customFormat="1" ht="13.5">
      <c r="B586" s="221"/>
      <c r="C586" s="222"/>
      <c r="D586" s="218" t="s">
        <v>235</v>
      </c>
      <c r="E586" s="244" t="s">
        <v>24</v>
      </c>
      <c r="F586" s="245" t="s">
        <v>631</v>
      </c>
      <c r="G586" s="222"/>
      <c r="H586" s="246">
        <v>43.875</v>
      </c>
      <c r="I586" s="227"/>
      <c r="J586" s="222"/>
      <c r="K586" s="222"/>
      <c r="L586" s="228"/>
      <c r="M586" s="229"/>
      <c r="N586" s="230"/>
      <c r="O586" s="230"/>
      <c r="P586" s="230"/>
      <c r="Q586" s="230"/>
      <c r="R586" s="230"/>
      <c r="S586" s="230"/>
      <c r="T586" s="231"/>
      <c r="AT586" s="232" t="s">
        <v>235</v>
      </c>
      <c r="AU586" s="232" t="s">
        <v>85</v>
      </c>
      <c r="AV586" s="12" t="s">
        <v>85</v>
      </c>
      <c r="AW586" s="12" t="s">
        <v>40</v>
      </c>
      <c r="AX586" s="12" t="s">
        <v>77</v>
      </c>
      <c r="AY586" s="232" t="s">
        <v>225</v>
      </c>
    </row>
    <row r="587" spans="2:51" s="12" customFormat="1" ht="13.5">
      <c r="B587" s="221"/>
      <c r="C587" s="222"/>
      <c r="D587" s="218" t="s">
        <v>235</v>
      </c>
      <c r="E587" s="244" t="s">
        <v>24</v>
      </c>
      <c r="F587" s="245" t="s">
        <v>632</v>
      </c>
      <c r="G587" s="222"/>
      <c r="H587" s="246">
        <v>31.95</v>
      </c>
      <c r="I587" s="227"/>
      <c r="J587" s="222"/>
      <c r="K587" s="222"/>
      <c r="L587" s="228"/>
      <c r="M587" s="229"/>
      <c r="N587" s="230"/>
      <c r="O587" s="230"/>
      <c r="P587" s="230"/>
      <c r="Q587" s="230"/>
      <c r="R587" s="230"/>
      <c r="S587" s="230"/>
      <c r="T587" s="231"/>
      <c r="AT587" s="232" t="s">
        <v>235</v>
      </c>
      <c r="AU587" s="232" t="s">
        <v>85</v>
      </c>
      <c r="AV587" s="12" t="s">
        <v>85</v>
      </c>
      <c r="AW587" s="12" t="s">
        <v>40</v>
      </c>
      <c r="AX587" s="12" t="s">
        <v>77</v>
      </c>
      <c r="AY587" s="232" t="s">
        <v>225</v>
      </c>
    </row>
    <row r="588" spans="2:51" s="13" customFormat="1" ht="13.5">
      <c r="B588" s="233"/>
      <c r="C588" s="234"/>
      <c r="D588" s="218" t="s">
        <v>235</v>
      </c>
      <c r="E588" s="235" t="s">
        <v>24</v>
      </c>
      <c r="F588" s="236" t="s">
        <v>633</v>
      </c>
      <c r="G588" s="234"/>
      <c r="H588" s="237" t="s">
        <v>24</v>
      </c>
      <c r="I588" s="238"/>
      <c r="J588" s="234"/>
      <c r="K588" s="234"/>
      <c r="L588" s="239"/>
      <c r="M588" s="240"/>
      <c r="N588" s="241"/>
      <c r="O588" s="241"/>
      <c r="P588" s="241"/>
      <c r="Q588" s="241"/>
      <c r="R588" s="241"/>
      <c r="S588" s="241"/>
      <c r="T588" s="242"/>
      <c r="AT588" s="243" t="s">
        <v>235</v>
      </c>
      <c r="AU588" s="243" t="s">
        <v>85</v>
      </c>
      <c r="AV588" s="13" t="s">
        <v>25</v>
      </c>
      <c r="AW588" s="13" t="s">
        <v>40</v>
      </c>
      <c r="AX588" s="13" t="s">
        <v>77</v>
      </c>
      <c r="AY588" s="243" t="s">
        <v>225</v>
      </c>
    </row>
    <row r="589" spans="2:51" s="12" customFormat="1" ht="13.5">
      <c r="B589" s="221"/>
      <c r="C589" s="222"/>
      <c r="D589" s="218" t="s">
        <v>235</v>
      </c>
      <c r="E589" s="244" t="s">
        <v>24</v>
      </c>
      <c r="F589" s="245" t="s">
        <v>634</v>
      </c>
      <c r="G589" s="222"/>
      <c r="H589" s="246">
        <v>3.12</v>
      </c>
      <c r="I589" s="227"/>
      <c r="J589" s="222"/>
      <c r="K589" s="222"/>
      <c r="L589" s="228"/>
      <c r="M589" s="229"/>
      <c r="N589" s="230"/>
      <c r="O589" s="230"/>
      <c r="P589" s="230"/>
      <c r="Q589" s="230"/>
      <c r="R589" s="230"/>
      <c r="S589" s="230"/>
      <c r="T589" s="231"/>
      <c r="AT589" s="232" t="s">
        <v>235</v>
      </c>
      <c r="AU589" s="232" t="s">
        <v>85</v>
      </c>
      <c r="AV589" s="12" t="s">
        <v>85</v>
      </c>
      <c r="AW589" s="12" t="s">
        <v>40</v>
      </c>
      <c r="AX589" s="12" t="s">
        <v>77</v>
      </c>
      <c r="AY589" s="232" t="s">
        <v>225</v>
      </c>
    </row>
    <row r="590" spans="2:51" s="13" customFormat="1" ht="13.5">
      <c r="B590" s="233"/>
      <c r="C590" s="234"/>
      <c r="D590" s="218" t="s">
        <v>235</v>
      </c>
      <c r="E590" s="235" t="s">
        <v>24</v>
      </c>
      <c r="F590" s="236" t="s">
        <v>635</v>
      </c>
      <c r="G590" s="234"/>
      <c r="H590" s="237" t="s">
        <v>24</v>
      </c>
      <c r="I590" s="238"/>
      <c r="J590" s="234"/>
      <c r="K590" s="234"/>
      <c r="L590" s="239"/>
      <c r="M590" s="240"/>
      <c r="N590" s="241"/>
      <c r="O590" s="241"/>
      <c r="P590" s="241"/>
      <c r="Q590" s="241"/>
      <c r="R590" s="241"/>
      <c r="S590" s="241"/>
      <c r="T590" s="242"/>
      <c r="AT590" s="243" t="s">
        <v>235</v>
      </c>
      <c r="AU590" s="243" t="s">
        <v>85</v>
      </c>
      <c r="AV590" s="13" t="s">
        <v>25</v>
      </c>
      <c r="AW590" s="13" t="s">
        <v>40</v>
      </c>
      <c r="AX590" s="13" t="s">
        <v>77</v>
      </c>
      <c r="AY590" s="243" t="s">
        <v>225</v>
      </c>
    </row>
    <row r="591" spans="2:51" s="12" customFormat="1" ht="13.5">
      <c r="B591" s="221"/>
      <c r="C591" s="222"/>
      <c r="D591" s="218" t="s">
        <v>235</v>
      </c>
      <c r="E591" s="244" t="s">
        <v>24</v>
      </c>
      <c r="F591" s="245" t="s">
        <v>636</v>
      </c>
      <c r="G591" s="222"/>
      <c r="H591" s="246">
        <v>0.656</v>
      </c>
      <c r="I591" s="227"/>
      <c r="J591" s="222"/>
      <c r="K591" s="222"/>
      <c r="L591" s="228"/>
      <c r="M591" s="229"/>
      <c r="N591" s="230"/>
      <c r="O591" s="230"/>
      <c r="P591" s="230"/>
      <c r="Q591" s="230"/>
      <c r="R591" s="230"/>
      <c r="S591" s="230"/>
      <c r="T591" s="231"/>
      <c r="AT591" s="232" t="s">
        <v>235</v>
      </c>
      <c r="AU591" s="232" t="s">
        <v>85</v>
      </c>
      <c r="AV591" s="12" t="s">
        <v>85</v>
      </c>
      <c r="AW591" s="12" t="s">
        <v>40</v>
      </c>
      <c r="AX591" s="12" t="s">
        <v>77</v>
      </c>
      <c r="AY591" s="232" t="s">
        <v>225</v>
      </c>
    </row>
    <row r="592" spans="2:51" s="14" customFormat="1" ht="13.5">
      <c r="B592" s="247"/>
      <c r="C592" s="248"/>
      <c r="D592" s="218" t="s">
        <v>235</v>
      </c>
      <c r="E592" s="249" t="s">
        <v>24</v>
      </c>
      <c r="F592" s="250" t="s">
        <v>247</v>
      </c>
      <c r="G592" s="248"/>
      <c r="H592" s="251">
        <v>79.601</v>
      </c>
      <c r="I592" s="252"/>
      <c r="J592" s="248"/>
      <c r="K592" s="248"/>
      <c r="L592" s="253"/>
      <c r="M592" s="254"/>
      <c r="N592" s="255"/>
      <c r="O592" s="255"/>
      <c r="P592" s="255"/>
      <c r="Q592" s="255"/>
      <c r="R592" s="255"/>
      <c r="S592" s="255"/>
      <c r="T592" s="256"/>
      <c r="AT592" s="257" t="s">
        <v>235</v>
      </c>
      <c r="AU592" s="257" t="s">
        <v>85</v>
      </c>
      <c r="AV592" s="14" t="s">
        <v>91</v>
      </c>
      <c r="AW592" s="14" t="s">
        <v>40</v>
      </c>
      <c r="AX592" s="14" t="s">
        <v>77</v>
      </c>
      <c r="AY592" s="257" t="s">
        <v>225</v>
      </c>
    </row>
    <row r="593" spans="2:51" s="12" customFormat="1" ht="27">
      <c r="B593" s="221"/>
      <c r="C593" s="222"/>
      <c r="D593" s="223" t="s">
        <v>235</v>
      </c>
      <c r="E593" s="224" t="s">
        <v>24</v>
      </c>
      <c r="F593" s="225" t="s">
        <v>637</v>
      </c>
      <c r="G593" s="222"/>
      <c r="H593" s="226">
        <v>83.581</v>
      </c>
      <c r="I593" s="227"/>
      <c r="J593" s="222"/>
      <c r="K593" s="222"/>
      <c r="L593" s="228"/>
      <c r="M593" s="229"/>
      <c r="N593" s="230"/>
      <c r="O593" s="230"/>
      <c r="P593" s="230"/>
      <c r="Q593" s="230"/>
      <c r="R593" s="230"/>
      <c r="S593" s="230"/>
      <c r="T593" s="231"/>
      <c r="AT593" s="232" t="s">
        <v>235</v>
      </c>
      <c r="AU593" s="232" t="s">
        <v>85</v>
      </c>
      <c r="AV593" s="12" t="s">
        <v>85</v>
      </c>
      <c r="AW593" s="12" t="s">
        <v>40</v>
      </c>
      <c r="AX593" s="12" t="s">
        <v>25</v>
      </c>
      <c r="AY593" s="232" t="s">
        <v>225</v>
      </c>
    </row>
    <row r="594" spans="2:65" s="1" customFormat="1" ht="16.5" customHeight="1">
      <c r="B594" s="42"/>
      <c r="C594" s="206" t="s">
        <v>638</v>
      </c>
      <c r="D594" s="206" t="s">
        <v>227</v>
      </c>
      <c r="E594" s="207" t="s">
        <v>639</v>
      </c>
      <c r="F594" s="208" t="s">
        <v>640</v>
      </c>
      <c r="G594" s="209" t="s">
        <v>141</v>
      </c>
      <c r="H594" s="210">
        <v>116.964</v>
      </c>
      <c r="I594" s="211"/>
      <c r="J594" s="212">
        <f>ROUND(I594*H594,2)</f>
        <v>0</v>
      </c>
      <c r="K594" s="208" t="s">
        <v>24</v>
      </c>
      <c r="L594" s="62"/>
      <c r="M594" s="213" t="s">
        <v>24</v>
      </c>
      <c r="N594" s="214" t="s">
        <v>48</v>
      </c>
      <c r="O594" s="43"/>
      <c r="P594" s="215">
        <f>O594*H594</f>
        <v>0</v>
      </c>
      <c r="Q594" s="215">
        <v>0</v>
      </c>
      <c r="R594" s="215">
        <f>Q594*H594</f>
        <v>0</v>
      </c>
      <c r="S594" s="215">
        <v>0</v>
      </c>
      <c r="T594" s="216">
        <f>S594*H594</f>
        <v>0</v>
      </c>
      <c r="AR594" s="25" t="s">
        <v>231</v>
      </c>
      <c r="AT594" s="25" t="s">
        <v>227</v>
      </c>
      <c r="AU594" s="25" t="s">
        <v>85</v>
      </c>
      <c r="AY594" s="25" t="s">
        <v>225</v>
      </c>
      <c r="BE594" s="217">
        <f>IF(N594="základní",J594,0)</f>
        <v>0</v>
      </c>
      <c r="BF594" s="217">
        <f>IF(N594="snížená",J594,0)</f>
        <v>0</v>
      </c>
      <c r="BG594" s="217">
        <f>IF(N594="zákl. přenesená",J594,0)</f>
        <v>0</v>
      </c>
      <c r="BH594" s="217">
        <f>IF(N594="sníž. přenesená",J594,0)</f>
        <v>0</v>
      </c>
      <c r="BI594" s="217">
        <f>IF(N594="nulová",J594,0)</f>
        <v>0</v>
      </c>
      <c r="BJ594" s="25" t="s">
        <v>25</v>
      </c>
      <c r="BK594" s="217">
        <f>ROUND(I594*H594,2)</f>
        <v>0</v>
      </c>
      <c r="BL594" s="25" t="s">
        <v>231</v>
      </c>
      <c r="BM594" s="25" t="s">
        <v>641</v>
      </c>
    </row>
    <row r="595" spans="2:51" s="13" customFormat="1" ht="13.5">
      <c r="B595" s="233"/>
      <c r="C595" s="234"/>
      <c r="D595" s="218" t="s">
        <v>235</v>
      </c>
      <c r="E595" s="235" t="s">
        <v>24</v>
      </c>
      <c r="F595" s="236" t="s">
        <v>642</v>
      </c>
      <c r="G595" s="234"/>
      <c r="H595" s="237" t="s">
        <v>24</v>
      </c>
      <c r="I595" s="238"/>
      <c r="J595" s="234"/>
      <c r="K595" s="234"/>
      <c r="L595" s="239"/>
      <c r="M595" s="240"/>
      <c r="N595" s="241"/>
      <c r="O595" s="241"/>
      <c r="P595" s="241"/>
      <c r="Q595" s="241"/>
      <c r="R595" s="241"/>
      <c r="S595" s="241"/>
      <c r="T595" s="242"/>
      <c r="AT595" s="243" t="s">
        <v>235</v>
      </c>
      <c r="AU595" s="243" t="s">
        <v>85</v>
      </c>
      <c r="AV595" s="13" t="s">
        <v>25</v>
      </c>
      <c r="AW595" s="13" t="s">
        <v>40</v>
      </c>
      <c r="AX595" s="13" t="s">
        <v>77</v>
      </c>
      <c r="AY595" s="243" t="s">
        <v>225</v>
      </c>
    </row>
    <row r="596" spans="2:51" s="12" customFormat="1" ht="13.5">
      <c r="B596" s="221"/>
      <c r="C596" s="222"/>
      <c r="D596" s="218" t="s">
        <v>235</v>
      </c>
      <c r="E596" s="244" t="s">
        <v>24</v>
      </c>
      <c r="F596" s="245" t="s">
        <v>643</v>
      </c>
      <c r="G596" s="222"/>
      <c r="H596" s="246">
        <v>20.539</v>
      </c>
      <c r="I596" s="227"/>
      <c r="J596" s="222"/>
      <c r="K596" s="222"/>
      <c r="L596" s="228"/>
      <c r="M596" s="229"/>
      <c r="N596" s="230"/>
      <c r="O596" s="230"/>
      <c r="P596" s="230"/>
      <c r="Q596" s="230"/>
      <c r="R596" s="230"/>
      <c r="S596" s="230"/>
      <c r="T596" s="231"/>
      <c r="AT596" s="232" t="s">
        <v>235</v>
      </c>
      <c r="AU596" s="232" t="s">
        <v>85</v>
      </c>
      <c r="AV596" s="12" t="s">
        <v>85</v>
      </c>
      <c r="AW596" s="12" t="s">
        <v>40</v>
      </c>
      <c r="AX596" s="12" t="s">
        <v>77</v>
      </c>
      <c r="AY596" s="232" t="s">
        <v>225</v>
      </c>
    </row>
    <row r="597" spans="2:51" s="13" customFormat="1" ht="13.5">
      <c r="B597" s="233"/>
      <c r="C597" s="234"/>
      <c r="D597" s="218" t="s">
        <v>235</v>
      </c>
      <c r="E597" s="235" t="s">
        <v>24</v>
      </c>
      <c r="F597" s="236" t="s">
        <v>644</v>
      </c>
      <c r="G597" s="234"/>
      <c r="H597" s="237" t="s">
        <v>24</v>
      </c>
      <c r="I597" s="238"/>
      <c r="J597" s="234"/>
      <c r="K597" s="234"/>
      <c r="L597" s="239"/>
      <c r="M597" s="240"/>
      <c r="N597" s="241"/>
      <c r="O597" s="241"/>
      <c r="P597" s="241"/>
      <c r="Q597" s="241"/>
      <c r="R597" s="241"/>
      <c r="S597" s="241"/>
      <c r="T597" s="242"/>
      <c r="AT597" s="243" t="s">
        <v>235</v>
      </c>
      <c r="AU597" s="243" t="s">
        <v>85</v>
      </c>
      <c r="AV597" s="13" t="s">
        <v>25</v>
      </c>
      <c r="AW597" s="13" t="s">
        <v>40</v>
      </c>
      <c r="AX597" s="13" t="s">
        <v>77</v>
      </c>
      <c r="AY597" s="243" t="s">
        <v>225</v>
      </c>
    </row>
    <row r="598" spans="2:51" s="12" customFormat="1" ht="13.5">
      <c r="B598" s="221"/>
      <c r="C598" s="222"/>
      <c r="D598" s="218" t="s">
        <v>235</v>
      </c>
      <c r="E598" s="244" t="s">
        <v>24</v>
      </c>
      <c r="F598" s="245" t="s">
        <v>645</v>
      </c>
      <c r="G598" s="222"/>
      <c r="H598" s="246">
        <v>92.675</v>
      </c>
      <c r="I598" s="227"/>
      <c r="J598" s="222"/>
      <c r="K598" s="222"/>
      <c r="L598" s="228"/>
      <c r="M598" s="229"/>
      <c r="N598" s="230"/>
      <c r="O598" s="230"/>
      <c r="P598" s="230"/>
      <c r="Q598" s="230"/>
      <c r="R598" s="230"/>
      <c r="S598" s="230"/>
      <c r="T598" s="231"/>
      <c r="AT598" s="232" t="s">
        <v>235</v>
      </c>
      <c r="AU598" s="232" t="s">
        <v>85</v>
      </c>
      <c r="AV598" s="12" t="s">
        <v>85</v>
      </c>
      <c r="AW598" s="12" t="s">
        <v>40</v>
      </c>
      <c r="AX598" s="12" t="s">
        <v>77</v>
      </c>
      <c r="AY598" s="232" t="s">
        <v>225</v>
      </c>
    </row>
    <row r="599" spans="2:51" s="13" customFormat="1" ht="13.5">
      <c r="B599" s="233"/>
      <c r="C599" s="234"/>
      <c r="D599" s="218" t="s">
        <v>235</v>
      </c>
      <c r="E599" s="235" t="s">
        <v>24</v>
      </c>
      <c r="F599" s="236" t="s">
        <v>635</v>
      </c>
      <c r="G599" s="234"/>
      <c r="H599" s="237" t="s">
        <v>24</v>
      </c>
      <c r="I599" s="238"/>
      <c r="J599" s="234"/>
      <c r="K599" s="234"/>
      <c r="L599" s="239"/>
      <c r="M599" s="240"/>
      <c r="N599" s="241"/>
      <c r="O599" s="241"/>
      <c r="P599" s="241"/>
      <c r="Q599" s="241"/>
      <c r="R599" s="241"/>
      <c r="S599" s="241"/>
      <c r="T599" s="242"/>
      <c r="AT599" s="243" t="s">
        <v>235</v>
      </c>
      <c r="AU599" s="243" t="s">
        <v>85</v>
      </c>
      <c r="AV599" s="13" t="s">
        <v>25</v>
      </c>
      <c r="AW599" s="13" t="s">
        <v>40</v>
      </c>
      <c r="AX599" s="13" t="s">
        <v>77</v>
      </c>
      <c r="AY599" s="243" t="s">
        <v>225</v>
      </c>
    </row>
    <row r="600" spans="2:51" s="12" customFormat="1" ht="13.5">
      <c r="B600" s="221"/>
      <c r="C600" s="222"/>
      <c r="D600" s="218" t="s">
        <v>235</v>
      </c>
      <c r="E600" s="244" t="s">
        <v>24</v>
      </c>
      <c r="F600" s="245" t="s">
        <v>646</v>
      </c>
      <c r="G600" s="222"/>
      <c r="H600" s="246">
        <v>3.75</v>
      </c>
      <c r="I600" s="227"/>
      <c r="J600" s="222"/>
      <c r="K600" s="222"/>
      <c r="L600" s="228"/>
      <c r="M600" s="229"/>
      <c r="N600" s="230"/>
      <c r="O600" s="230"/>
      <c r="P600" s="230"/>
      <c r="Q600" s="230"/>
      <c r="R600" s="230"/>
      <c r="S600" s="230"/>
      <c r="T600" s="231"/>
      <c r="AT600" s="232" t="s">
        <v>235</v>
      </c>
      <c r="AU600" s="232" t="s">
        <v>85</v>
      </c>
      <c r="AV600" s="12" t="s">
        <v>85</v>
      </c>
      <c r="AW600" s="12" t="s">
        <v>40</v>
      </c>
      <c r="AX600" s="12" t="s">
        <v>77</v>
      </c>
      <c r="AY600" s="232" t="s">
        <v>225</v>
      </c>
    </row>
    <row r="601" spans="2:51" s="15" customFormat="1" ht="13.5">
      <c r="B601" s="258"/>
      <c r="C601" s="259"/>
      <c r="D601" s="223" t="s">
        <v>235</v>
      </c>
      <c r="E601" s="260" t="s">
        <v>24</v>
      </c>
      <c r="F601" s="261" t="s">
        <v>248</v>
      </c>
      <c r="G601" s="259"/>
      <c r="H601" s="262">
        <v>116.964</v>
      </c>
      <c r="I601" s="263"/>
      <c r="J601" s="259"/>
      <c r="K601" s="259"/>
      <c r="L601" s="264"/>
      <c r="M601" s="265"/>
      <c r="N601" s="266"/>
      <c r="O601" s="266"/>
      <c r="P601" s="266"/>
      <c r="Q601" s="266"/>
      <c r="R601" s="266"/>
      <c r="S601" s="266"/>
      <c r="T601" s="267"/>
      <c r="AT601" s="268" t="s">
        <v>235</v>
      </c>
      <c r="AU601" s="268" t="s">
        <v>85</v>
      </c>
      <c r="AV601" s="15" t="s">
        <v>231</v>
      </c>
      <c r="AW601" s="15" t="s">
        <v>40</v>
      </c>
      <c r="AX601" s="15" t="s">
        <v>25</v>
      </c>
      <c r="AY601" s="268" t="s">
        <v>225</v>
      </c>
    </row>
    <row r="602" spans="2:65" s="1" customFormat="1" ht="16.5" customHeight="1">
      <c r="B602" s="42"/>
      <c r="C602" s="206" t="s">
        <v>647</v>
      </c>
      <c r="D602" s="206" t="s">
        <v>227</v>
      </c>
      <c r="E602" s="207" t="s">
        <v>648</v>
      </c>
      <c r="F602" s="208" t="s">
        <v>649</v>
      </c>
      <c r="G602" s="209" t="s">
        <v>147</v>
      </c>
      <c r="H602" s="210">
        <v>279.412</v>
      </c>
      <c r="I602" s="211"/>
      <c r="J602" s="212">
        <f>ROUND(I602*H602,2)</f>
        <v>0</v>
      </c>
      <c r="K602" s="208" t="s">
        <v>230</v>
      </c>
      <c r="L602" s="62"/>
      <c r="M602" s="213" t="s">
        <v>24</v>
      </c>
      <c r="N602" s="214" t="s">
        <v>48</v>
      </c>
      <c r="O602" s="43"/>
      <c r="P602" s="215">
        <f>O602*H602</f>
        <v>0</v>
      </c>
      <c r="Q602" s="215">
        <v>1.89986</v>
      </c>
      <c r="R602" s="215">
        <f>Q602*H602</f>
        <v>530.84368232</v>
      </c>
      <c r="S602" s="215">
        <v>0</v>
      </c>
      <c r="T602" s="216">
        <f>S602*H602</f>
        <v>0</v>
      </c>
      <c r="AR602" s="25" t="s">
        <v>231</v>
      </c>
      <c r="AT602" s="25" t="s">
        <v>227</v>
      </c>
      <c r="AU602" s="25" t="s">
        <v>85</v>
      </c>
      <c r="AY602" s="25" t="s">
        <v>225</v>
      </c>
      <c r="BE602" s="217">
        <f>IF(N602="základní",J602,0)</f>
        <v>0</v>
      </c>
      <c r="BF602" s="217">
        <f>IF(N602="snížená",J602,0)</f>
        <v>0</v>
      </c>
      <c r="BG602" s="217">
        <f>IF(N602="zákl. přenesená",J602,0)</f>
        <v>0</v>
      </c>
      <c r="BH602" s="217">
        <f>IF(N602="sníž. přenesená",J602,0)</f>
        <v>0</v>
      </c>
      <c r="BI602" s="217">
        <f>IF(N602="nulová",J602,0)</f>
        <v>0</v>
      </c>
      <c r="BJ602" s="25" t="s">
        <v>25</v>
      </c>
      <c r="BK602" s="217">
        <f>ROUND(I602*H602,2)</f>
        <v>0</v>
      </c>
      <c r="BL602" s="25" t="s">
        <v>231</v>
      </c>
      <c r="BM602" s="25" t="s">
        <v>650</v>
      </c>
    </row>
    <row r="603" spans="2:47" s="1" customFormat="1" ht="27">
      <c r="B603" s="42"/>
      <c r="C603" s="64"/>
      <c r="D603" s="218" t="s">
        <v>233</v>
      </c>
      <c r="E603" s="64"/>
      <c r="F603" s="219" t="s">
        <v>651</v>
      </c>
      <c r="G603" s="64"/>
      <c r="H603" s="64"/>
      <c r="I603" s="174"/>
      <c r="J603" s="64"/>
      <c r="K603" s="64"/>
      <c r="L603" s="62"/>
      <c r="M603" s="220"/>
      <c r="N603" s="43"/>
      <c r="O603" s="43"/>
      <c r="P603" s="43"/>
      <c r="Q603" s="43"/>
      <c r="R603" s="43"/>
      <c r="S603" s="43"/>
      <c r="T603" s="79"/>
      <c r="AT603" s="25" t="s">
        <v>233</v>
      </c>
      <c r="AU603" s="25" t="s">
        <v>85</v>
      </c>
    </row>
    <row r="604" spans="2:51" s="13" customFormat="1" ht="13.5">
      <c r="B604" s="233"/>
      <c r="C604" s="234"/>
      <c r="D604" s="218" t="s">
        <v>235</v>
      </c>
      <c r="E604" s="235" t="s">
        <v>24</v>
      </c>
      <c r="F604" s="236" t="s">
        <v>652</v>
      </c>
      <c r="G604" s="234"/>
      <c r="H604" s="237" t="s">
        <v>24</v>
      </c>
      <c r="I604" s="238"/>
      <c r="J604" s="234"/>
      <c r="K604" s="234"/>
      <c r="L604" s="239"/>
      <c r="M604" s="240"/>
      <c r="N604" s="241"/>
      <c r="O604" s="241"/>
      <c r="P604" s="241"/>
      <c r="Q604" s="241"/>
      <c r="R604" s="241"/>
      <c r="S604" s="241"/>
      <c r="T604" s="242"/>
      <c r="AT604" s="243" t="s">
        <v>235</v>
      </c>
      <c r="AU604" s="243" t="s">
        <v>85</v>
      </c>
      <c r="AV604" s="13" t="s">
        <v>25</v>
      </c>
      <c r="AW604" s="13" t="s">
        <v>40</v>
      </c>
      <c r="AX604" s="13" t="s">
        <v>77</v>
      </c>
      <c r="AY604" s="243" t="s">
        <v>225</v>
      </c>
    </row>
    <row r="605" spans="2:51" s="12" customFormat="1" ht="13.5">
      <c r="B605" s="221"/>
      <c r="C605" s="222"/>
      <c r="D605" s="218" t="s">
        <v>235</v>
      </c>
      <c r="E605" s="244" t="s">
        <v>24</v>
      </c>
      <c r="F605" s="245" t="s">
        <v>653</v>
      </c>
      <c r="G605" s="222"/>
      <c r="H605" s="246">
        <v>220.11</v>
      </c>
      <c r="I605" s="227"/>
      <c r="J605" s="222"/>
      <c r="K605" s="222"/>
      <c r="L605" s="228"/>
      <c r="M605" s="229"/>
      <c r="N605" s="230"/>
      <c r="O605" s="230"/>
      <c r="P605" s="230"/>
      <c r="Q605" s="230"/>
      <c r="R605" s="230"/>
      <c r="S605" s="230"/>
      <c r="T605" s="231"/>
      <c r="AT605" s="232" t="s">
        <v>235</v>
      </c>
      <c r="AU605" s="232" t="s">
        <v>85</v>
      </c>
      <c r="AV605" s="12" t="s">
        <v>85</v>
      </c>
      <c r="AW605" s="12" t="s">
        <v>40</v>
      </c>
      <c r="AX605" s="12" t="s">
        <v>77</v>
      </c>
      <c r="AY605" s="232" t="s">
        <v>225</v>
      </c>
    </row>
    <row r="606" spans="2:51" s="12" customFormat="1" ht="13.5">
      <c r="B606" s="221"/>
      <c r="C606" s="222"/>
      <c r="D606" s="218" t="s">
        <v>235</v>
      </c>
      <c r="E606" s="244" t="s">
        <v>24</v>
      </c>
      <c r="F606" s="245" t="s">
        <v>654</v>
      </c>
      <c r="G606" s="222"/>
      <c r="H606" s="246">
        <v>-5.434</v>
      </c>
      <c r="I606" s="227"/>
      <c r="J606" s="222"/>
      <c r="K606" s="222"/>
      <c r="L606" s="228"/>
      <c r="M606" s="229"/>
      <c r="N606" s="230"/>
      <c r="O606" s="230"/>
      <c r="P606" s="230"/>
      <c r="Q606" s="230"/>
      <c r="R606" s="230"/>
      <c r="S606" s="230"/>
      <c r="T606" s="231"/>
      <c r="AT606" s="232" t="s">
        <v>235</v>
      </c>
      <c r="AU606" s="232" t="s">
        <v>85</v>
      </c>
      <c r="AV606" s="12" t="s">
        <v>85</v>
      </c>
      <c r="AW606" s="12" t="s">
        <v>40</v>
      </c>
      <c r="AX606" s="12" t="s">
        <v>77</v>
      </c>
      <c r="AY606" s="232" t="s">
        <v>225</v>
      </c>
    </row>
    <row r="607" spans="2:51" s="12" customFormat="1" ht="13.5">
      <c r="B607" s="221"/>
      <c r="C607" s="222"/>
      <c r="D607" s="218" t="s">
        <v>235</v>
      </c>
      <c r="E607" s="244" t="s">
        <v>24</v>
      </c>
      <c r="F607" s="245" t="s">
        <v>655</v>
      </c>
      <c r="G607" s="222"/>
      <c r="H607" s="246">
        <v>-9.984</v>
      </c>
      <c r="I607" s="227"/>
      <c r="J607" s="222"/>
      <c r="K607" s="222"/>
      <c r="L607" s="228"/>
      <c r="M607" s="229"/>
      <c r="N607" s="230"/>
      <c r="O607" s="230"/>
      <c r="P607" s="230"/>
      <c r="Q607" s="230"/>
      <c r="R607" s="230"/>
      <c r="S607" s="230"/>
      <c r="T607" s="231"/>
      <c r="AT607" s="232" t="s">
        <v>235</v>
      </c>
      <c r="AU607" s="232" t="s">
        <v>85</v>
      </c>
      <c r="AV607" s="12" t="s">
        <v>85</v>
      </c>
      <c r="AW607" s="12" t="s">
        <v>40</v>
      </c>
      <c r="AX607" s="12" t="s">
        <v>77</v>
      </c>
      <c r="AY607" s="232" t="s">
        <v>225</v>
      </c>
    </row>
    <row r="608" spans="2:51" s="12" customFormat="1" ht="13.5">
      <c r="B608" s="221"/>
      <c r="C608" s="222"/>
      <c r="D608" s="218" t="s">
        <v>235</v>
      </c>
      <c r="E608" s="244" t="s">
        <v>24</v>
      </c>
      <c r="F608" s="245" t="s">
        <v>656</v>
      </c>
      <c r="G608" s="222"/>
      <c r="H608" s="246">
        <v>-6.91</v>
      </c>
      <c r="I608" s="227"/>
      <c r="J608" s="222"/>
      <c r="K608" s="222"/>
      <c r="L608" s="228"/>
      <c r="M608" s="229"/>
      <c r="N608" s="230"/>
      <c r="O608" s="230"/>
      <c r="P608" s="230"/>
      <c r="Q608" s="230"/>
      <c r="R608" s="230"/>
      <c r="S608" s="230"/>
      <c r="T608" s="231"/>
      <c r="AT608" s="232" t="s">
        <v>235</v>
      </c>
      <c r="AU608" s="232" t="s">
        <v>85</v>
      </c>
      <c r="AV608" s="12" t="s">
        <v>85</v>
      </c>
      <c r="AW608" s="12" t="s">
        <v>40</v>
      </c>
      <c r="AX608" s="12" t="s">
        <v>77</v>
      </c>
      <c r="AY608" s="232" t="s">
        <v>225</v>
      </c>
    </row>
    <row r="609" spans="2:51" s="12" customFormat="1" ht="13.5">
      <c r="B609" s="221"/>
      <c r="C609" s="222"/>
      <c r="D609" s="218" t="s">
        <v>235</v>
      </c>
      <c r="E609" s="244" t="s">
        <v>24</v>
      </c>
      <c r="F609" s="245" t="s">
        <v>657</v>
      </c>
      <c r="G609" s="222"/>
      <c r="H609" s="246">
        <v>-86.951</v>
      </c>
      <c r="I609" s="227"/>
      <c r="J609" s="222"/>
      <c r="K609" s="222"/>
      <c r="L609" s="228"/>
      <c r="M609" s="229"/>
      <c r="N609" s="230"/>
      <c r="O609" s="230"/>
      <c r="P609" s="230"/>
      <c r="Q609" s="230"/>
      <c r="R609" s="230"/>
      <c r="S609" s="230"/>
      <c r="T609" s="231"/>
      <c r="AT609" s="232" t="s">
        <v>235</v>
      </c>
      <c r="AU609" s="232" t="s">
        <v>85</v>
      </c>
      <c r="AV609" s="12" t="s">
        <v>85</v>
      </c>
      <c r="AW609" s="12" t="s">
        <v>40</v>
      </c>
      <c r="AX609" s="12" t="s">
        <v>77</v>
      </c>
      <c r="AY609" s="232" t="s">
        <v>225</v>
      </c>
    </row>
    <row r="610" spans="2:51" s="13" customFormat="1" ht="13.5">
      <c r="B610" s="233"/>
      <c r="C610" s="234"/>
      <c r="D610" s="218" t="s">
        <v>235</v>
      </c>
      <c r="E610" s="235" t="s">
        <v>24</v>
      </c>
      <c r="F610" s="236" t="s">
        <v>658</v>
      </c>
      <c r="G610" s="234"/>
      <c r="H610" s="237" t="s">
        <v>24</v>
      </c>
      <c r="I610" s="238"/>
      <c r="J610" s="234"/>
      <c r="K610" s="234"/>
      <c r="L610" s="239"/>
      <c r="M610" s="240"/>
      <c r="N610" s="241"/>
      <c r="O610" s="241"/>
      <c r="P610" s="241"/>
      <c r="Q610" s="241"/>
      <c r="R610" s="241"/>
      <c r="S610" s="241"/>
      <c r="T610" s="242"/>
      <c r="AT610" s="243" t="s">
        <v>235</v>
      </c>
      <c r="AU610" s="243" t="s">
        <v>85</v>
      </c>
      <c r="AV610" s="13" t="s">
        <v>25</v>
      </c>
      <c r="AW610" s="13" t="s">
        <v>40</v>
      </c>
      <c r="AX610" s="13" t="s">
        <v>77</v>
      </c>
      <c r="AY610" s="243" t="s">
        <v>225</v>
      </c>
    </row>
    <row r="611" spans="2:51" s="12" customFormat="1" ht="13.5">
      <c r="B611" s="221"/>
      <c r="C611" s="222"/>
      <c r="D611" s="218" t="s">
        <v>235</v>
      </c>
      <c r="E611" s="244" t="s">
        <v>24</v>
      </c>
      <c r="F611" s="245" t="s">
        <v>659</v>
      </c>
      <c r="G611" s="222"/>
      <c r="H611" s="246">
        <v>130.065</v>
      </c>
      <c r="I611" s="227"/>
      <c r="J611" s="222"/>
      <c r="K611" s="222"/>
      <c r="L611" s="228"/>
      <c r="M611" s="229"/>
      <c r="N611" s="230"/>
      <c r="O611" s="230"/>
      <c r="P611" s="230"/>
      <c r="Q611" s="230"/>
      <c r="R611" s="230"/>
      <c r="S611" s="230"/>
      <c r="T611" s="231"/>
      <c r="AT611" s="232" t="s">
        <v>235</v>
      </c>
      <c r="AU611" s="232" t="s">
        <v>85</v>
      </c>
      <c r="AV611" s="12" t="s">
        <v>85</v>
      </c>
      <c r="AW611" s="12" t="s">
        <v>40</v>
      </c>
      <c r="AX611" s="12" t="s">
        <v>77</v>
      </c>
      <c r="AY611" s="232" t="s">
        <v>225</v>
      </c>
    </row>
    <row r="612" spans="2:51" s="12" customFormat="1" ht="13.5">
      <c r="B612" s="221"/>
      <c r="C612" s="222"/>
      <c r="D612" s="218" t="s">
        <v>235</v>
      </c>
      <c r="E612" s="244" t="s">
        <v>24</v>
      </c>
      <c r="F612" s="245" t="s">
        <v>660</v>
      </c>
      <c r="G612" s="222"/>
      <c r="H612" s="246">
        <v>-20.959</v>
      </c>
      <c r="I612" s="227"/>
      <c r="J612" s="222"/>
      <c r="K612" s="222"/>
      <c r="L612" s="228"/>
      <c r="M612" s="229"/>
      <c r="N612" s="230"/>
      <c r="O612" s="230"/>
      <c r="P612" s="230"/>
      <c r="Q612" s="230"/>
      <c r="R612" s="230"/>
      <c r="S612" s="230"/>
      <c r="T612" s="231"/>
      <c r="AT612" s="232" t="s">
        <v>235</v>
      </c>
      <c r="AU612" s="232" t="s">
        <v>85</v>
      </c>
      <c r="AV612" s="12" t="s">
        <v>85</v>
      </c>
      <c r="AW612" s="12" t="s">
        <v>40</v>
      </c>
      <c r="AX612" s="12" t="s">
        <v>77</v>
      </c>
      <c r="AY612" s="232" t="s">
        <v>225</v>
      </c>
    </row>
    <row r="613" spans="2:51" s="12" customFormat="1" ht="13.5">
      <c r="B613" s="221"/>
      <c r="C613" s="222"/>
      <c r="D613" s="218" t="s">
        <v>235</v>
      </c>
      <c r="E613" s="244" t="s">
        <v>24</v>
      </c>
      <c r="F613" s="245" t="s">
        <v>661</v>
      </c>
      <c r="G613" s="222"/>
      <c r="H613" s="246">
        <v>-2.24</v>
      </c>
      <c r="I613" s="227"/>
      <c r="J613" s="222"/>
      <c r="K613" s="222"/>
      <c r="L613" s="228"/>
      <c r="M613" s="229"/>
      <c r="N613" s="230"/>
      <c r="O613" s="230"/>
      <c r="P613" s="230"/>
      <c r="Q613" s="230"/>
      <c r="R613" s="230"/>
      <c r="S613" s="230"/>
      <c r="T613" s="231"/>
      <c r="AT613" s="232" t="s">
        <v>235</v>
      </c>
      <c r="AU613" s="232" t="s">
        <v>85</v>
      </c>
      <c r="AV613" s="12" t="s">
        <v>85</v>
      </c>
      <c r="AW613" s="12" t="s">
        <v>40</v>
      </c>
      <c r="AX613" s="12" t="s">
        <v>77</v>
      </c>
      <c r="AY613" s="232" t="s">
        <v>225</v>
      </c>
    </row>
    <row r="614" spans="2:51" s="13" customFormat="1" ht="13.5">
      <c r="B614" s="233"/>
      <c r="C614" s="234"/>
      <c r="D614" s="218" t="s">
        <v>235</v>
      </c>
      <c r="E614" s="235" t="s">
        <v>24</v>
      </c>
      <c r="F614" s="236" t="s">
        <v>662</v>
      </c>
      <c r="G614" s="234"/>
      <c r="H614" s="237" t="s">
        <v>24</v>
      </c>
      <c r="I614" s="238"/>
      <c r="J614" s="234"/>
      <c r="K614" s="234"/>
      <c r="L614" s="239"/>
      <c r="M614" s="240"/>
      <c r="N614" s="241"/>
      <c r="O614" s="241"/>
      <c r="P614" s="241"/>
      <c r="Q614" s="241"/>
      <c r="R614" s="241"/>
      <c r="S614" s="241"/>
      <c r="T614" s="242"/>
      <c r="AT614" s="243" t="s">
        <v>235</v>
      </c>
      <c r="AU614" s="243" t="s">
        <v>85</v>
      </c>
      <c r="AV614" s="13" t="s">
        <v>25</v>
      </c>
      <c r="AW614" s="13" t="s">
        <v>40</v>
      </c>
      <c r="AX614" s="13" t="s">
        <v>77</v>
      </c>
      <c r="AY614" s="243" t="s">
        <v>225</v>
      </c>
    </row>
    <row r="615" spans="2:51" s="12" customFormat="1" ht="13.5">
      <c r="B615" s="221"/>
      <c r="C615" s="222"/>
      <c r="D615" s="218" t="s">
        <v>235</v>
      </c>
      <c r="E615" s="244" t="s">
        <v>24</v>
      </c>
      <c r="F615" s="245" t="s">
        <v>663</v>
      </c>
      <c r="G615" s="222"/>
      <c r="H615" s="246">
        <v>34.56</v>
      </c>
      <c r="I615" s="227"/>
      <c r="J615" s="222"/>
      <c r="K615" s="222"/>
      <c r="L615" s="228"/>
      <c r="M615" s="229"/>
      <c r="N615" s="230"/>
      <c r="O615" s="230"/>
      <c r="P615" s="230"/>
      <c r="Q615" s="230"/>
      <c r="R615" s="230"/>
      <c r="S615" s="230"/>
      <c r="T615" s="231"/>
      <c r="AT615" s="232" t="s">
        <v>235</v>
      </c>
      <c r="AU615" s="232" t="s">
        <v>85</v>
      </c>
      <c r="AV615" s="12" t="s">
        <v>85</v>
      </c>
      <c r="AW615" s="12" t="s">
        <v>40</v>
      </c>
      <c r="AX615" s="12" t="s">
        <v>77</v>
      </c>
      <c r="AY615" s="232" t="s">
        <v>225</v>
      </c>
    </row>
    <row r="616" spans="2:51" s="12" customFormat="1" ht="13.5">
      <c r="B616" s="221"/>
      <c r="C616" s="222"/>
      <c r="D616" s="218" t="s">
        <v>235</v>
      </c>
      <c r="E616" s="244" t="s">
        <v>24</v>
      </c>
      <c r="F616" s="245" t="s">
        <v>664</v>
      </c>
      <c r="G616" s="222"/>
      <c r="H616" s="246">
        <v>13.5</v>
      </c>
      <c r="I616" s="227"/>
      <c r="J616" s="222"/>
      <c r="K616" s="222"/>
      <c r="L616" s="228"/>
      <c r="M616" s="229"/>
      <c r="N616" s="230"/>
      <c r="O616" s="230"/>
      <c r="P616" s="230"/>
      <c r="Q616" s="230"/>
      <c r="R616" s="230"/>
      <c r="S616" s="230"/>
      <c r="T616" s="231"/>
      <c r="AT616" s="232" t="s">
        <v>235</v>
      </c>
      <c r="AU616" s="232" t="s">
        <v>85</v>
      </c>
      <c r="AV616" s="12" t="s">
        <v>85</v>
      </c>
      <c r="AW616" s="12" t="s">
        <v>40</v>
      </c>
      <c r="AX616" s="12" t="s">
        <v>77</v>
      </c>
      <c r="AY616" s="232" t="s">
        <v>225</v>
      </c>
    </row>
    <row r="617" spans="2:51" s="13" customFormat="1" ht="13.5">
      <c r="B617" s="233"/>
      <c r="C617" s="234"/>
      <c r="D617" s="218" t="s">
        <v>235</v>
      </c>
      <c r="E617" s="235" t="s">
        <v>24</v>
      </c>
      <c r="F617" s="236" t="s">
        <v>665</v>
      </c>
      <c r="G617" s="234"/>
      <c r="H617" s="237" t="s">
        <v>24</v>
      </c>
      <c r="I617" s="238"/>
      <c r="J617" s="234"/>
      <c r="K617" s="234"/>
      <c r="L617" s="239"/>
      <c r="M617" s="240"/>
      <c r="N617" s="241"/>
      <c r="O617" s="241"/>
      <c r="P617" s="241"/>
      <c r="Q617" s="241"/>
      <c r="R617" s="241"/>
      <c r="S617" s="241"/>
      <c r="T617" s="242"/>
      <c r="AT617" s="243" t="s">
        <v>235</v>
      </c>
      <c r="AU617" s="243" t="s">
        <v>85</v>
      </c>
      <c r="AV617" s="13" t="s">
        <v>25</v>
      </c>
      <c r="AW617" s="13" t="s">
        <v>40</v>
      </c>
      <c r="AX617" s="13" t="s">
        <v>77</v>
      </c>
      <c r="AY617" s="243" t="s">
        <v>225</v>
      </c>
    </row>
    <row r="618" spans="2:51" s="12" customFormat="1" ht="13.5">
      <c r="B618" s="221"/>
      <c r="C618" s="222"/>
      <c r="D618" s="218" t="s">
        <v>235</v>
      </c>
      <c r="E618" s="244" t="s">
        <v>24</v>
      </c>
      <c r="F618" s="245" t="s">
        <v>666</v>
      </c>
      <c r="G618" s="222"/>
      <c r="H618" s="246">
        <v>0.35</v>
      </c>
      <c r="I618" s="227"/>
      <c r="J618" s="222"/>
      <c r="K618" s="222"/>
      <c r="L618" s="228"/>
      <c r="M618" s="229"/>
      <c r="N618" s="230"/>
      <c r="O618" s="230"/>
      <c r="P618" s="230"/>
      <c r="Q618" s="230"/>
      <c r="R618" s="230"/>
      <c r="S618" s="230"/>
      <c r="T618" s="231"/>
      <c r="AT618" s="232" t="s">
        <v>235</v>
      </c>
      <c r="AU618" s="232" t="s">
        <v>85</v>
      </c>
      <c r="AV618" s="12" t="s">
        <v>85</v>
      </c>
      <c r="AW618" s="12" t="s">
        <v>40</v>
      </c>
      <c r="AX618" s="12" t="s">
        <v>77</v>
      </c>
      <c r="AY618" s="232" t="s">
        <v>225</v>
      </c>
    </row>
    <row r="619" spans="2:51" s="14" customFormat="1" ht="13.5">
      <c r="B619" s="247"/>
      <c r="C619" s="248"/>
      <c r="D619" s="218" t="s">
        <v>235</v>
      </c>
      <c r="E619" s="249" t="s">
        <v>24</v>
      </c>
      <c r="F619" s="250" t="s">
        <v>247</v>
      </c>
      <c r="G619" s="248"/>
      <c r="H619" s="251">
        <v>266.107</v>
      </c>
      <c r="I619" s="252"/>
      <c r="J619" s="248"/>
      <c r="K619" s="248"/>
      <c r="L619" s="253"/>
      <c r="M619" s="254"/>
      <c r="N619" s="255"/>
      <c r="O619" s="255"/>
      <c r="P619" s="255"/>
      <c r="Q619" s="255"/>
      <c r="R619" s="255"/>
      <c r="S619" s="255"/>
      <c r="T619" s="256"/>
      <c r="AT619" s="257" t="s">
        <v>235</v>
      </c>
      <c r="AU619" s="257" t="s">
        <v>85</v>
      </c>
      <c r="AV619" s="14" t="s">
        <v>91</v>
      </c>
      <c r="AW619" s="14" t="s">
        <v>40</v>
      </c>
      <c r="AX619" s="14" t="s">
        <v>77</v>
      </c>
      <c r="AY619" s="257" t="s">
        <v>225</v>
      </c>
    </row>
    <row r="620" spans="2:51" s="12" customFormat="1" ht="27">
      <c r="B620" s="221"/>
      <c r="C620" s="222"/>
      <c r="D620" s="223" t="s">
        <v>235</v>
      </c>
      <c r="E620" s="224" t="s">
        <v>24</v>
      </c>
      <c r="F620" s="225" t="s">
        <v>667</v>
      </c>
      <c r="G620" s="222"/>
      <c r="H620" s="226">
        <v>279.412</v>
      </c>
      <c r="I620" s="227"/>
      <c r="J620" s="222"/>
      <c r="K620" s="222"/>
      <c r="L620" s="228"/>
      <c r="M620" s="229"/>
      <c r="N620" s="230"/>
      <c r="O620" s="230"/>
      <c r="P620" s="230"/>
      <c r="Q620" s="230"/>
      <c r="R620" s="230"/>
      <c r="S620" s="230"/>
      <c r="T620" s="231"/>
      <c r="AT620" s="232" t="s">
        <v>235</v>
      </c>
      <c r="AU620" s="232" t="s">
        <v>85</v>
      </c>
      <c r="AV620" s="12" t="s">
        <v>85</v>
      </c>
      <c r="AW620" s="12" t="s">
        <v>40</v>
      </c>
      <c r="AX620" s="12" t="s">
        <v>25</v>
      </c>
      <c r="AY620" s="232" t="s">
        <v>225</v>
      </c>
    </row>
    <row r="621" spans="2:65" s="1" customFormat="1" ht="16.5" customHeight="1">
      <c r="B621" s="42"/>
      <c r="C621" s="206" t="s">
        <v>668</v>
      </c>
      <c r="D621" s="206" t="s">
        <v>227</v>
      </c>
      <c r="E621" s="207" t="s">
        <v>669</v>
      </c>
      <c r="F621" s="208" t="s">
        <v>670</v>
      </c>
      <c r="G621" s="209" t="s">
        <v>141</v>
      </c>
      <c r="H621" s="210">
        <v>220.797</v>
      </c>
      <c r="I621" s="211"/>
      <c r="J621" s="212">
        <f>ROUND(I621*H621,2)</f>
        <v>0</v>
      </c>
      <c r="K621" s="208" t="s">
        <v>230</v>
      </c>
      <c r="L621" s="62"/>
      <c r="M621" s="213" t="s">
        <v>24</v>
      </c>
      <c r="N621" s="214" t="s">
        <v>48</v>
      </c>
      <c r="O621" s="43"/>
      <c r="P621" s="215">
        <f>O621*H621</f>
        <v>0</v>
      </c>
      <c r="Q621" s="215">
        <v>0.00955</v>
      </c>
      <c r="R621" s="215">
        <f>Q621*H621</f>
        <v>2.10861135</v>
      </c>
      <c r="S621" s="215">
        <v>0</v>
      </c>
      <c r="T621" s="216">
        <f>S621*H621</f>
        <v>0</v>
      </c>
      <c r="AR621" s="25" t="s">
        <v>231</v>
      </c>
      <c r="AT621" s="25" t="s">
        <v>227</v>
      </c>
      <c r="AU621" s="25" t="s">
        <v>85</v>
      </c>
      <c r="AY621" s="25" t="s">
        <v>225</v>
      </c>
      <c r="BE621" s="217">
        <f>IF(N621="základní",J621,0)</f>
        <v>0</v>
      </c>
      <c r="BF621" s="217">
        <f>IF(N621="snížená",J621,0)</f>
        <v>0</v>
      </c>
      <c r="BG621" s="217">
        <f>IF(N621="zákl. přenesená",J621,0)</f>
        <v>0</v>
      </c>
      <c r="BH621" s="217">
        <f>IF(N621="sníž. přenesená",J621,0)</f>
        <v>0</v>
      </c>
      <c r="BI621" s="217">
        <f>IF(N621="nulová",J621,0)</f>
        <v>0</v>
      </c>
      <c r="BJ621" s="25" t="s">
        <v>25</v>
      </c>
      <c r="BK621" s="217">
        <f>ROUND(I621*H621,2)</f>
        <v>0</v>
      </c>
      <c r="BL621" s="25" t="s">
        <v>231</v>
      </c>
      <c r="BM621" s="25" t="s">
        <v>671</v>
      </c>
    </row>
    <row r="622" spans="2:47" s="1" customFormat="1" ht="27">
      <c r="B622" s="42"/>
      <c r="C622" s="64"/>
      <c r="D622" s="218" t="s">
        <v>233</v>
      </c>
      <c r="E622" s="64"/>
      <c r="F622" s="219" t="s">
        <v>672</v>
      </c>
      <c r="G622" s="64"/>
      <c r="H622" s="64"/>
      <c r="I622" s="174"/>
      <c r="J622" s="64"/>
      <c r="K622" s="64"/>
      <c r="L622" s="62"/>
      <c r="M622" s="220"/>
      <c r="N622" s="43"/>
      <c r="O622" s="43"/>
      <c r="P622" s="43"/>
      <c r="Q622" s="43"/>
      <c r="R622" s="43"/>
      <c r="S622" s="43"/>
      <c r="T622" s="79"/>
      <c r="AT622" s="25" t="s">
        <v>233</v>
      </c>
      <c r="AU622" s="25" t="s">
        <v>85</v>
      </c>
    </row>
    <row r="623" spans="2:51" s="13" customFormat="1" ht="13.5">
      <c r="B623" s="233"/>
      <c r="C623" s="234"/>
      <c r="D623" s="218" t="s">
        <v>235</v>
      </c>
      <c r="E623" s="235" t="s">
        <v>24</v>
      </c>
      <c r="F623" s="236" t="s">
        <v>673</v>
      </c>
      <c r="G623" s="234"/>
      <c r="H623" s="237" t="s">
        <v>24</v>
      </c>
      <c r="I623" s="238"/>
      <c r="J623" s="234"/>
      <c r="K623" s="234"/>
      <c r="L623" s="239"/>
      <c r="M623" s="240"/>
      <c r="N623" s="241"/>
      <c r="O623" s="241"/>
      <c r="P623" s="241"/>
      <c r="Q623" s="241"/>
      <c r="R623" s="241"/>
      <c r="S623" s="241"/>
      <c r="T623" s="242"/>
      <c r="AT623" s="243" t="s">
        <v>235</v>
      </c>
      <c r="AU623" s="243" t="s">
        <v>85</v>
      </c>
      <c r="AV623" s="13" t="s">
        <v>25</v>
      </c>
      <c r="AW623" s="13" t="s">
        <v>40</v>
      </c>
      <c r="AX623" s="13" t="s">
        <v>77</v>
      </c>
      <c r="AY623" s="243" t="s">
        <v>225</v>
      </c>
    </row>
    <row r="624" spans="2:51" s="12" customFormat="1" ht="13.5">
      <c r="B624" s="221"/>
      <c r="C624" s="222"/>
      <c r="D624" s="218" t="s">
        <v>235</v>
      </c>
      <c r="E624" s="244" t="s">
        <v>24</v>
      </c>
      <c r="F624" s="245" t="s">
        <v>674</v>
      </c>
      <c r="G624" s="222"/>
      <c r="H624" s="246">
        <v>72.31</v>
      </c>
      <c r="I624" s="227"/>
      <c r="J624" s="222"/>
      <c r="K624" s="222"/>
      <c r="L624" s="228"/>
      <c r="M624" s="229"/>
      <c r="N624" s="230"/>
      <c r="O624" s="230"/>
      <c r="P624" s="230"/>
      <c r="Q624" s="230"/>
      <c r="R624" s="230"/>
      <c r="S624" s="230"/>
      <c r="T624" s="231"/>
      <c r="AT624" s="232" t="s">
        <v>235</v>
      </c>
      <c r="AU624" s="232" t="s">
        <v>85</v>
      </c>
      <c r="AV624" s="12" t="s">
        <v>85</v>
      </c>
      <c r="AW624" s="12" t="s">
        <v>40</v>
      </c>
      <c r="AX624" s="12" t="s">
        <v>77</v>
      </c>
      <c r="AY624" s="232" t="s">
        <v>225</v>
      </c>
    </row>
    <row r="625" spans="2:51" s="13" customFormat="1" ht="13.5">
      <c r="B625" s="233"/>
      <c r="C625" s="234"/>
      <c r="D625" s="218" t="s">
        <v>235</v>
      </c>
      <c r="E625" s="235" t="s">
        <v>24</v>
      </c>
      <c r="F625" s="236" t="s">
        <v>675</v>
      </c>
      <c r="G625" s="234"/>
      <c r="H625" s="237" t="s">
        <v>24</v>
      </c>
      <c r="I625" s="238"/>
      <c r="J625" s="234"/>
      <c r="K625" s="234"/>
      <c r="L625" s="239"/>
      <c r="M625" s="240"/>
      <c r="N625" s="241"/>
      <c r="O625" s="241"/>
      <c r="P625" s="241"/>
      <c r="Q625" s="241"/>
      <c r="R625" s="241"/>
      <c r="S625" s="241"/>
      <c r="T625" s="242"/>
      <c r="AT625" s="243" t="s">
        <v>235</v>
      </c>
      <c r="AU625" s="243" t="s">
        <v>85</v>
      </c>
      <c r="AV625" s="13" t="s">
        <v>25</v>
      </c>
      <c r="AW625" s="13" t="s">
        <v>40</v>
      </c>
      <c r="AX625" s="13" t="s">
        <v>77</v>
      </c>
      <c r="AY625" s="243" t="s">
        <v>225</v>
      </c>
    </row>
    <row r="626" spans="2:51" s="12" customFormat="1" ht="13.5">
      <c r="B626" s="221"/>
      <c r="C626" s="222"/>
      <c r="D626" s="218" t="s">
        <v>235</v>
      </c>
      <c r="E626" s="244" t="s">
        <v>24</v>
      </c>
      <c r="F626" s="245" t="s">
        <v>676</v>
      </c>
      <c r="G626" s="222"/>
      <c r="H626" s="246">
        <v>63.502</v>
      </c>
      <c r="I626" s="227"/>
      <c r="J626" s="222"/>
      <c r="K626" s="222"/>
      <c r="L626" s="228"/>
      <c r="M626" s="229"/>
      <c r="N626" s="230"/>
      <c r="O626" s="230"/>
      <c r="P626" s="230"/>
      <c r="Q626" s="230"/>
      <c r="R626" s="230"/>
      <c r="S626" s="230"/>
      <c r="T626" s="231"/>
      <c r="AT626" s="232" t="s">
        <v>235</v>
      </c>
      <c r="AU626" s="232" t="s">
        <v>85</v>
      </c>
      <c r="AV626" s="12" t="s">
        <v>85</v>
      </c>
      <c r="AW626" s="12" t="s">
        <v>40</v>
      </c>
      <c r="AX626" s="12" t="s">
        <v>77</v>
      </c>
      <c r="AY626" s="232" t="s">
        <v>225</v>
      </c>
    </row>
    <row r="627" spans="2:51" s="13" customFormat="1" ht="13.5">
      <c r="B627" s="233"/>
      <c r="C627" s="234"/>
      <c r="D627" s="218" t="s">
        <v>235</v>
      </c>
      <c r="E627" s="235" t="s">
        <v>24</v>
      </c>
      <c r="F627" s="236" t="s">
        <v>662</v>
      </c>
      <c r="G627" s="234"/>
      <c r="H627" s="237" t="s">
        <v>24</v>
      </c>
      <c r="I627" s="238"/>
      <c r="J627" s="234"/>
      <c r="K627" s="234"/>
      <c r="L627" s="239"/>
      <c r="M627" s="240"/>
      <c r="N627" s="241"/>
      <c r="O627" s="241"/>
      <c r="P627" s="241"/>
      <c r="Q627" s="241"/>
      <c r="R627" s="241"/>
      <c r="S627" s="241"/>
      <c r="T627" s="242"/>
      <c r="AT627" s="243" t="s">
        <v>235</v>
      </c>
      <c r="AU627" s="243" t="s">
        <v>85</v>
      </c>
      <c r="AV627" s="13" t="s">
        <v>25</v>
      </c>
      <c r="AW627" s="13" t="s">
        <v>40</v>
      </c>
      <c r="AX627" s="13" t="s">
        <v>77</v>
      </c>
      <c r="AY627" s="243" t="s">
        <v>225</v>
      </c>
    </row>
    <row r="628" spans="2:51" s="12" customFormat="1" ht="13.5">
      <c r="B628" s="221"/>
      <c r="C628" s="222"/>
      <c r="D628" s="218" t="s">
        <v>235</v>
      </c>
      <c r="E628" s="244" t="s">
        <v>24</v>
      </c>
      <c r="F628" s="245" t="s">
        <v>677</v>
      </c>
      <c r="G628" s="222"/>
      <c r="H628" s="246">
        <v>84.298</v>
      </c>
      <c r="I628" s="227"/>
      <c r="J628" s="222"/>
      <c r="K628" s="222"/>
      <c r="L628" s="228"/>
      <c r="M628" s="229"/>
      <c r="N628" s="230"/>
      <c r="O628" s="230"/>
      <c r="P628" s="230"/>
      <c r="Q628" s="230"/>
      <c r="R628" s="230"/>
      <c r="S628" s="230"/>
      <c r="T628" s="231"/>
      <c r="AT628" s="232" t="s">
        <v>235</v>
      </c>
      <c r="AU628" s="232" t="s">
        <v>85</v>
      </c>
      <c r="AV628" s="12" t="s">
        <v>85</v>
      </c>
      <c r="AW628" s="12" t="s">
        <v>40</v>
      </c>
      <c r="AX628" s="12" t="s">
        <v>77</v>
      </c>
      <c r="AY628" s="232" t="s">
        <v>225</v>
      </c>
    </row>
    <row r="629" spans="2:51" s="13" customFormat="1" ht="13.5">
      <c r="B629" s="233"/>
      <c r="C629" s="234"/>
      <c r="D629" s="218" t="s">
        <v>235</v>
      </c>
      <c r="E629" s="235" t="s">
        <v>24</v>
      </c>
      <c r="F629" s="236" t="s">
        <v>665</v>
      </c>
      <c r="G629" s="234"/>
      <c r="H629" s="237" t="s">
        <v>24</v>
      </c>
      <c r="I629" s="238"/>
      <c r="J629" s="234"/>
      <c r="K629" s="234"/>
      <c r="L629" s="239"/>
      <c r="M629" s="240"/>
      <c r="N629" s="241"/>
      <c r="O629" s="241"/>
      <c r="P629" s="241"/>
      <c r="Q629" s="241"/>
      <c r="R629" s="241"/>
      <c r="S629" s="241"/>
      <c r="T629" s="242"/>
      <c r="AT629" s="243" t="s">
        <v>235</v>
      </c>
      <c r="AU629" s="243" t="s">
        <v>85</v>
      </c>
      <c r="AV629" s="13" t="s">
        <v>25</v>
      </c>
      <c r="AW629" s="13" t="s">
        <v>40</v>
      </c>
      <c r="AX629" s="13" t="s">
        <v>77</v>
      </c>
      <c r="AY629" s="243" t="s">
        <v>225</v>
      </c>
    </row>
    <row r="630" spans="2:51" s="12" customFormat="1" ht="13.5">
      <c r="B630" s="221"/>
      <c r="C630" s="222"/>
      <c r="D630" s="218" t="s">
        <v>235</v>
      </c>
      <c r="E630" s="244" t="s">
        <v>24</v>
      </c>
      <c r="F630" s="245" t="s">
        <v>678</v>
      </c>
      <c r="G630" s="222"/>
      <c r="H630" s="246">
        <v>0.687</v>
      </c>
      <c r="I630" s="227"/>
      <c r="J630" s="222"/>
      <c r="K630" s="222"/>
      <c r="L630" s="228"/>
      <c r="M630" s="229"/>
      <c r="N630" s="230"/>
      <c r="O630" s="230"/>
      <c r="P630" s="230"/>
      <c r="Q630" s="230"/>
      <c r="R630" s="230"/>
      <c r="S630" s="230"/>
      <c r="T630" s="231"/>
      <c r="AT630" s="232" t="s">
        <v>235</v>
      </c>
      <c r="AU630" s="232" t="s">
        <v>85</v>
      </c>
      <c r="AV630" s="12" t="s">
        <v>85</v>
      </c>
      <c r="AW630" s="12" t="s">
        <v>40</v>
      </c>
      <c r="AX630" s="12" t="s">
        <v>77</v>
      </c>
      <c r="AY630" s="232" t="s">
        <v>225</v>
      </c>
    </row>
    <row r="631" spans="2:51" s="15" customFormat="1" ht="13.5">
      <c r="B631" s="258"/>
      <c r="C631" s="259"/>
      <c r="D631" s="223" t="s">
        <v>235</v>
      </c>
      <c r="E631" s="260" t="s">
        <v>24</v>
      </c>
      <c r="F631" s="261" t="s">
        <v>248</v>
      </c>
      <c r="G631" s="259"/>
      <c r="H631" s="262">
        <v>220.797</v>
      </c>
      <c r="I631" s="263"/>
      <c r="J631" s="259"/>
      <c r="K631" s="259"/>
      <c r="L631" s="264"/>
      <c r="M631" s="265"/>
      <c r="N631" s="266"/>
      <c r="O631" s="266"/>
      <c r="P631" s="266"/>
      <c r="Q631" s="266"/>
      <c r="R631" s="266"/>
      <c r="S631" s="266"/>
      <c r="T631" s="267"/>
      <c r="AT631" s="268" t="s">
        <v>235</v>
      </c>
      <c r="AU631" s="268" t="s">
        <v>85</v>
      </c>
      <c r="AV631" s="15" t="s">
        <v>231</v>
      </c>
      <c r="AW631" s="15" t="s">
        <v>40</v>
      </c>
      <c r="AX631" s="15" t="s">
        <v>25</v>
      </c>
      <c r="AY631" s="268" t="s">
        <v>225</v>
      </c>
    </row>
    <row r="632" spans="2:65" s="1" customFormat="1" ht="16.5" customHeight="1">
      <c r="B632" s="42"/>
      <c r="C632" s="206" t="s">
        <v>679</v>
      </c>
      <c r="D632" s="206" t="s">
        <v>227</v>
      </c>
      <c r="E632" s="207" t="s">
        <v>680</v>
      </c>
      <c r="F632" s="208" t="s">
        <v>681</v>
      </c>
      <c r="G632" s="209" t="s">
        <v>141</v>
      </c>
      <c r="H632" s="210">
        <v>220.797</v>
      </c>
      <c r="I632" s="211"/>
      <c r="J632" s="212">
        <f>ROUND(I632*H632,2)</f>
        <v>0</v>
      </c>
      <c r="K632" s="208" t="s">
        <v>230</v>
      </c>
      <c r="L632" s="62"/>
      <c r="M632" s="213" t="s">
        <v>24</v>
      </c>
      <c r="N632" s="214" t="s">
        <v>48</v>
      </c>
      <c r="O632" s="43"/>
      <c r="P632" s="215">
        <f>O632*H632</f>
        <v>0</v>
      </c>
      <c r="Q632" s="215">
        <v>0</v>
      </c>
      <c r="R632" s="215">
        <f>Q632*H632</f>
        <v>0</v>
      </c>
      <c r="S632" s="215">
        <v>0</v>
      </c>
      <c r="T632" s="216">
        <f>S632*H632</f>
        <v>0</v>
      </c>
      <c r="AR632" s="25" t="s">
        <v>231</v>
      </c>
      <c r="AT632" s="25" t="s">
        <v>227</v>
      </c>
      <c r="AU632" s="25" t="s">
        <v>85</v>
      </c>
      <c r="AY632" s="25" t="s">
        <v>225</v>
      </c>
      <c r="BE632" s="217">
        <f>IF(N632="základní",J632,0)</f>
        <v>0</v>
      </c>
      <c r="BF632" s="217">
        <f>IF(N632="snížená",J632,0)</f>
        <v>0</v>
      </c>
      <c r="BG632" s="217">
        <f>IF(N632="zákl. přenesená",J632,0)</f>
        <v>0</v>
      </c>
      <c r="BH632" s="217">
        <f>IF(N632="sníž. přenesená",J632,0)</f>
        <v>0</v>
      </c>
      <c r="BI632" s="217">
        <f>IF(N632="nulová",J632,0)</f>
        <v>0</v>
      </c>
      <c r="BJ632" s="25" t="s">
        <v>25</v>
      </c>
      <c r="BK632" s="217">
        <f>ROUND(I632*H632,2)</f>
        <v>0</v>
      </c>
      <c r="BL632" s="25" t="s">
        <v>231</v>
      </c>
      <c r="BM632" s="25" t="s">
        <v>682</v>
      </c>
    </row>
    <row r="633" spans="2:47" s="1" customFormat="1" ht="27">
      <c r="B633" s="42"/>
      <c r="C633" s="64"/>
      <c r="D633" s="223" t="s">
        <v>233</v>
      </c>
      <c r="E633" s="64"/>
      <c r="F633" s="269" t="s">
        <v>683</v>
      </c>
      <c r="G633" s="64"/>
      <c r="H633" s="64"/>
      <c r="I633" s="174"/>
      <c r="J633" s="64"/>
      <c r="K633" s="64"/>
      <c r="L633" s="62"/>
      <c r="M633" s="220"/>
      <c r="N633" s="43"/>
      <c r="O633" s="43"/>
      <c r="P633" s="43"/>
      <c r="Q633" s="43"/>
      <c r="R633" s="43"/>
      <c r="S633" s="43"/>
      <c r="T633" s="79"/>
      <c r="AT633" s="25" t="s">
        <v>233</v>
      </c>
      <c r="AU633" s="25" t="s">
        <v>85</v>
      </c>
    </row>
    <row r="634" spans="2:65" s="1" customFormat="1" ht="25.5" customHeight="1">
      <c r="B634" s="42"/>
      <c r="C634" s="206" t="s">
        <v>684</v>
      </c>
      <c r="D634" s="206" t="s">
        <v>227</v>
      </c>
      <c r="E634" s="207" t="s">
        <v>685</v>
      </c>
      <c r="F634" s="208" t="s">
        <v>686</v>
      </c>
      <c r="G634" s="209" t="s">
        <v>141</v>
      </c>
      <c r="H634" s="210">
        <v>220.11</v>
      </c>
      <c r="I634" s="211"/>
      <c r="J634" s="212">
        <f>ROUND(I634*H634,2)</f>
        <v>0</v>
      </c>
      <c r="K634" s="208" t="s">
        <v>230</v>
      </c>
      <c r="L634" s="62"/>
      <c r="M634" s="213" t="s">
        <v>24</v>
      </c>
      <c r="N634" s="214" t="s">
        <v>48</v>
      </c>
      <c r="O634" s="43"/>
      <c r="P634" s="215">
        <f>O634*H634</f>
        <v>0</v>
      </c>
      <c r="Q634" s="215">
        <v>0.00229</v>
      </c>
      <c r="R634" s="215">
        <f>Q634*H634</f>
        <v>0.5040519</v>
      </c>
      <c r="S634" s="215">
        <v>0</v>
      </c>
      <c r="T634" s="216">
        <f>S634*H634</f>
        <v>0</v>
      </c>
      <c r="AR634" s="25" t="s">
        <v>231</v>
      </c>
      <c r="AT634" s="25" t="s">
        <v>227</v>
      </c>
      <c r="AU634" s="25" t="s">
        <v>85</v>
      </c>
      <c r="AY634" s="25" t="s">
        <v>225</v>
      </c>
      <c r="BE634" s="217">
        <f>IF(N634="základní",J634,0)</f>
        <v>0</v>
      </c>
      <c r="BF634" s="217">
        <f>IF(N634="snížená",J634,0)</f>
        <v>0</v>
      </c>
      <c r="BG634" s="217">
        <f>IF(N634="zákl. přenesená",J634,0)</f>
        <v>0</v>
      </c>
      <c r="BH634" s="217">
        <f>IF(N634="sníž. přenesená",J634,0)</f>
        <v>0</v>
      </c>
      <c r="BI634" s="217">
        <f>IF(N634="nulová",J634,0)</f>
        <v>0</v>
      </c>
      <c r="BJ634" s="25" t="s">
        <v>25</v>
      </c>
      <c r="BK634" s="217">
        <f>ROUND(I634*H634,2)</f>
        <v>0</v>
      </c>
      <c r="BL634" s="25" t="s">
        <v>231</v>
      </c>
      <c r="BM634" s="25" t="s">
        <v>687</v>
      </c>
    </row>
    <row r="635" spans="2:47" s="1" customFormat="1" ht="27">
      <c r="B635" s="42"/>
      <c r="C635" s="64"/>
      <c r="D635" s="223" t="s">
        <v>233</v>
      </c>
      <c r="E635" s="64"/>
      <c r="F635" s="269" t="s">
        <v>688</v>
      </c>
      <c r="G635" s="64"/>
      <c r="H635" s="64"/>
      <c r="I635" s="174"/>
      <c r="J635" s="64"/>
      <c r="K635" s="64"/>
      <c r="L635" s="62"/>
      <c r="M635" s="220"/>
      <c r="N635" s="43"/>
      <c r="O635" s="43"/>
      <c r="P635" s="43"/>
      <c r="Q635" s="43"/>
      <c r="R635" s="43"/>
      <c r="S635" s="43"/>
      <c r="T635" s="79"/>
      <c r="AT635" s="25" t="s">
        <v>233</v>
      </c>
      <c r="AU635" s="25" t="s">
        <v>85</v>
      </c>
    </row>
    <row r="636" spans="2:65" s="1" customFormat="1" ht="25.5" customHeight="1">
      <c r="B636" s="42"/>
      <c r="C636" s="206" t="s">
        <v>689</v>
      </c>
      <c r="D636" s="206" t="s">
        <v>227</v>
      </c>
      <c r="E636" s="207" t="s">
        <v>690</v>
      </c>
      <c r="F636" s="208" t="s">
        <v>691</v>
      </c>
      <c r="G636" s="209" t="s">
        <v>692</v>
      </c>
      <c r="H636" s="210">
        <v>0.047</v>
      </c>
      <c r="I636" s="211"/>
      <c r="J636" s="212">
        <f>ROUND(I636*H636,2)</f>
        <v>0</v>
      </c>
      <c r="K636" s="208" t="s">
        <v>230</v>
      </c>
      <c r="L636" s="62"/>
      <c r="M636" s="213" t="s">
        <v>24</v>
      </c>
      <c r="N636" s="214" t="s">
        <v>48</v>
      </c>
      <c r="O636" s="43"/>
      <c r="P636" s="215">
        <f>O636*H636</f>
        <v>0</v>
      </c>
      <c r="Q636" s="215">
        <v>0.01709</v>
      </c>
      <c r="R636" s="215">
        <f>Q636*H636</f>
        <v>0.00080323</v>
      </c>
      <c r="S636" s="215">
        <v>0</v>
      </c>
      <c r="T636" s="216">
        <f>S636*H636</f>
        <v>0</v>
      </c>
      <c r="AR636" s="25" t="s">
        <v>231</v>
      </c>
      <c r="AT636" s="25" t="s">
        <v>227</v>
      </c>
      <c r="AU636" s="25" t="s">
        <v>85</v>
      </c>
      <c r="AY636" s="25" t="s">
        <v>225</v>
      </c>
      <c r="BE636" s="217">
        <f>IF(N636="základní",J636,0)</f>
        <v>0</v>
      </c>
      <c r="BF636" s="217">
        <f>IF(N636="snížená",J636,0)</f>
        <v>0</v>
      </c>
      <c r="BG636" s="217">
        <f>IF(N636="zákl. přenesená",J636,0)</f>
        <v>0</v>
      </c>
      <c r="BH636" s="217">
        <f>IF(N636="sníž. přenesená",J636,0)</f>
        <v>0</v>
      </c>
      <c r="BI636" s="217">
        <f>IF(N636="nulová",J636,0)</f>
        <v>0</v>
      </c>
      <c r="BJ636" s="25" t="s">
        <v>25</v>
      </c>
      <c r="BK636" s="217">
        <f>ROUND(I636*H636,2)</f>
        <v>0</v>
      </c>
      <c r="BL636" s="25" t="s">
        <v>231</v>
      </c>
      <c r="BM636" s="25" t="s">
        <v>693</v>
      </c>
    </row>
    <row r="637" spans="2:47" s="1" customFormat="1" ht="27">
      <c r="B637" s="42"/>
      <c r="C637" s="64"/>
      <c r="D637" s="218" t="s">
        <v>233</v>
      </c>
      <c r="E637" s="64"/>
      <c r="F637" s="219" t="s">
        <v>694</v>
      </c>
      <c r="G637" s="64"/>
      <c r="H637" s="64"/>
      <c r="I637" s="174"/>
      <c r="J637" s="64"/>
      <c r="K637" s="64"/>
      <c r="L637" s="62"/>
      <c r="M637" s="220"/>
      <c r="N637" s="43"/>
      <c r="O637" s="43"/>
      <c r="P637" s="43"/>
      <c r="Q637" s="43"/>
      <c r="R637" s="43"/>
      <c r="S637" s="43"/>
      <c r="T637" s="79"/>
      <c r="AT637" s="25" t="s">
        <v>233</v>
      </c>
      <c r="AU637" s="25" t="s">
        <v>85</v>
      </c>
    </row>
    <row r="638" spans="2:51" s="12" customFormat="1" ht="13.5">
      <c r="B638" s="221"/>
      <c r="C638" s="222"/>
      <c r="D638" s="218" t="s">
        <v>235</v>
      </c>
      <c r="E638" s="244" t="s">
        <v>24</v>
      </c>
      <c r="F638" s="245" t="s">
        <v>695</v>
      </c>
      <c r="G638" s="222"/>
      <c r="H638" s="246">
        <v>0.047</v>
      </c>
      <c r="I638" s="227"/>
      <c r="J638" s="222"/>
      <c r="K638" s="222"/>
      <c r="L638" s="228"/>
      <c r="M638" s="229"/>
      <c r="N638" s="230"/>
      <c r="O638" s="230"/>
      <c r="P638" s="230"/>
      <c r="Q638" s="230"/>
      <c r="R638" s="230"/>
      <c r="S638" s="230"/>
      <c r="T638" s="231"/>
      <c r="AT638" s="232" t="s">
        <v>235</v>
      </c>
      <c r="AU638" s="232" t="s">
        <v>85</v>
      </c>
      <c r="AV638" s="12" t="s">
        <v>85</v>
      </c>
      <c r="AW638" s="12" t="s">
        <v>40</v>
      </c>
      <c r="AX638" s="12" t="s">
        <v>77</v>
      </c>
      <c r="AY638" s="232" t="s">
        <v>225</v>
      </c>
    </row>
    <row r="639" spans="2:51" s="15" customFormat="1" ht="13.5">
      <c r="B639" s="258"/>
      <c r="C639" s="259"/>
      <c r="D639" s="223" t="s">
        <v>235</v>
      </c>
      <c r="E639" s="260" t="s">
        <v>24</v>
      </c>
      <c r="F639" s="261" t="s">
        <v>248</v>
      </c>
      <c r="G639" s="259"/>
      <c r="H639" s="262">
        <v>0.047</v>
      </c>
      <c r="I639" s="263"/>
      <c r="J639" s="259"/>
      <c r="K639" s="259"/>
      <c r="L639" s="264"/>
      <c r="M639" s="265"/>
      <c r="N639" s="266"/>
      <c r="O639" s="266"/>
      <c r="P639" s="266"/>
      <c r="Q639" s="266"/>
      <c r="R639" s="266"/>
      <c r="S639" s="266"/>
      <c r="T639" s="267"/>
      <c r="AT639" s="268" t="s">
        <v>235</v>
      </c>
      <c r="AU639" s="268" t="s">
        <v>85</v>
      </c>
      <c r="AV639" s="15" t="s">
        <v>231</v>
      </c>
      <c r="AW639" s="15" t="s">
        <v>40</v>
      </c>
      <c r="AX639" s="15" t="s">
        <v>25</v>
      </c>
      <c r="AY639" s="268" t="s">
        <v>225</v>
      </c>
    </row>
    <row r="640" spans="2:65" s="1" customFormat="1" ht="16.5" customHeight="1">
      <c r="B640" s="42"/>
      <c r="C640" s="274" t="s">
        <v>696</v>
      </c>
      <c r="D640" s="274" t="s">
        <v>697</v>
      </c>
      <c r="E640" s="275" t="s">
        <v>698</v>
      </c>
      <c r="F640" s="276" t="s">
        <v>699</v>
      </c>
      <c r="G640" s="277" t="s">
        <v>692</v>
      </c>
      <c r="H640" s="278">
        <v>0.052</v>
      </c>
      <c r="I640" s="279"/>
      <c r="J640" s="280">
        <f>ROUND(I640*H640,2)</f>
        <v>0</v>
      </c>
      <c r="K640" s="276" t="s">
        <v>230</v>
      </c>
      <c r="L640" s="281"/>
      <c r="M640" s="282" t="s">
        <v>24</v>
      </c>
      <c r="N640" s="283" t="s">
        <v>48</v>
      </c>
      <c r="O640" s="43"/>
      <c r="P640" s="215">
        <f>O640*H640</f>
        <v>0</v>
      </c>
      <c r="Q640" s="215">
        <v>1</v>
      </c>
      <c r="R640" s="215">
        <f>Q640*H640</f>
        <v>0.052</v>
      </c>
      <c r="S640" s="215">
        <v>0</v>
      </c>
      <c r="T640" s="216">
        <f>S640*H640</f>
        <v>0</v>
      </c>
      <c r="AR640" s="25" t="s">
        <v>277</v>
      </c>
      <c r="AT640" s="25" t="s">
        <v>697</v>
      </c>
      <c r="AU640" s="25" t="s">
        <v>85</v>
      </c>
      <c r="AY640" s="25" t="s">
        <v>225</v>
      </c>
      <c r="BE640" s="217">
        <f>IF(N640="základní",J640,0)</f>
        <v>0</v>
      </c>
      <c r="BF640" s="217">
        <f>IF(N640="snížená",J640,0)</f>
        <v>0</v>
      </c>
      <c r="BG640" s="217">
        <f>IF(N640="zákl. přenesená",J640,0)</f>
        <v>0</v>
      </c>
      <c r="BH640" s="217">
        <f>IF(N640="sníž. přenesená",J640,0)</f>
        <v>0</v>
      </c>
      <c r="BI640" s="217">
        <f>IF(N640="nulová",J640,0)</f>
        <v>0</v>
      </c>
      <c r="BJ640" s="25" t="s">
        <v>25</v>
      </c>
      <c r="BK640" s="217">
        <f>ROUND(I640*H640,2)</f>
        <v>0</v>
      </c>
      <c r="BL640" s="25" t="s">
        <v>231</v>
      </c>
      <c r="BM640" s="25" t="s">
        <v>700</v>
      </c>
    </row>
    <row r="641" spans="2:47" s="1" customFormat="1" ht="13.5">
      <c r="B641" s="42"/>
      <c r="C641" s="64"/>
      <c r="D641" s="218" t="s">
        <v>233</v>
      </c>
      <c r="E641" s="64"/>
      <c r="F641" s="219" t="s">
        <v>701</v>
      </c>
      <c r="G641" s="64"/>
      <c r="H641" s="64"/>
      <c r="I641" s="174"/>
      <c r="J641" s="64"/>
      <c r="K641" s="64"/>
      <c r="L641" s="62"/>
      <c r="M641" s="220"/>
      <c r="N641" s="43"/>
      <c r="O641" s="43"/>
      <c r="P641" s="43"/>
      <c r="Q641" s="43"/>
      <c r="R641" s="43"/>
      <c r="S641" s="43"/>
      <c r="T641" s="79"/>
      <c r="AT641" s="25" t="s">
        <v>233</v>
      </c>
      <c r="AU641" s="25" t="s">
        <v>85</v>
      </c>
    </row>
    <row r="642" spans="2:47" s="1" customFormat="1" ht="27">
      <c r="B642" s="42"/>
      <c r="C642" s="64"/>
      <c r="D642" s="218" t="s">
        <v>702</v>
      </c>
      <c r="E642" s="64"/>
      <c r="F642" s="273" t="s">
        <v>703</v>
      </c>
      <c r="G642" s="64"/>
      <c r="H642" s="64"/>
      <c r="I642" s="174"/>
      <c r="J642" s="64"/>
      <c r="K642" s="64"/>
      <c r="L642" s="62"/>
      <c r="M642" s="220"/>
      <c r="N642" s="43"/>
      <c r="O642" s="43"/>
      <c r="P642" s="43"/>
      <c r="Q642" s="43"/>
      <c r="R642" s="43"/>
      <c r="S642" s="43"/>
      <c r="T642" s="79"/>
      <c r="AT642" s="25" t="s">
        <v>702</v>
      </c>
      <c r="AU642" s="25" t="s">
        <v>85</v>
      </c>
    </row>
    <row r="643" spans="2:51" s="12" customFormat="1" ht="13.5">
      <c r="B643" s="221"/>
      <c r="C643" s="222"/>
      <c r="D643" s="223" t="s">
        <v>235</v>
      </c>
      <c r="E643" s="224" t="s">
        <v>24</v>
      </c>
      <c r="F643" s="225" t="s">
        <v>704</v>
      </c>
      <c r="G643" s="222"/>
      <c r="H643" s="226">
        <v>0.052</v>
      </c>
      <c r="I643" s="227"/>
      <c r="J643" s="222"/>
      <c r="K643" s="222"/>
      <c r="L643" s="228"/>
      <c r="M643" s="229"/>
      <c r="N643" s="230"/>
      <c r="O643" s="230"/>
      <c r="P643" s="230"/>
      <c r="Q643" s="230"/>
      <c r="R643" s="230"/>
      <c r="S643" s="230"/>
      <c r="T643" s="231"/>
      <c r="AT643" s="232" t="s">
        <v>235</v>
      </c>
      <c r="AU643" s="232" t="s">
        <v>85</v>
      </c>
      <c r="AV643" s="12" t="s">
        <v>85</v>
      </c>
      <c r="AW643" s="12" t="s">
        <v>40</v>
      </c>
      <c r="AX643" s="12" t="s">
        <v>25</v>
      </c>
      <c r="AY643" s="232" t="s">
        <v>225</v>
      </c>
    </row>
    <row r="644" spans="2:65" s="1" customFormat="1" ht="16.5" customHeight="1">
      <c r="B644" s="42"/>
      <c r="C644" s="206" t="s">
        <v>705</v>
      </c>
      <c r="D644" s="206" t="s">
        <v>227</v>
      </c>
      <c r="E644" s="207" t="s">
        <v>706</v>
      </c>
      <c r="F644" s="208" t="s">
        <v>707</v>
      </c>
      <c r="G644" s="209" t="s">
        <v>147</v>
      </c>
      <c r="H644" s="210">
        <v>109.961</v>
      </c>
      <c r="I644" s="211"/>
      <c r="J644" s="212">
        <f>ROUND(I644*H644,2)</f>
        <v>0</v>
      </c>
      <c r="K644" s="208" t="s">
        <v>230</v>
      </c>
      <c r="L644" s="62"/>
      <c r="M644" s="213" t="s">
        <v>24</v>
      </c>
      <c r="N644" s="214" t="s">
        <v>48</v>
      </c>
      <c r="O644" s="43"/>
      <c r="P644" s="215">
        <f>O644*H644</f>
        <v>0</v>
      </c>
      <c r="Q644" s="215">
        <v>1.89706</v>
      </c>
      <c r="R644" s="215">
        <f>Q644*H644</f>
        <v>208.60261466</v>
      </c>
      <c r="S644" s="215">
        <v>0</v>
      </c>
      <c r="T644" s="216">
        <f>S644*H644</f>
        <v>0</v>
      </c>
      <c r="AR644" s="25" t="s">
        <v>231</v>
      </c>
      <c r="AT644" s="25" t="s">
        <v>227</v>
      </c>
      <c r="AU644" s="25" t="s">
        <v>85</v>
      </c>
      <c r="AY644" s="25" t="s">
        <v>225</v>
      </c>
      <c r="BE644" s="217">
        <f>IF(N644="základní",J644,0)</f>
        <v>0</v>
      </c>
      <c r="BF644" s="217">
        <f>IF(N644="snížená",J644,0)</f>
        <v>0</v>
      </c>
      <c r="BG644" s="217">
        <f>IF(N644="zákl. přenesená",J644,0)</f>
        <v>0</v>
      </c>
      <c r="BH644" s="217">
        <f>IF(N644="sníž. přenesená",J644,0)</f>
        <v>0</v>
      </c>
      <c r="BI644" s="217">
        <f>IF(N644="nulová",J644,0)</f>
        <v>0</v>
      </c>
      <c r="BJ644" s="25" t="s">
        <v>25</v>
      </c>
      <c r="BK644" s="217">
        <f>ROUND(I644*H644,2)</f>
        <v>0</v>
      </c>
      <c r="BL644" s="25" t="s">
        <v>231</v>
      </c>
      <c r="BM644" s="25" t="s">
        <v>708</v>
      </c>
    </row>
    <row r="645" spans="2:47" s="1" customFormat="1" ht="40.5">
      <c r="B645" s="42"/>
      <c r="C645" s="64"/>
      <c r="D645" s="218" t="s">
        <v>233</v>
      </c>
      <c r="E645" s="64"/>
      <c r="F645" s="219" t="s">
        <v>709</v>
      </c>
      <c r="G645" s="64"/>
      <c r="H645" s="64"/>
      <c r="I645" s="174"/>
      <c r="J645" s="64"/>
      <c r="K645" s="64"/>
      <c r="L645" s="62"/>
      <c r="M645" s="220"/>
      <c r="N645" s="43"/>
      <c r="O645" s="43"/>
      <c r="P645" s="43"/>
      <c r="Q645" s="43"/>
      <c r="R645" s="43"/>
      <c r="S645" s="43"/>
      <c r="T645" s="79"/>
      <c r="AT645" s="25" t="s">
        <v>233</v>
      </c>
      <c r="AU645" s="25" t="s">
        <v>85</v>
      </c>
    </row>
    <row r="646" spans="2:51" s="13" customFormat="1" ht="13.5">
      <c r="B646" s="233"/>
      <c r="C646" s="234"/>
      <c r="D646" s="218" t="s">
        <v>235</v>
      </c>
      <c r="E646" s="235" t="s">
        <v>24</v>
      </c>
      <c r="F646" s="236" t="s">
        <v>710</v>
      </c>
      <c r="G646" s="234"/>
      <c r="H646" s="237" t="s">
        <v>24</v>
      </c>
      <c r="I646" s="238"/>
      <c r="J646" s="234"/>
      <c r="K646" s="234"/>
      <c r="L646" s="239"/>
      <c r="M646" s="240"/>
      <c r="N646" s="241"/>
      <c r="O646" s="241"/>
      <c r="P646" s="241"/>
      <c r="Q646" s="241"/>
      <c r="R646" s="241"/>
      <c r="S646" s="241"/>
      <c r="T646" s="242"/>
      <c r="AT646" s="243" t="s">
        <v>235</v>
      </c>
      <c r="AU646" s="243" t="s">
        <v>85</v>
      </c>
      <c r="AV646" s="13" t="s">
        <v>25</v>
      </c>
      <c r="AW646" s="13" t="s">
        <v>40</v>
      </c>
      <c r="AX646" s="13" t="s">
        <v>77</v>
      </c>
      <c r="AY646" s="243" t="s">
        <v>225</v>
      </c>
    </row>
    <row r="647" spans="2:51" s="12" customFormat="1" ht="13.5">
      <c r="B647" s="221"/>
      <c r="C647" s="222"/>
      <c r="D647" s="218" t="s">
        <v>235</v>
      </c>
      <c r="E647" s="244" t="s">
        <v>24</v>
      </c>
      <c r="F647" s="245" t="s">
        <v>711</v>
      </c>
      <c r="G647" s="222"/>
      <c r="H647" s="246">
        <v>50.938</v>
      </c>
      <c r="I647" s="227"/>
      <c r="J647" s="222"/>
      <c r="K647" s="222"/>
      <c r="L647" s="228"/>
      <c r="M647" s="229"/>
      <c r="N647" s="230"/>
      <c r="O647" s="230"/>
      <c r="P647" s="230"/>
      <c r="Q647" s="230"/>
      <c r="R647" s="230"/>
      <c r="S647" s="230"/>
      <c r="T647" s="231"/>
      <c r="AT647" s="232" t="s">
        <v>235</v>
      </c>
      <c r="AU647" s="232" t="s">
        <v>85</v>
      </c>
      <c r="AV647" s="12" t="s">
        <v>85</v>
      </c>
      <c r="AW647" s="12" t="s">
        <v>40</v>
      </c>
      <c r="AX647" s="12" t="s">
        <v>77</v>
      </c>
      <c r="AY647" s="232" t="s">
        <v>225</v>
      </c>
    </row>
    <row r="648" spans="2:51" s="12" customFormat="1" ht="13.5">
      <c r="B648" s="221"/>
      <c r="C648" s="222"/>
      <c r="D648" s="218" t="s">
        <v>235</v>
      </c>
      <c r="E648" s="244" t="s">
        <v>24</v>
      </c>
      <c r="F648" s="245" t="s">
        <v>712</v>
      </c>
      <c r="G648" s="222"/>
      <c r="H648" s="246">
        <v>53.787</v>
      </c>
      <c r="I648" s="227"/>
      <c r="J648" s="222"/>
      <c r="K648" s="222"/>
      <c r="L648" s="228"/>
      <c r="M648" s="229"/>
      <c r="N648" s="230"/>
      <c r="O648" s="230"/>
      <c r="P648" s="230"/>
      <c r="Q648" s="230"/>
      <c r="R648" s="230"/>
      <c r="S648" s="230"/>
      <c r="T648" s="231"/>
      <c r="AT648" s="232" t="s">
        <v>235</v>
      </c>
      <c r="AU648" s="232" t="s">
        <v>85</v>
      </c>
      <c r="AV648" s="12" t="s">
        <v>85</v>
      </c>
      <c r="AW648" s="12" t="s">
        <v>40</v>
      </c>
      <c r="AX648" s="12" t="s">
        <v>77</v>
      </c>
      <c r="AY648" s="232" t="s">
        <v>225</v>
      </c>
    </row>
    <row r="649" spans="2:51" s="14" customFormat="1" ht="13.5">
      <c r="B649" s="247"/>
      <c r="C649" s="248"/>
      <c r="D649" s="218" t="s">
        <v>235</v>
      </c>
      <c r="E649" s="249" t="s">
        <v>24</v>
      </c>
      <c r="F649" s="250" t="s">
        <v>247</v>
      </c>
      <c r="G649" s="248"/>
      <c r="H649" s="251">
        <v>104.725</v>
      </c>
      <c r="I649" s="252"/>
      <c r="J649" s="248"/>
      <c r="K649" s="248"/>
      <c r="L649" s="253"/>
      <c r="M649" s="254"/>
      <c r="N649" s="255"/>
      <c r="O649" s="255"/>
      <c r="P649" s="255"/>
      <c r="Q649" s="255"/>
      <c r="R649" s="255"/>
      <c r="S649" s="255"/>
      <c r="T649" s="256"/>
      <c r="AT649" s="257" t="s">
        <v>235</v>
      </c>
      <c r="AU649" s="257" t="s">
        <v>85</v>
      </c>
      <c r="AV649" s="14" t="s">
        <v>91</v>
      </c>
      <c r="AW649" s="14" t="s">
        <v>40</v>
      </c>
      <c r="AX649" s="14" t="s">
        <v>77</v>
      </c>
      <c r="AY649" s="257" t="s">
        <v>225</v>
      </c>
    </row>
    <row r="650" spans="2:51" s="12" customFormat="1" ht="27">
      <c r="B650" s="221"/>
      <c r="C650" s="222"/>
      <c r="D650" s="223" t="s">
        <v>235</v>
      </c>
      <c r="E650" s="224" t="s">
        <v>24</v>
      </c>
      <c r="F650" s="225" t="s">
        <v>713</v>
      </c>
      <c r="G650" s="222"/>
      <c r="H650" s="226">
        <v>109.961</v>
      </c>
      <c r="I650" s="227"/>
      <c r="J650" s="222"/>
      <c r="K650" s="222"/>
      <c r="L650" s="228"/>
      <c r="M650" s="229"/>
      <c r="N650" s="230"/>
      <c r="O650" s="230"/>
      <c r="P650" s="230"/>
      <c r="Q650" s="230"/>
      <c r="R650" s="230"/>
      <c r="S650" s="230"/>
      <c r="T650" s="231"/>
      <c r="AT650" s="232" t="s">
        <v>235</v>
      </c>
      <c r="AU650" s="232" t="s">
        <v>85</v>
      </c>
      <c r="AV650" s="12" t="s">
        <v>85</v>
      </c>
      <c r="AW650" s="12" t="s">
        <v>40</v>
      </c>
      <c r="AX650" s="12" t="s">
        <v>25</v>
      </c>
      <c r="AY650" s="232" t="s">
        <v>225</v>
      </c>
    </row>
    <row r="651" spans="2:65" s="1" customFormat="1" ht="16.5" customHeight="1">
      <c r="B651" s="42"/>
      <c r="C651" s="206" t="s">
        <v>714</v>
      </c>
      <c r="D651" s="206" t="s">
        <v>227</v>
      </c>
      <c r="E651" s="207" t="s">
        <v>715</v>
      </c>
      <c r="F651" s="208" t="s">
        <v>716</v>
      </c>
      <c r="G651" s="209" t="s">
        <v>147</v>
      </c>
      <c r="H651" s="210">
        <v>32.358</v>
      </c>
      <c r="I651" s="211"/>
      <c r="J651" s="212">
        <f>ROUND(I651*H651,2)</f>
        <v>0</v>
      </c>
      <c r="K651" s="208" t="s">
        <v>24</v>
      </c>
      <c r="L651" s="62"/>
      <c r="M651" s="213" t="s">
        <v>24</v>
      </c>
      <c r="N651" s="214" t="s">
        <v>48</v>
      </c>
      <c r="O651" s="43"/>
      <c r="P651" s="215">
        <f>O651*H651</f>
        <v>0</v>
      </c>
      <c r="Q651" s="215">
        <v>0.8619</v>
      </c>
      <c r="R651" s="215">
        <f>Q651*H651</f>
        <v>27.8893602</v>
      </c>
      <c r="S651" s="215">
        <v>0</v>
      </c>
      <c r="T651" s="216">
        <f>S651*H651</f>
        <v>0</v>
      </c>
      <c r="AR651" s="25" t="s">
        <v>378</v>
      </c>
      <c r="AT651" s="25" t="s">
        <v>227</v>
      </c>
      <c r="AU651" s="25" t="s">
        <v>85</v>
      </c>
      <c r="AY651" s="25" t="s">
        <v>225</v>
      </c>
      <c r="BE651" s="217">
        <f>IF(N651="základní",J651,0)</f>
        <v>0</v>
      </c>
      <c r="BF651" s="217">
        <f>IF(N651="snížená",J651,0)</f>
        <v>0</v>
      </c>
      <c r="BG651" s="217">
        <f>IF(N651="zákl. přenesená",J651,0)</f>
        <v>0</v>
      </c>
      <c r="BH651" s="217">
        <f>IF(N651="sníž. přenesená",J651,0)</f>
        <v>0</v>
      </c>
      <c r="BI651" s="217">
        <f>IF(N651="nulová",J651,0)</f>
        <v>0</v>
      </c>
      <c r="BJ651" s="25" t="s">
        <v>25</v>
      </c>
      <c r="BK651" s="217">
        <f>ROUND(I651*H651,2)</f>
        <v>0</v>
      </c>
      <c r="BL651" s="25" t="s">
        <v>378</v>
      </c>
      <c r="BM651" s="25" t="s">
        <v>717</v>
      </c>
    </row>
    <row r="652" spans="2:51" s="12" customFormat="1" ht="13.5">
      <c r="B652" s="221"/>
      <c r="C652" s="222"/>
      <c r="D652" s="218" t="s">
        <v>235</v>
      </c>
      <c r="E652" s="244" t="s">
        <v>24</v>
      </c>
      <c r="F652" s="245" t="s">
        <v>718</v>
      </c>
      <c r="G652" s="222"/>
      <c r="H652" s="246">
        <v>12.636</v>
      </c>
      <c r="I652" s="227"/>
      <c r="J652" s="222"/>
      <c r="K652" s="222"/>
      <c r="L652" s="228"/>
      <c r="M652" s="229"/>
      <c r="N652" s="230"/>
      <c r="O652" s="230"/>
      <c r="P652" s="230"/>
      <c r="Q652" s="230"/>
      <c r="R652" s="230"/>
      <c r="S652" s="230"/>
      <c r="T652" s="231"/>
      <c r="AT652" s="232" t="s">
        <v>235</v>
      </c>
      <c r="AU652" s="232" t="s">
        <v>85</v>
      </c>
      <c r="AV652" s="12" t="s">
        <v>85</v>
      </c>
      <c r="AW652" s="12" t="s">
        <v>40</v>
      </c>
      <c r="AX652" s="12" t="s">
        <v>77</v>
      </c>
      <c r="AY652" s="232" t="s">
        <v>225</v>
      </c>
    </row>
    <row r="653" spans="2:51" s="12" customFormat="1" ht="13.5">
      <c r="B653" s="221"/>
      <c r="C653" s="222"/>
      <c r="D653" s="218" t="s">
        <v>235</v>
      </c>
      <c r="E653" s="244" t="s">
        <v>24</v>
      </c>
      <c r="F653" s="245" t="s">
        <v>719</v>
      </c>
      <c r="G653" s="222"/>
      <c r="H653" s="246">
        <v>2.064</v>
      </c>
      <c r="I653" s="227"/>
      <c r="J653" s="222"/>
      <c r="K653" s="222"/>
      <c r="L653" s="228"/>
      <c r="M653" s="229"/>
      <c r="N653" s="230"/>
      <c r="O653" s="230"/>
      <c r="P653" s="230"/>
      <c r="Q653" s="230"/>
      <c r="R653" s="230"/>
      <c r="S653" s="230"/>
      <c r="T653" s="231"/>
      <c r="AT653" s="232" t="s">
        <v>235</v>
      </c>
      <c r="AU653" s="232" t="s">
        <v>85</v>
      </c>
      <c r="AV653" s="12" t="s">
        <v>85</v>
      </c>
      <c r="AW653" s="12" t="s">
        <v>40</v>
      </c>
      <c r="AX653" s="12" t="s">
        <v>77</v>
      </c>
      <c r="AY653" s="232" t="s">
        <v>225</v>
      </c>
    </row>
    <row r="654" spans="2:51" s="12" customFormat="1" ht="13.5">
      <c r="B654" s="221"/>
      <c r="C654" s="222"/>
      <c r="D654" s="218" t="s">
        <v>235</v>
      </c>
      <c r="E654" s="244" t="s">
        <v>24</v>
      </c>
      <c r="F654" s="245" t="s">
        <v>720</v>
      </c>
      <c r="G654" s="222"/>
      <c r="H654" s="246">
        <v>1.343</v>
      </c>
      <c r="I654" s="227"/>
      <c r="J654" s="222"/>
      <c r="K654" s="222"/>
      <c r="L654" s="228"/>
      <c r="M654" s="229"/>
      <c r="N654" s="230"/>
      <c r="O654" s="230"/>
      <c r="P654" s="230"/>
      <c r="Q654" s="230"/>
      <c r="R654" s="230"/>
      <c r="S654" s="230"/>
      <c r="T654" s="231"/>
      <c r="AT654" s="232" t="s">
        <v>235</v>
      </c>
      <c r="AU654" s="232" t="s">
        <v>85</v>
      </c>
      <c r="AV654" s="12" t="s">
        <v>85</v>
      </c>
      <c r="AW654" s="12" t="s">
        <v>40</v>
      </c>
      <c r="AX654" s="12" t="s">
        <v>77</v>
      </c>
      <c r="AY654" s="232" t="s">
        <v>225</v>
      </c>
    </row>
    <row r="655" spans="2:51" s="12" customFormat="1" ht="13.5">
      <c r="B655" s="221"/>
      <c r="C655" s="222"/>
      <c r="D655" s="218" t="s">
        <v>235</v>
      </c>
      <c r="E655" s="244" t="s">
        <v>24</v>
      </c>
      <c r="F655" s="245" t="s">
        <v>721</v>
      </c>
      <c r="G655" s="222"/>
      <c r="H655" s="246">
        <v>0.238</v>
      </c>
      <c r="I655" s="227"/>
      <c r="J655" s="222"/>
      <c r="K655" s="222"/>
      <c r="L655" s="228"/>
      <c r="M655" s="229"/>
      <c r="N655" s="230"/>
      <c r="O655" s="230"/>
      <c r="P655" s="230"/>
      <c r="Q655" s="230"/>
      <c r="R655" s="230"/>
      <c r="S655" s="230"/>
      <c r="T655" s="231"/>
      <c r="AT655" s="232" t="s">
        <v>235</v>
      </c>
      <c r="AU655" s="232" t="s">
        <v>85</v>
      </c>
      <c r="AV655" s="12" t="s">
        <v>85</v>
      </c>
      <c r="AW655" s="12" t="s">
        <v>40</v>
      </c>
      <c r="AX655" s="12" t="s">
        <v>77</v>
      </c>
      <c r="AY655" s="232" t="s">
        <v>225</v>
      </c>
    </row>
    <row r="656" spans="2:51" s="12" customFormat="1" ht="13.5">
      <c r="B656" s="221"/>
      <c r="C656" s="222"/>
      <c r="D656" s="218" t="s">
        <v>235</v>
      </c>
      <c r="E656" s="244" t="s">
        <v>24</v>
      </c>
      <c r="F656" s="245" t="s">
        <v>722</v>
      </c>
      <c r="G656" s="222"/>
      <c r="H656" s="246">
        <v>0.344</v>
      </c>
      <c r="I656" s="227"/>
      <c r="J656" s="222"/>
      <c r="K656" s="222"/>
      <c r="L656" s="228"/>
      <c r="M656" s="229"/>
      <c r="N656" s="230"/>
      <c r="O656" s="230"/>
      <c r="P656" s="230"/>
      <c r="Q656" s="230"/>
      <c r="R656" s="230"/>
      <c r="S656" s="230"/>
      <c r="T656" s="231"/>
      <c r="AT656" s="232" t="s">
        <v>235</v>
      </c>
      <c r="AU656" s="232" t="s">
        <v>85</v>
      </c>
      <c r="AV656" s="12" t="s">
        <v>85</v>
      </c>
      <c r="AW656" s="12" t="s">
        <v>40</v>
      </c>
      <c r="AX656" s="12" t="s">
        <v>77</v>
      </c>
      <c r="AY656" s="232" t="s">
        <v>225</v>
      </c>
    </row>
    <row r="657" spans="2:51" s="12" customFormat="1" ht="13.5">
      <c r="B657" s="221"/>
      <c r="C657" s="222"/>
      <c r="D657" s="218" t="s">
        <v>235</v>
      </c>
      <c r="E657" s="244" t="s">
        <v>24</v>
      </c>
      <c r="F657" s="245" t="s">
        <v>723</v>
      </c>
      <c r="G657" s="222"/>
      <c r="H657" s="246">
        <v>0.246</v>
      </c>
      <c r="I657" s="227"/>
      <c r="J657" s="222"/>
      <c r="K657" s="222"/>
      <c r="L657" s="228"/>
      <c r="M657" s="229"/>
      <c r="N657" s="230"/>
      <c r="O657" s="230"/>
      <c r="P657" s="230"/>
      <c r="Q657" s="230"/>
      <c r="R657" s="230"/>
      <c r="S657" s="230"/>
      <c r="T657" s="231"/>
      <c r="AT657" s="232" t="s">
        <v>235</v>
      </c>
      <c r="AU657" s="232" t="s">
        <v>85</v>
      </c>
      <c r="AV657" s="12" t="s">
        <v>85</v>
      </c>
      <c r="AW657" s="12" t="s">
        <v>40</v>
      </c>
      <c r="AX657" s="12" t="s">
        <v>77</v>
      </c>
      <c r="AY657" s="232" t="s">
        <v>225</v>
      </c>
    </row>
    <row r="658" spans="2:51" s="12" customFormat="1" ht="13.5">
      <c r="B658" s="221"/>
      <c r="C658" s="222"/>
      <c r="D658" s="218" t="s">
        <v>235</v>
      </c>
      <c r="E658" s="244" t="s">
        <v>24</v>
      </c>
      <c r="F658" s="245" t="s">
        <v>724</v>
      </c>
      <c r="G658" s="222"/>
      <c r="H658" s="246">
        <v>0.614</v>
      </c>
      <c r="I658" s="227"/>
      <c r="J658" s="222"/>
      <c r="K658" s="222"/>
      <c r="L658" s="228"/>
      <c r="M658" s="229"/>
      <c r="N658" s="230"/>
      <c r="O658" s="230"/>
      <c r="P658" s="230"/>
      <c r="Q658" s="230"/>
      <c r="R658" s="230"/>
      <c r="S658" s="230"/>
      <c r="T658" s="231"/>
      <c r="AT658" s="232" t="s">
        <v>235</v>
      </c>
      <c r="AU658" s="232" t="s">
        <v>85</v>
      </c>
      <c r="AV658" s="12" t="s">
        <v>85</v>
      </c>
      <c r="AW658" s="12" t="s">
        <v>40</v>
      </c>
      <c r="AX658" s="12" t="s">
        <v>77</v>
      </c>
      <c r="AY658" s="232" t="s">
        <v>225</v>
      </c>
    </row>
    <row r="659" spans="2:51" s="12" customFormat="1" ht="13.5">
      <c r="B659" s="221"/>
      <c r="C659" s="222"/>
      <c r="D659" s="218" t="s">
        <v>235</v>
      </c>
      <c r="E659" s="244" t="s">
        <v>24</v>
      </c>
      <c r="F659" s="245" t="s">
        <v>725</v>
      </c>
      <c r="G659" s="222"/>
      <c r="H659" s="246">
        <v>1.656</v>
      </c>
      <c r="I659" s="227"/>
      <c r="J659" s="222"/>
      <c r="K659" s="222"/>
      <c r="L659" s="228"/>
      <c r="M659" s="229"/>
      <c r="N659" s="230"/>
      <c r="O659" s="230"/>
      <c r="P659" s="230"/>
      <c r="Q659" s="230"/>
      <c r="R659" s="230"/>
      <c r="S659" s="230"/>
      <c r="T659" s="231"/>
      <c r="AT659" s="232" t="s">
        <v>235</v>
      </c>
      <c r="AU659" s="232" t="s">
        <v>85</v>
      </c>
      <c r="AV659" s="12" t="s">
        <v>85</v>
      </c>
      <c r="AW659" s="12" t="s">
        <v>40</v>
      </c>
      <c r="AX659" s="12" t="s">
        <v>77</v>
      </c>
      <c r="AY659" s="232" t="s">
        <v>225</v>
      </c>
    </row>
    <row r="660" spans="2:51" s="12" customFormat="1" ht="13.5">
      <c r="B660" s="221"/>
      <c r="C660" s="222"/>
      <c r="D660" s="218" t="s">
        <v>235</v>
      </c>
      <c r="E660" s="244" t="s">
        <v>24</v>
      </c>
      <c r="F660" s="245" t="s">
        <v>726</v>
      </c>
      <c r="G660" s="222"/>
      <c r="H660" s="246">
        <v>2.721</v>
      </c>
      <c r="I660" s="227"/>
      <c r="J660" s="222"/>
      <c r="K660" s="222"/>
      <c r="L660" s="228"/>
      <c r="M660" s="229"/>
      <c r="N660" s="230"/>
      <c r="O660" s="230"/>
      <c r="P660" s="230"/>
      <c r="Q660" s="230"/>
      <c r="R660" s="230"/>
      <c r="S660" s="230"/>
      <c r="T660" s="231"/>
      <c r="AT660" s="232" t="s">
        <v>235</v>
      </c>
      <c r="AU660" s="232" t="s">
        <v>85</v>
      </c>
      <c r="AV660" s="12" t="s">
        <v>85</v>
      </c>
      <c r="AW660" s="12" t="s">
        <v>40</v>
      </c>
      <c r="AX660" s="12" t="s">
        <v>77</v>
      </c>
      <c r="AY660" s="232" t="s">
        <v>225</v>
      </c>
    </row>
    <row r="661" spans="2:51" s="12" customFormat="1" ht="13.5">
      <c r="B661" s="221"/>
      <c r="C661" s="222"/>
      <c r="D661" s="218" t="s">
        <v>235</v>
      </c>
      <c r="E661" s="244" t="s">
        <v>24</v>
      </c>
      <c r="F661" s="245" t="s">
        <v>727</v>
      </c>
      <c r="G661" s="222"/>
      <c r="H661" s="246">
        <v>1.987</v>
      </c>
      <c r="I661" s="227"/>
      <c r="J661" s="222"/>
      <c r="K661" s="222"/>
      <c r="L661" s="228"/>
      <c r="M661" s="229"/>
      <c r="N661" s="230"/>
      <c r="O661" s="230"/>
      <c r="P661" s="230"/>
      <c r="Q661" s="230"/>
      <c r="R661" s="230"/>
      <c r="S661" s="230"/>
      <c r="T661" s="231"/>
      <c r="AT661" s="232" t="s">
        <v>235</v>
      </c>
      <c r="AU661" s="232" t="s">
        <v>85</v>
      </c>
      <c r="AV661" s="12" t="s">
        <v>85</v>
      </c>
      <c r="AW661" s="12" t="s">
        <v>40</v>
      </c>
      <c r="AX661" s="12" t="s">
        <v>77</v>
      </c>
      <c r="AY661" s="232" t="s">
        <v>225</v>
      </c>
    </row>
    <row r="662" spans="2:51" s="12" customFormat="1" ht="13.5">
      <c r="B662" s="221"/>
      <c r="C662" s="222"/>
      <c r="D662" s="218" t="s">
        <v>235</v>
      </c>
      <c r="E662" s="244" t="s">
        <v>24</v>
      </c>
      <c r="F662" s="245" t="s">
        <v>728</v>
      </c>
      <c r="G662" s="222"/>
      <c r="H662" s="246">
        <v>0.493</v>
      </c>
      <c r="I662" s="227"/>
      <c r="J662" s="222"/>
      <c r="K662" s="222"/>
      <c r="L662" s="228"/>
      <c r="M662" s="229"/>
      <c r="N662" s="230"/>
      <c r="O662" s="230"/>
      <c r="P662" s="230"/>
      <c r="Q662" s="230"/>
      <c r="R662" s="230"/>
      <c r="S662" s="230"/>
      <c r="T662" s="231"/>
      <c r="AT662" s="232" t="s">
        <v>235</v>
      </c>
      <c r="AU662" s="232" t="s">
        <v>85</v>
      </c>
      <c r="AV662" s="12" t="s">
        <v>85</v>
      </c>
      <c r="AW662" s="12" t="s">
        <v>40</v>
      </c>
      <c r="AX662" s="12" t="s">
        <v>77</v>
      </c>
      <c r="AY662" s="232" t="s">
        <v>225</v>
      </c>
    </row>
    <row r="663" spans="2:51" s="12" customFormat="1" ht="13.5">
      <c r="B663" s="221"/>
      <c r="C663" s="222"/>
      <c r="D663" s="218" t="s">
        <v>235</v>
      </c>
      <c r="E663" s="244" t="s">
        <v>24</v>
      </c>
      <c r="F663" s="245" t="s">
        <v>729</v>
      </c>
      <c r="G663" s="222"/>
      <c r="H663" s="246">
        <v>0.591</v>
      </c>
      <c r="I663" s="227"/>
      <c r="J663" s="222"/>
      <c r="K663" s="222"/>
      <c r="L663" s="228"/>
      <c r="M663" s="229"/>
      <c r="N663" s="230"/>
      <c r="O663" s="230"/>
      <c r="P663" s="230"/>
      <c r="Q663" s="230"/>
      <c r="R663" s="230"/>
      <c r="S663" s="230"/>
      <c r="T663" s="231"/>
      <c r="AT663" s="232" t="s">
        <v>235</v>
      </c>
      <c r="AU663" s="232" t="s">
        <v>85</v>
      </c>
      <c r="AV663" s="12" t="s">
        <v>85</v>
      </c>
      <c r="AW663" s="12" t="s">
        <v>40</v>
      </c>
      <c r="AX663" s="12" t="s">
        <v>77</v>
      </c>
      <c r="AY663" s="232" t="s">
        <v>225</v>
      </c>
    </row>
    <row r="664" spans="2:51" s="12" customFormat="1" ht="13.5">
      <c r="B664" s="221"/>
      <c r="C664" s="222"/>
      <c r="D664" s="218" t="s">
        <v>235</v>
      </c>
      <c r="E664" s="244" t="s">
        <v>24</v>
      </c>
      <c r="F664" s="245" t="s">
        <v>730</v>
      </c>
      <c r="G664" s="222"/>
      <c r="H664" s="246">
        <v>0.164</v>
      </c>
      <c r="I664" s="227"/>
      <c r="J664" s="222"/>
      <c r="K664" s="222"/>
      <c r="L664" s="228"/>
      <c r="M664" s="229"/>
      <c r="N664" s="230"/>
      <c r="O664" s="230"/>
      <c r="P664" s="230"/>
      <c r="Q664" s="230"/>
      <c r="R664" s="230"/>
      <c r="S664" s="230"/>
      <c r="T664" s="231"/>
      <c r="AT664" s="232" t="s">
        <v>235</v>
      </c>
      <c r="AU664" s="232" t="s">
        <v>85</v>
      </c>
      <c r="AV664" s="12" t="s">
        <v>85</v>
      </c>
      <c r="AW664" s="12" t="s">
        <v>40</v>
      </c>
      <c r="AX664" s="12" t="s">
        <v>77</v>
      </c>
      <c r="AY664" s="232" t="s">
        <v>225</v>
      </c>
    </row>
    <row r="665" spans="2:51" s="12" customFormat="1" ht="13.5">
      <c r="B665" s="221"/>
      <c r="C665" s="222"/>
      <c r="D665" s="218" t="s">
        <v>235</v>
      </c>
      <c r="E665" s="244" t="s">
        <v>24</v>
      </c>
      <c r="F665" s="245" t="s">
        <v>731</v>
      </c>
      <c r="G665" s="222"/>
      <c r="H665" s="246">
        <v>0.828</v>
      </c>
      <c r="I665" s="227"/>
      <c r="J665" s="222"/>
      <c r="K665" s="222"/>
      <c r="L665" s="228"/>
      <c r="M665" s="229"/>
      <c r="N665" s="230"/>
      <c r="O665" s="230"/>
      <c r="P665" s="230"/>
      <c r="Q665" s="230"/>
      <c r="R665" s="230"/>
      <c r="S665" s="230"/>
      <c r="T665" s="231"/>
      <c r="AT665" s="232" t="s">
        <v>235</v>
      </c>
      <c r="AU665" s="232" t="s">
        <v>85</v>
      </c>
      <c r="AV665" s="12" t="s">
        <v>85</v>
      </c>
      <c r="AW665" s="12" t="s">
        <v>40</v>
      </c>
      <c r="AX665" s="12" t="s">
        <v>77</v>
      </c>
      <c r="AY665" s="232" t="s">
        <v>225</v>
      </c>
    </row>
    <row r="666" spans="2:51" s="12" customFormat="1" ht="13.5">
      <c r="B666" s="221"/>
      <c r="C666" s="222"/>
      <c r="D666" s="218" t="s">
        <v>235</v>
      </c>
      <c r="E666" s="244" t="s">
        <v>24</v>
      </c>
      <c r="F666" s="245" t="s">
        <v>732</v>
      </c>
      <c r="G666" s="222"/>
      <c r="H666" s="246">
        <v>0.164</v>
      </c>
      <c r="I666" s="227"/>
      <c r="J666" s="222"/>
      <c r="K666" s="222"/>
      <c r="L666" s="228"/>
      <c r="M666" s="229"/>
      <c r="N666" s="230"/>
      <c r="O666" s="230"/>
      <c r="P666" s="230"/>
      <c r="Q666" s="230"/>
      <c r="R666" s="230"/>
      <c r="S666" s="230"/>
      <c r="T666" s="231"/>
      <c r="AT666" s="232" t="s">
        <v>235</v>
      </c>
      <c r="AU666" s="232" t="s">
        <v>85</v>
      </c>
      <c r="AV666" s="12" t="s">
        <v>85</v>
      </c>
      <c r="AW666" s="12" t="s">
        <v>40</v>
      </c>
      <c r="AX666" s="12" t="s">
        <v>77</v>
      </c>
      <c r="AY666" s="232" t="s">
        <v>225</v>
      </c>
    </row>
    <row r="667" spans="2:51" s="12" customFormat="1" ht="13.5">
      <c r="B667" s="221"/>
      <c r="C667" s="222"/>
      <c r="D667" s="218" t="s">
        <v>235</v>
      </c>
      <c r="E667" s="244" t="s">
        <v>24</v>
      </c>
      <c r="F667" s="245" t="s">
        <v>733</v>
      </c>
      <c r="G667" s="222"/>
      <c r="H667" s="246">
        <v>1.307</v>
      </c>
      <c r="I667" s="227"/>
      <c r="J667" s="222"/>
      <c r="K667" s="222"/>
      <c r="L667" s="228"/>
      <c r="M667" s="229"/>
      <c r="N667" s="230"/>
      <c r="O667" s="230"/>
      <c r="P667" s="230"/>
      <c r="Q667" s="230"/>
      <c r="R667" s="230"/>
      <c r="S667" s="230"/>
      <c r="T667" s="231"/>
      <c r="AT667" s="232" t="s">
        <v>235</v>
      </c>
      <c r="AU667" s="232" t="s">
        <v>85</v>
      </c>
      <c r="AV667" s="12" t="s">
        <v>85</v>
      </c>
      <c r="AW667" s="12" t="s">
        <v>40</v>
      </c>
      <c r="AX667" s="12" t="s">
        <v>77</v>
      </c>
      <c r="AY667" s="232" t="s">
        <v>225</v>
      </c>
    </row>
    <row r="668" spans="2:51" s="12" customFormat="1" ht="13.5">
      <c r="B668" s="221"/>
      <c r="C668" s="222"/>
      <c r="D668" s="218" t="s">
        <v>235</v>
      </c>
      <c r="E668" s="244" t="s">
        <v>24</v>
      </c>
      <c r="F668" s="245" t="s">
        <v>734</v>
      </c>
      <c r="G668" s="222"/>
      <c r="H668" s="246">
        <v>0.182</v>
      </c>
      <c r="I668" s="227"/>
      <c r="J668" s="222"/>
      <c r="K668" s="222"/>
      <c r="L668" s="228"/>
      <c r="M668" s="229"/>
      <c r="N668" s="230"/>
      <c r="O668" s="230"/>
      <c r="P668" s="230"/>
      <c r="Q668" s="230"/>
      <c r="R668" s="230"/>
      <c r="S668" s="230"/>
      <c r="T668" s="231"/>
      <c r="AT668" s="232" t="s">
        <v>235</v>
      </c>
      <c r="AU668" s="232" t="s">
        <v>85</v>
      </c>
      <c r="AV668" s="12" t="s">
        <v>85</v>
      </c>
      <c r="AW668" s="12" t="s">
        <v>40</v>
      </c>
      <c r="AX668" s="12" t="s">
        <v>77</v>
      </c>
      <c r="AY668" s="232" t="s">
        <v>225</v>
      </c>
    </row>
    <row r="669" spans="2:51" s="12" customFormat="1" ht="13.5">
      <c r="B669" s="221"/>
      <c r="C669" s="222"/>
      <c r="D669" s="218" t="s">
        <v>235</v>
      </c>
      <c r="E669" s="244" t="s">
        <v>24</v>
      </c>
      <c r="F669" s="245" t="s">
        <v>735</v>
      </c>
      <c r="G669" s="222"/>
      <c r="H669" s="246">
        <v>0.454</v>
      </c>
      <c r="I669" s="227"/>
      <c r="J669" s="222"/>
      <c r="K669" s="222"/>
      <c r="L669" s="228"/>
      <c r="M669" s="229"/>
      <c r="N669" s="230"/>
      <c r="O669" s="230"/>
      <c r="P669" s="230"/>
      <c r="Q669" s="230"/>
      <c r="R669" s="230"/>
      <c r="S669" s="230"/>
      <c r="T669" s="231"/>
      <c r="AT669" s="232" t="s">
        <v>235</v>
      </c>
      <c r="AU669" s="232" t="s">
        <v>85</v>
      </c>
      <c r="AV669" s="12" t="s">
        <v>85</v>
      </c>
      <c r="AW669" s="12" t="s">
        <v>40</v>
      </c>
      <c r="AX669" s="12" t="s">
        <v>77</v>
      </c>
      <c r="AY669" s="232" t="s">
        <v>225</v>
      </c>
    </row>
    <row r="670" spans="2:51" s="12" customFormat="1" ht="13.5">
      <c r="B670" s="221"/>
      <c r="C670" s="222"/>
      <c r="D670" s="218" t="s">
        <v>235</v>
      </c>
      <c r="E670" s="244" t="s">
        <v>24</v>
      </c>
      <c r="F670" s="245" t="s">
        <v>736</v>
      </c>
      <c r="G670" s="222"/>
      <c r="H670" s="246">
        <v>1.089</v>
      </c>
      <c r="I670" s="227"/>
      <c r="J670" s="222"/>
      <c r="K670" s="222"/>
      <c r="L670" s="228"/>
      <c r="M670" s="229"/>
      <c r="N670" s="230"/>
      <c r="O670" s="230"/>
      <c r="P670" s="230"/>
      <c r="Q670" s="230"/>
      <c r="R670" s="230"/>
      <c r="S670" s="230"/>
      <c r="T670" s="231"/>
      <c r="AT670" s="232" t="s">
        <v>235</v>
      </c>
      <c r="AU670" s="232" t="s">
        <v>85</v>
      </c>
      <c r="AV670" s="12" t="s">
        <v>85</v>
      </c>
      <c r="AW670" s="12" t="s">
        <v>40</v>
      </c>
      <c r="AX670" s="12" t="s">
        <v>77</v>
      </c>
      <c r="AY670" s="232" t="s">
        <v>225</v>
      </c>
    </row>
    <row r="671" spans="2:51" s="12" customFormat="1" ht="13.5">
      <c r="B671" s="221"/>
      <c r="C671" s="222"/>
      <c r="D671" s="218" t="s">
        <v>235</v>
      </c>
      <c r="E671" s="244" t="s">
        <v>24</v>
      </c>
      <c r="F671" s="245" t="s">
        <v>737</v>
      </c>
      <c r="G671" s="222"/>
      <c r="H671" s="246">
        <v>1.112</v>
      </c>
      <c r="I671" s="227"/>
      <c r="J671" s="222"/>
      <c r="K671" s="222"/>
      <c r="L671" s="228"/>
      <c r="M671" s="229"/>
      <c r="N671" s="230"/>
      <c r="O671" s="230"/>
      <c r="P671" s="230"/>
      <c r="Q671" s="230"/>
      <c r="R671" s="230"/>
      <c r="S671" s="230"/>
      <c r="T671" s="231"/>
      <c r="AT671" s="232" t="s">
        <v>235</v>
      </c>
      <c r="AU671" s="232" t="s">
        <v>85</v>
      </c>
      <c r="AV671" s="12" t="s">
        <v>85</v>
      </c>
      <c r="AW671" s="12" t="s">
        <v>40</v>
      </c>
      <c r="AX671" s="12" t="s">
        <v>77</v>
      </c>
      <c r="AY671" s="232" t="s">
        <v>225</v>
      </c>
    </row>
    <row r="672" spans="2:51" s="12" customFormat="1" ht="13.5">
      <c r="B672" s="221"/>
      <c r="C672" s="222"/>
      <c r="D672" s="218" t="s">
        <v>235</v>
      </c>
      <c r="E672" s="244" t="s">
        <v>24</v>
      </c>
      <c r="F672" s="245" t="s">
        <v>738</v>
      </c>
      <c r="G672" s="222"/>
      <c r="H672" s="246">
        <v>0.155</v>
      </c>
      <c r="I672" s="227"/>
      <c r="J672" s="222"/>
      <c r="K672" s="222"/>
      <c r="L672" s="228"/>
      <c r="M672" s="229"/>
      <c r="N672" s="230"/>
      <c r="O672" s="230"/>
      <c r="P672" s="230"/>
      <c r="Q672" s="230"/>
      <c r="R672" s="230"/>
      <c r="S672" s="230"/>
      <c r="T672" s="231"/>
      <c r="AT672" s="232" t="s">
        <v>235</v>
      </c>
      <c r="AU672" s="232" t="s">
        <v>85</v>
      </c>
      <c r="AV672" s="12" t="s">
        <v>85</v>
      </c>
      <c r="AW672" s="12" t="s">
        <v>40</v>
      </c>
      <c r="AX672" s="12" t="s">
        <v>77</v>
      </c>
      <c r="AY672" s="232" t="s">
        <v>225</v>
      </c>
    </row>
    <row r="673" spans="2:51" s="12" customFormat="1" ht="13.5">
      <c r="B673" s="221"/>
      <c r="C673" s="222"/>
      <c r="D673" s="218" t="s">
        <v>235</v>
      </c>
      <c r="E673" s="244" t="s">
        <v>24</v>
      </c>
      <c r="F673" s="245" t="s">
        <v>739</v>
      </c>
      <c r="G673" s="222"/>
      <c r="H673" s="246">
        <v>0.386</v>
      </c>
      <c r="I673" s="227"/>
      <c r="J673" s="222"/>
      <c r="K673" s="222"/>
      <c r="L673" s="228"/>
      <c r="M673" s="229"/>
      <c r="N673" s="230"/>
      <c r="O673" s="230"/>
      <c r="P673" s="230"/>
      <c r="Q673" s="230"/>
      <c r="R673" s="230"/>
      <c r="S673" s="230"/>
      <c r="T673" s="231"/>
      <c r="AT673" s="232" t="s">
        <v>235</v>
      </c>
      <c r="AU673" s="232" t="s">
        <v>85</v>
      </c>
      <c r="AV673" s="12" t="s">
        <v>85</v>
      </c>
      <c r="AW673" s="12" t="s">
        <v>40</v>
      </c>
      <c r="AX673" s="12" t="s">
        <v>77</v>
      </c>
      <c r="AY673" s="232" t="s">
        <v>225</v>
      </c>
    </row>
    <row r="674" spans="2:51" s="12" customFormat="1" ht="13.5">
      <c r="B674" s="221"/>
      <c r="C674" s="222"/>
      <c r="D674" s="218" t="s">
        <v>235</v>
      </c>
      <c r="E674" s="244" t="s">
        <v>24</v>
      </c>
      <c r="F674" s="245" t="s">
        <v>740</v>
      </c>
      <c r="G674" s="222"/>
      <c r="H674" s="246">
        <v>0.178</v>
      </c>
      <c r="I674" s="227"/>
      <c r="J674" s="222"/>
      <c r="K674" s="222"/>
      <c r="L674" s="228"/>
      <c r="M674" s="229"/>
      <c r="N674" s="230"/>
      <c r="O674" s="230"/>
      <c r="P674" s="230"/>
      <c r="Q674" s="230"/>
      <c r="R674" s="230"/>
      <c r="S674" s="230"/>
      <c r="T674" s="231"/>
      <c r="AT674" s="232" t="s">
        <v>235</v>
      </c>
      <c r="AU674" s="232" t="s">
        <v>85</v>
      </c>
      <c r="AV674" s="12" t="s">
        <v>85</v>
      </c>
      <c r="AW674" s="12" t="s">
        <v>40</v>
      </c>
      <c r="AX674" s="12" t="s">
        <v>77</v>
      </c>
      <c r="AY674" s="232" t="s">
        <v>225</v>
      </c>
    </row>
    <row r="675" spans="2:51" s="12" customFormat="1" ht="13.5">
      <c r="B675" s="221"/>
      <c r="C675" s="222"/>
      <c r="D675" s="218" t="s">
        <v>235</v>
      </c>
      <c r="E675" s="244" t="s">
        <v>24</v>
      </c>
      <c r="F675" s="245" t="s">
        <v>741</v>
      </c>
      <c r="G675" s="222"/>
      <c r="H675" s="246">
        <v>0.158</v>
      </c>
      <c r="I675" s="227"/>
      <c r="J675" s="222"/>
      <c r="K675" s="222"/>
      <c r="L675" s="228"/>
      <c r="M675" s="229"/>
      <c r="N675" s="230"/>
      <c r="O675" s="230"/>
      <c r="P675" s="230"/>
      <c r="Q675" s="230"/>
      <c r="R675" s="230"/>
      <c r="S675" s="230"/>
      <c r="T675" s="231"/>
      <c r="AT675" s="232" t="s">
        <v>235</v>
      </c>
      <c r="AU675" s="232" t="s">
        <v>85</v>
      </c>
      <c r="AV675" s="12" t="s">
        <v>85</v>
      </c>
      <c r="AW675" s="12" t="s">
        <v>40</v>
      </c>
      <c r="AX675" s="12" t="s">
        <v>77</v>
      </c>
      <c r="AY675" s="232" t="s">
        <v>225</v>
      </c>
    </row>
    <row r="676" spans="2:51" s="12" customFormat="1" ht="13.5">
      <c r="B676" s="221"/>
      <c r="C676" s="222"/>
      <c r="D676" s="218" t="s">
        <v>235</v>
      </c>
      <c r="E676" s="244" t="s">
        <v>24</v>
      </c>
      <c r="F676" s="245" t="s">
        <v>742</v>
      </c>
      <c r="G676" s="222"/>
      <c r="H676" s="246">
        <v>0.023</v>
      </c>
      <c r="I676" s="227"/>
      <c r="J676" s="222"/>
      <c r="K676" s="222"/>
      <c r="L676" s="228"/>
      <c r="M676" s="229"/>
      <c r="N676" s="230"/>
      <c r="O676" s="230"/>
      <c r="P676" s="230"/>
      <c r="Q676" s="230"/>
      <c r="R676" s="230"/>
      <c r="S676" s="230"/>
      <c r="T676" s="231"/>
      <c r="AT676" s="232" t="s">
        <v>235</v>
      </c>
      <c r="AU676" s="232" t="s">
        <v>85</v>
      </c>
      <c r="AV676" s="12" t="s">
        <v>85</v>
      </c>
      <c r="AW676" s="12" t="s">
        <v>40</v>
      </c>
      <c r="AX676" s="12" t="s">
        <v>77</v>
      </c>
      <c r="AY676" s="232" t="s">
        <v>225</v>
      </c>
    </row>
    <row r="677" spans="2:51" s="12" customFormat="1" ht="13.5">
      <c r="B677" s="221"/>
      <c r="C677" s="222"/>
      <c r="D677" s="218" t="s">
        <v>235</v>
      </c>
      <c r="E677" s="244" t="s">
        <v>24</v>
      </c>
      <c r="F677" s="245" t="s">
        <v>743</v>
      </c>
      <c r="G677" s="222"/>
      <c r="H677" s="246">
        <v>0.408</v>
      </c>
      <c r="I677" s="227"/>
      <c r="J677" s="222"/>
      <c r="K677" s="222"/>
      <c r="L677" s="228"/>
      <c r="M677" s="229"/>
      <c r="N677" s="230"/>
      <c r="O677" s="230"/>
      <c r="P677" s="230"/>
      <c r="Q677" s="230"/>
      <c r="R677" s="230"/>
      <c r="S677" s="230"/>
      <c r="T677" s="231"/>
      <c r="AT677" s="232" t="s">
        <v>235</v>
      </c>
      <c r="AU677" s="232" t="s">
        <v>85</v>
      </c>
      <c r="AV677" s="12" t="s">
        <v>85</v>
      </c>
      <c r="AW677" s="12" t="s">
        <v>40</v>
      </c>
      <c r="AX677" s="12" t="s">
        <v>77</v>
      </c>
      <c r="AY677" s="232" t="s">
        <v>225</v>
      </c>
    </row>
    <row r="678" spans="2:51" s="12" customFormat="1" ht="13.5">
      <c r="B678" s="221"/>
      <c r="C678" s="222"/>
      <c r="D678" s="218" t="s">
        <v>235</v>
      </c>
      <c r="E678" s="244" t="s">
        <v>24</v>
      </c>
      <c r="F678" s="245" t="s">
        <v>744</v>
      </c>
      <c r="G678" s="222"/>
      <c r="H678" s="246">
        <v>0.817</v>
      </c>
      <c r="I678" s="227"/>
      <c r="J678" s="222"/>
      <c r="K678" s="222"/>
      <c r="L678" s="228"/>
      <c r="M678" s="229"/>
      <c r="N678" s="230"/>
      <c r="O678" s="230"/>
      <c r="P678" s="230"/>
      <c r="Q678" s="230"/>
      <c r="R678" s="230"/>
      <c r="S678" s="230"/>
      <c r="T678" s="231"/>
      <c r="AT678" s="232" t="s">
        <v>235</v>
      </c>
      <c r="AU678" s="232" t="s">
        <v>85</v>
      </c>
      <c r="AV678" s="12" t="s">
        <v>85</v>
      </c>
      <c r="AW678" s="12" t="s">
        <v>40</v>
      </c>
      <c r="AX678" s="12" t="s">
        <v>77</v>
      </c>
      <c r="AY678" s="232" t="s">
        <v>225</v>
      </c>
    </row>
    <row r="679" spans="2:51" s="15" customFormat="1" ht="13.5">
      <c r="B679" s="258"/>
      <c r="C679" s="259"/>
      <c r="D679" s="223" t="s">
        <v>235</v>
      </c>
      <c r="E679" s="260" t="s">
        <v>24</v>
      </c>
      <c r="F679" s="261" t="s">
        <v>248</v>
      </c>
      <c r="G679" s="259"/>
      <c r="H679" s="262">
        <v>32.358</v>
      </c>
      <c r="I679" s="263"/>
      <c r="J679" s="259"/>
      <c r="K679" s="259"/>
      <c r="L679" s="264"/>
      <c r="M679" s="265"/>
      <c r="N679" s="266"/>
      <c r="O679" s="266"/>
      <c r="P679" s="266"/>
      <c r="Q679" s="266"/>
      <c r="R679" s="266"/>
      <c r="S679" s="266"/>
      <c r="T679" s="267"/>
      <c r="AT679" s="268" t="s">
        <v>235</v>
      </c>
      <c r="AU679" s="268" t="s">
        <v>85</v>
      </c>
      <c r="AV679" s="15" t="s">
        <v>231</v>
      </c>
      <c r="AW679" s="15" t="s">
        <v>40</v>
      </c>
      <c r="AX679" s="15" t="s">
        <v>25</v>
      </c>
      <c r="AY679" s="268" t="s">
        <v>225</v>
      </c>
    </row>
    <row r="680" spans="2:65" s="1" customFormat="1" ht="38.25" customHeight="1">
      <c r="B680" s="42"/>
      <c r="C680" s="274" t="s">
        <v>745</v>
      </c>
      <c r="D680" s="274" t="s">
        <v>697</v>
      </c>
      <c r="E680" s="275" t="s">
        <v>746</v>
      </c>
      <c r="F680" s="276" t="s">
        <v>747</v>
      </c>
      <c r="G680" s="277" t="s">
        <v>748</v>
      </c>
      <c r="H680" s="278">
        <v>1</v>
      </c>
      <c r="I680" s="279"/>
      <c r="J680" s="280">
        <f aca="true" t="shared" si="0" ref="J680:J706">ROUND(I680*H680,2)</f>
        <v>0</v>
      </c>
      <c r="K680" s="276" t="s">
        <v>24</v>
      </c>
      <c r="L680" s="281"/>
      <c r="M680" s="282" t="s">
        <v>24</v>
      </c>
      <c r="N680" s="283" t="s">
        <v>48</v>
      </c>
      <c r="O680" s="43"/>
      <c r="P680" s="215">
        <f aca="true" t="shared" si="1" ref="P680:P706">O680*H680</f>
        <v>0</v>
      </c>
      <c r="Q680" s="215">
        <v>0</v>
      </c>
      <c r="R680" s="215">
        <f aca="true" t="shared" si="2" ref="R680:R706">Q680*H680</f>
        <v>0</v>
      </c>
      <c r="S680" s="215">
        <v>0</v>
      </c>
      <c r="T680" s="216">
        <f aca="true" t="shared" si="3" ref="T680:T706">S680*H680</f>
        <v>0</v>
      </c>
      <c r="AR680" s="25" t="s">
        <v>499</v>
      </c>
      <c r="AT680" s="25" t="s">
        <v>697</v>
      </c>
      <c r="AU680" s="25" t="s">
        <v>85</v>
      </c>
      <c r="AY680" s="25" t="s">
        <v>225</v>
      </c>
      <c r="BE680" s="217">
        <f aca="true" t="shared" si="4" ref="BE680:BE706">IF(N680="základní",J680,0)</f>
        <v>0</v>
      </c>
      <c r="BF680" s="217">
        <f aca="true" t="shared" si="5" ref="BF680:BF706">IF(N680="snížená",J680,0)</f>
        <v>0</v>
      </c>
      <c r="BG680" s="217">
        <f aca="true" t="shared" si="6" ref="BG680:BG706">IF(N680="zákl. přenesená",J680,0)</f>
        <v>0</v>
      </c>
      <c r="BH680" s="217">
        <f aca="true" t="shared" si="7" ref="BH680:BH706">IF(N680="sníž. přenesená",J680,0)</f>
        <v>0</v>
      </c>
      <c r="BI680" s="217">
        <f aca="true" t="shared" si="8" ref="BI680:BI706">IF(N680="nulová",J680,0)</f>
        <v>0</v>
      </c>
      <c r="BJ680" s="25" t="s">
        <v>25</v>
      </c>
      <c r="BK680" s="217">
        <f aca="true" t="shared" si="9" ref="BK680:BK706">ROUND(I680*H680,2)</f>
        <v>0</v>
      </c>
      <c r="BL680" s="25" t="s">
        <v>378</v>
      </c>
      <c r="BM680" s="25" t="s">
        <v>749</v>
      </c>
    </row>
    <row r="681" spans="2:65" s="1" customFormat="1" ht="38.25" customHeight="1">
      <c r="B681" s="42"/>
      <c r="C681" s="274" t="s">
        <v>750</v>
      </c>
      <c r="D681" s="274" t="s">
        <v>697</v>
      </c>
      <c r="E681" s="275" t="s">
        <v>751</v>
      </c>
      <c r="F681" s="276" t="s">
        <v>752</v>
      </c>
      <c r="G681" s="277" t="s">
        <v>748</v>
      </c>
      <c r="H681" s="278">
        <v>12</v>
      </c>
      <c r="I681" s="279"/>
      <c r="J681" s="280">
        <f t="shared" si="0"/>
        <v>0</v>
      </c>
      <c r="K681" s="276" t="s">
        <v>24</v>
      </c>
      <c r="L681" s="281"/>
      <c r="M681" s="282" t="s">
        <v>24</v>
      </c>
      <c r="N681" s="283" t="s">
        <v>48</v>
      </c>
      <c r="O681" s="43"/>
      <c r="P681" s="215">
        <f t="shared" si="1"/>
        <v>0</v>
      </c>
      <c r="Q681" s="215">
        <v>0</v>
      </c>
      <c r="R681" s="215">
        <f t="shared" si="2"/>
        <v>0</v>
      </c>
      <c r="S681" s="215">
        <v>0</v>
      </c>
      <c r="T681" s="216">
        <f t="shared" si="3"/>
        <v>0</v>
      </c>
      <c r="AR681" s="25" t="s">
        <v>499</v>
      </c>
      <c r="AT681" s="25" t="s">
        <v>697</v>
      </c>
      <c r="AU681" s="25" t="s">
        <v>85</v>
      </c>
      <c r="AY681" s="25" t="s">
        <v>225</v>
      </c>
      <c r="BE681" s="217">
        <f t="shared" si="4"/>
        <v>0</v>
      </c>
      <c r="BF681" s="217">
        <f t="shared" si="5"/>
        <v>0</v>
      </c>
      <c r="BG681" s="217">
        <f t="shared" si="6"/>
        <v>0</v>
      </c>
      <c r="BH681" s="217">
        <f t="shared" si="7"/>
        <v>0</v>
      </c>
      <c r="BI681" s="217">
        <f t="shared" si="8"/>
        <v>0</v>
      </c>
      <c r="BJ681" s="25" t="s">
        <v>25</v>
      </c>
      <c r="BK681" s="217">
        <f t="shared" si="9"/>
        <v>0</v>
      </c>
      <c r="BL681" s="25" t="s">
        <v>378</v>
      </c>
      <c r="BM681" s="25" t="s">
        <v>753</v>
      </c>
    </row>
    <row r="682" spans="2:65" s="1" customFormat="1" ht="16.5" customHeight="1">
      <c r="B682" s="42"/>
      <c r="C682" s="274" t="s">
        <v>754</v>
      </c>
      <c r="D682" s="274" t="s">
        <v>697</v>
      </c>
      <c r="E682" s="275" t="s">
        <v>755</v>
      </c>
      <c r="F682" s="276" t="s">
        <v>756</v>
      </c>
      <c r="G682" s="277" t="s">
        <v>748</v>
      </c>
      <c r="H682" s="278">
        <v>24</v>
      </c>
      <c r="I682" s="279"/>
      <c r="J682" s="280">
        <f t="shared" si="0"/>
        <v>0</v>
      </c>
      <c r="K682" s="276" t="s">
        <v>24</v>
      </c>
      <c r="L682" s="281"/>
      <c r="M682" s="282" t="s">
        <v>24</v>
      </c>
      <c r="N682" s="283" t="s">
        <v>48</v>
      </c>
      <c r="O682" s="43"/>
      <c r="P682" s="215">
        <f t="shared" si="1"/>
        <v>0</v>
      </c>
      <c r="Q682" s="215">
        <v>0</v>
      </c>
      <c r="R682" s="215">
        <f t="shared" si="2"/>
        <v>0</v>
      </c>
      <c r="S682" s="215">
        <v>0</v>
      </c>
      <c r="T682" s="216">
        <f t="shared" si="3"/>
        <v>0</v>
      </c>
      <c r="AR682" s="25" t="s">
        <v>499</v>
      </c>
      <c r="AT682" s="25" t="s">
        <v>697</v>
      </c>
      <c r="AU682" s="25" t="s">
        <v>85</v>
      </c>
      <c r="AY682" s="25" t="s">
        <v>225</v>
      </c>
      <c r="BE682" s="217">
        <f t="shared" si="4"/>
        <v>0</v>
      </c>
      <c r="BF682" s="217">
        <f t="shared" si="5"/>
        <v>0</v>
      </c>
      <c r="BG682" s="217">
        <f t="shared" si="6"/>
        <v>0</v>
      </c>
      <c r="BH682" s="217">
        <f t="shared" si="7"/>
        <v>0</v>
      </c>
      <c r="BI682" s="217">
        <f t="shared" si="8"/>
        <v>0</v>
      </c>
      <c r="BJ682" s="25" t="s">
        <v>25</v>
      </c>
      <c r="BK682" s="217">
        <f t="shared" si="9"/>
        <v>0</v>
      </c>
      <c r="BL682" s="25" t="s">
        <v>378</v>
      </c>
      <c r="BM682" s="25" t="s">
        <v>757</v>
      </c>
    </row>
    <row r="683" spans="2:65" s="1" customFormat="1" ht="38.25" customHeight="1">
      <c r="B683" s="42"/>
      <c r="C683" s="274" t="s">
        <v>758</v>
      </c>
      <c r="D683" s="274" t="s">
        <v>697</v>
      </c>
      <c r="E683" s="275" t="s">
        <v>759</v>
      </c>
      <c r="F683" s="276" t="s">
        <v>760</v>
      </c>
      <c r="G683" s="277" t="s">
        <v>748</v>
      </c>
      <c r="H683" s="278">
        <v>6</v>
      </c>
      <c r="I683" s="279"/>
      <c r="J683" s="280">
        <f t="shared" si="0"/>
        <v>0</v>
      </c>
      <c r="K683" s="276" t="s">
        <v>24</v>
      </c>
      <c r="L683" s="281"/>
      <c r="M683" s="282" t="s">
        <v>24</v>
      </c>
      <c r="N683" s="283" t="s">
        <v>48</v>
      </c>
      <c r="O683" s="43"/>
      <c r="P683" s="215">
        <f t="shared" si="1"/>
        <v>0</v>
      </c>
      <c r="Q683" s="215">
        <v>0</v>
      </c>
      <c r="R683" s="215">
        <f t="shared" si="2"/>
        <v>0</v>
      </c>
      <c r="S683" s="215">
        <v>0</v>
      </c>
      <c r="T683" s="216">
        <f t="shared" si="3"/>
        <v>0</v>
      </c>
      <c r="AR683" s="25" t="s">
        <v>499</v>
      </c>
      <c r="AT683" s="25" t="s">
        <v>697</v>
      </c>
      <c r="AU683" s="25" t="s">
        <v>85</v>
      </c>
      <c r="AY683" s="25" t="s">
        <v>225</v>
      </c>
      <c r="BE683" s="217">
        <f t="shared" si="4"/>
        <v>0</v>
      </c>
      <c r="BF683" s="217">
        <f t="shared" si="5"/>
        <v>0</v>
      </c>
      <c r="BG683" s="217">
        <f t="shared" si="6"/>
        <v>0</v>
      </c>
      <c r="BH683" s="217">
        <f t="shared" si="7"/>
        <v>0</v>
      </c>
      <c r="BI683" s="217">
        <f t="shared" si="8"/>
        <v>0</v>
      </c>
      <c r="BJ683" s="25" t="s">
        <v>25</v>
      </c>
      <c r="BK683" s="217">
        <f t="shared" si="9"/>
        <v>0</v>
      </c>
      <c r="BL683" s="25" t="s">
        <v>378</v>
      </c>
      <c r="BM683" s="25" t="s">
        <v>761</v>
      </c>
    </row>
    <row r="684" spans="2:65" s="1" customFormat="1" ht="38.25" customHeight="1">
      <c r="B684" s="42"/>
      <c r="C684" s="274" t="s">
        <v>762</v>
      </c>
      <c r="D684" s="274" t="s">
        <v>697</v>
      </c>
      <c r="E684" s="275" t="s">
        <v>763</v>
      </c>
      <c r="F684" s="276" t="s">
        <v>764</v>
      </c>
      <c r="G684" s="277" t="s">
        <v>748</v>
      </c>
      <c r="H684" s="278">
        <v>6</v>
      </c>
      <c r="I684" s="279"/>
      <c r="J684" s="280">
        <f t="shared" si="0"/>
        <v>0</v>
      </c>
      <c r="K684" s="276" t="s">
        <v>24</v>
      </c>
      <c r="L684" s="281"/>
      <c r="M684" s="282" t="s">
        <v>24</v>
      </c>
      <c r="N684" s="283" t="s">
        <v>48</v>
      </c>
      <c r="O684" s="43"/>
      <c r="P684" s="215">
        <f t="shared" si="1"/>
        <v>0</v>
      </c>
      <c r="Q684" s="215">
        <v>0</v>
      </c>
      <c r="R684" s="215">
        <f t="shared" si="2"/>
        <v>0</v>
      </c>
      <c r="S684" s="215">
        <v>0</v>
      </c>
      <c r="T684" s="216">
        <f t="shared" si="3"/>
        <v>0</v>
      </c>
      <c r="AR684" s="25" t="s">
        <v>499</v>
      </c>
      <c r="AT684" s="25" t="s">
        <v>697</v>
      </c>
      <c r="AU684" s="25" t="s">
        <v>85</v>
      </c>
      <c r="AY684" s="25" t="s">
        <v>225</v>
      </c>
      <c r="BE684" s="217">
        <f t="shared" si="4"/>
        <v>0</v>
      </c>
      <c r="BF684" s="217">
        <f t="shared" si="5"/>
        <v>0</v>
      </c>
      <c r="BG684" s="217">
        <f t="shared" si="6"/>
        <v>0</v>
      </c>
      <c r="BH684" s="217">
        <f t="shared" si="7"/>
        <v>0</v>
      </c>
      <c r="BI684" s="217">
        <f t="shared" si="8"/>
        <v>0</v>
      </c>
      <c r="BJ684" s="25" t="s">
        <v>25</v>
      </c>
      <c r="BK684" s="217">
        <f t="shared" si="9"/>
        <v>0</v>
      </c>
      <c r="BL684" s="25" t="s">
        <v>378</v>
      </c>
      <c r="BM684" s="25" t="s">
        <v>765</v>
      </c>
    </row>
    <row r="685" spans="2:65" s="1" customFormat="1" ht="38.25" customHeight="1">
      <c r="B685" s="42"/>
      <c r="C685" s="274" t="s">
        <v>766</v>
      </c>
      <c r="D685" s="274" t="s">
        <v>697</v>
      </c>
      <c r="E685" s="275" t="s">
        <v>767</v>
      </c>
      <c r="F685" s="276" t="s">
        <v>768</v>
      </c>
      <c r="G685" s="277" t="s">
        <v>748</v>
      </c>
      <c r="H685" s="278">
        <v>6</v>
      </c>
      <c r="I685" s="279"/>
      <c r="J685" s="280">
        <f t="shared" si="0"/>
        <v>0</v>
      </c>
      <c r="K685" s="276" t="s">
        <v>24</v>
      </c>
      <c r="L685" s="281"/>
      <c r="M685" s="282" t="s">
        <v>24</v>
      </c>
      <c r="N685" s="283" t="s">
        <v>48</v>
      </c>
      <c r="O685" s="43"/>
      <c r="P685" s="215">
        <f t="shared" si="1"/>
        <v>0</v>
      </c>
      <c r="Q685" s="215">
        <v>0</v>
      </c>
      <c r="R685" s="215">
        <f t="shared" si="2"/>
        <v>0</v>
      </c>
      <c r="S685" s="215">
        <v>0</v>
      </c>
      <c r="T685" s="216">
        <f t="shared" si="3"/>
        <v>0</v>
      </c>
      <c r="AR685" s="25" t="s">
        <v>499</v>
      </c>
      <c r="AT685" s="25" t="s">
        <v>697</v>
      </c>
      <c r="AU685" s="25" t="s">
        <v>85</v>
      </c>
      <c r="AY685" s="25" t="s">
        <v>225</v>
      </c>
      <c r="BE685" s="217">
        <f t="shared" si="4"/>
        <v>0</v>
      </c>
      <c r="BF685" s="217">
        <f t="shared" si="5"/>
        <v>0</v>
      </c>
      <c r="BG685" s="217">
        <f t="shared" si="6"/>
        <v>0</v>
      </c>
      <c r="BH685" s="217">
        <f t="shared" si="7"/>
        <v>0</v>
      </c>
      <c r="BI685" s="217">
        <f t="shared" si="8"/>
        <v>0</v>
      </c>
      <c r="BJ685" s="25" t="s">
        <v>25</v>
      </c>
      <c r="BK685" s="217">
        <f t="shared" si="9"/>
        <v>0</v>
      </c>
      <c r="BL685" s="25" t="s">
        <v>378</v>
      </c>
      <c r="BM685" s="25" t="s">
        <v>769</v>
      </c>
    </row>
    <row r="686" spans="2:65" s="1" customFormat="1" ht="38.25" customHeight="1">
      <c r="B686" s="42"/>
      <c r="C686" s="274" t="s">
        <v>770</v>
      </c>
      <c r="D686" s="274" t="s">
        <v>697</v>
      </c>
      <c r="E686" s="275" t="s">
        <v>771</v>
      </c>
      <c r="F686" s="276" t="s">
        <v>772</v>
      </c>
      <c r="G686" s="277" t="s">
        <v>748</v>
      </c>
      <c r="H686" s="278">
        <v>6</v>
      </c>
      <c r="I686" s="279"/>
      <c r="J686" s="280">
        <f t="shared" si="0"/>
        <v>0</v>
      </c>
      <c r="K686" s="276" t="s">
        <v>24</v>
      </c>
      <c r="L686" s="281"/>
      <c r="M686" s="282" t="s">
        <v>24</v>
      </c>
      <c r="N686" s="283" t="s">
        <v>48</v>
      </c>
      <c r="O686" s="43"/>
      <c r="P686" s="215">
        <f t="shared" si="1"/>
        <v>0</v>
      </c>
      <c r="Q686" s="215">
        <v>0</v>
      </c>
      <c r="R686" s="215">
        <f t="shared" si="2"/>
        <v>0</v>
      </c>
      <c r="S686" s="215">
        <v>0</v>
      </c>
      <c r="T686" s="216">
        <f t="shared" si="3"/>
        <v>0</v>
      </c>
      <c r="AR686" s="25" t="s">
        <v>499</v>
      </c>
      <c r="AT686" s="25" t="s">
        <v>697</v>
      </c>
      <c r="AU686" s="25" t="s">
        <v>85</v>
      </c>
      <c r="AY686" s="25" t="s">
        <v>225</v>
      </c>
      <c r="BE686" s="217">
        <f t="shared" si="4"/>
        <v>0</v>
      </c>
      <c r="BF686" s="217">
        <f t="shared" si="5"/>
        <v>0</v>
      </c>
      <c r="BG686" s="217">
        <f t="shared" si="6"/>
        <v>0</v>
      </c>
      <c r="BH686" s="217">
        <f t="shared" si="7"/>
        <v>0</v>
      </c>
      <c r="BI686" s="217">
        <f t="shared" si="8"/>
        <v>0</v>
      </c>
      <c r="BJ686" s="25" t="s">
        <v>25</v>
      </c>
      <c r="BK686" s="217">
        <f t="shared" si="9"/>
        <v>0</v>
      </c>
      <c r="BL686" s="25" t="s">
        <v>378</v>
      </c>
      <c r="BM686" s="25" t="s">
        <v>773</v>
      </c>
    </row>
    <row r="687" spans="2:65" s="1" customFormat="1" ht="38.25" customHeight="1">
      <c r="B687" s="42"/>
      <c r="C687" s="274" t="s">
        <v>774</v>
      </c>
      <c r="D687" s="274" t="s">
        <v>697</v>
      </c>
      <c r="E687" s="275" t="s">
        <v>775</v>
      </c>
      <c r="F687" s="276" t="s">
        <v>776</v>
      </c>
      <c r="G687" s="277" t="s">
        <v>748</v>
      </c>
      <c r="H687" s="278">
        <v>12</v>
      </c>
      <c r="I687" s="279"/>
      <c r="J687" s="280">
        <f t="shared" si="0"/>
        <v>0</v>
      </c>
      <c r="K687" s="276" t="s">
        <v>24</v>
      </c>
      <c r="L687" s="281"/>
      <c r="M687" s="282" t="s">
        <v>24</v>
      </c>
      <c r="N687" s="283" t="s">
        <v>48</v>
      </c>
      <c r="O687" s="43"/>
      <c r="P687" s="215">
        <f t="shared" si="1"/>
        <v>0</v>
      </c>
      <c r="Q687" s="215">
        <v>0</v>
      </c>
      <c r="R687" s="215">
        <f t="shared" si="2"/>
        <v>0</v>
      </c>
      <c r="S687" s="215">
        <v>0</v>
      </c>
      <c r="T687" s="216">
        <f t="shared" si="3"/>
        <v>0</v>
      </c>
      <c r="AR687" s="25" t="s">
        <v>499</v>
      </c>
      <c r="AT687" s="25" t="s">
        <v>697</v>
      </c>
      <c r="AU687" s="25" t="s">
        <v>85</v>
      </c>
      <c r="AY687" s="25" t="s">
        <v>225</v>
      </c>
      <c r="BE687" s="217">
        <f t="shared" si="4"/>
        <v>0</v>
      </c>
      <c r="BF687" s="217">
        <f t="shared" si="5"/>
        <v>0</v>
      </c>
      <c r="BG687" s="217">
        <f t="shared" si="6"/>
        <v>0</v>
      </c>
      <c r="BH687" s="217">
        <f t="shared" si="7"/>
        <v>0</v>
      </c>
      <c r="BI687" s="217">
        <f t="shared" si="8"/>
        <v>0</v>
      </c>
      <c r="BJ687" s="25" t="s">
        <v>25</v>
      </c>
      <c r="BK687" s="217">
        <f t="shared" si="9"/>
        <v>0</v>
      </c>
      <c r="BL687" s="25" t="s">
        <v>378</v>
      </c>
      <c r="BM687" s="25" t="s">
        <v>777</v>
      </c>
    </row>
    <row r="688" spans="2:65" s="1" customFormat="1" ht="38.25" customHeight="1">
      <c r="B688" s="42"/>
      <c r="C688" s="274" t="s">
        <v>778</v>
      </c>
      <c r="D688" s="274" t="s">
        <v>697</v>
      </c>
      <c r="E688" s="275" t="s">
        <v>779</v>
      </c>
      <c r="F688" s="276" t="s">
        <v>780</v>
      </c>
      <c r="G688" s="277" t="s">
        <v>748</v>
      </c>
      <c r="H688" s="278">
        <v>35</v>
      </c>
      <c r="I688" s="279"/>
      <c r="J688" s="280">
        <f t="shared" si="0"/>
        <v>0</v>
      </c>
      <c r="K688" s="276" t="s">
        <v>24</v>
      </c>
      <c r="L688" s="281"/>
      <c r="M688" s="282" t="s">
        <v>24</v>
      </c>
      <c r="N688" s="283" t="s">
        <v>48</v>
      </c>
      <c r="O688" s="43"/>
      <c r="P688" s="215">
        <f t="shared" si="1"/>
        <v>0</v>
      </c>
      <c r="Q688" s="215">
        <v>0</v>
      </c>
      <c r="R688" s="215">
        <f t="shared" si="2"/>
        <v>0</v>
      </c>
      <c r="S688" s="215">
        <v>0</v>
      </c>
      <c r="T688" s="216">
        <f t="shared" si="3"/>
        <v>0</v>
      </c>
      <c r="AR688" s="25" t="s">
        <v>499</v>
      </c>
      <c r="AT688" s="25" t="s">
        <v>697</v>
      </c>
      <c r="AU688" s="25" t="s">
        <v>85</v>
      </c>
      <c r="AY688" s="25" t="s">
        <v>225</v>
      </c>
      <c r="BE688" s="217">
        <f t="shared" si="4"/>
        <v>0</v>
      </c>
      <c r="BF688" s="217">
        <f t="shared" si="5"/>
        <v>0</v>
      </c>
      <c r="BG688" s="217">
        <f t="shared" si="6"/>
        <v>0</v>
      </c>
      <c r="BH688" s="217">
        <f t="shared" si="7"/>
        <v>0</v>
      </c>
      <c r="BI688" s="217">
        <f t="shared" si="8"/>
        <v>0</v>
      </c>
      <c r="BJ688" s="25" t="s">
        <v>25</v>
      </c>
      <c r="BK688" s="217">
        <f t="shared" si="9"/>
        <v>0</v>
      </c>
      <c r="BL688" s="25" t="s">
        <v>378</v>
      </c>
      <c r="BM688" s="25" t="s">
        <v>781</v>
      </c>
    </row>
    <row r="689" spans="2:65" s="1" customFormat="1" ht="38.25" customHeight="1">
      <c r="B689" s="42"/>
      <c r="C689" s="274" t="s">
        <v>782</v>
      </c>
      <c r="D689" s="274" t="s">
        <v>697</v>
      </c>
      <c r="E689" s="275" t="s">
        <v>783</v>
      </c>
      <c r="F689" s="276" t="s">
        <v>784</v>
      </c>
      <c r="G689" s="277" t="s">
        <v>748</v>
      </c>
      <c r="H689" s="278">
        <v>12</v>
      </c>
      <c r="I689" s="279"/>
      <c r="J689" s="280">
        <f t="shared" si="0"/>
        <v>0</v>
      </c>
      <c r="K689" s="276" t="s">
        <v>24</v>
      </c>
      <c r="L689" s="281"/>
      <c r="M689" s="282" t="s">
        <v>24</v>
      </c>
      <c r="N689" s="283" t="s">
        <v>48</v>
      </c>
      <c r="O689" s="43"/>
      <c r="P689" s="215">
        <f t="shared" si="1"/>
        <v>0</v>
      </c>
      <c r="Q689" s="215">
        <v>0</v>
      </c>
      <c r="R689" s="215">
        <f t="shared" si="2"/>
        <v>0</v>
      </c>
      <c r="S689" s="215">
        <v>0</v>
      </c>
      <c r="T689" s="216">
        <f t="shared" si="3"/>
        <v>0</v>
      </c>
      <c r="AR689" s="25" t="s">
        <v>499</v>
      </c>
      <c r="AT689" s="25" t="s">
        <v>697</v>
      </c>
      <c r="AU689" s="25" t="s">
        <v>85</v>
      </c>
      <c r="AY689" s="25" t="s">
        <v>225</v>
      </c>
      <c r="BE689" s="217">
        <f t="shared" si="4"/>
        <v>0</v>
      </c>
      <c r="BF689" s="217">
        <f t="shared" si="5"/>
        <v>0</v>
      </c>
      <c r="BG689" s="217">
        <f t="shared" si="6"/>
        <v>0</v>
      </c>
      <c r="BH689" s="217">
        <f t="shared" si="7"/>
        <v>0</v>
      </c>
      <c r="BI689" s="217">
        <f t="shared" si="8"/>
        <v>0</v>
      </c>
      <c r="BJ689" s="25" t="s">
        <v>25</v>
      </c>
      <c r="BK689" s="217">
        <f t="shared" si="9"/>
        <v>0</v>
      </c>
      <c r="BL689" s="25" t="s">
        <v>378</v>
      </c>
      <c r="BM689" s="25" t="s">
        <v>785</v>
      </c>
    </row>
    <row r="690" spans="2:65" s="1" customFormat="1" ht="38.25" customHeight="1">
      <c r="B690" s="42"/>
      <c r="C690" s="274" t="s">
        <v>786</v>
      </c>
      <c r="D690" s="274" t="s">
        <v>697</v>
      </c>
      <c r="E690" s="275" t="s">
        <v>787</v>
      </c>
      <c r="F690" s="276" t="s">
        <v>788</v>
      </c>
      <c r="G690" s="277" t="s">
        <v>748</v>
      </c>
      <c r="H690" s="278">
        <v>6</v>
      </c>
      <c r="I690" s="279"/>
      <c r="J690" s="280">
        <f t="shared" si="0"/>
        <v>0</v>
      </c>
      <c r="K690" s="276" t="s">
        <v>24</v>
      </c>
      <c r="L690" s="281"/>
      <c r="M690" s="282" t="s">
        <v>24</v>
      </c>
      <c r="N690" s="283" t="s">
        <v>48</v>
      </c>
      <c r="O690" s="43"/>
      <c r="P690" s="215">
        <f t="shared" si="1"/>
        <v>0</v>
      </c>
      <c r="Q690" s="215">
        <v>0</v>
      </c>
      <c r="R690" s="215">
        <f t="shared" si="2"/>
        <v>0</v>
      </c>
      <c r="S690" s="215">
        <v>0</v>
      </c>
      <c r="T690" s="216">
        <f t="shared" si="3"/>
        <v>0</v>
      </c>
      <c r="AR690" s="25" t="s">
        <v>499</v>
      </c>
      <c r="AT690" s="25" t="s">
        <v>697</v>
      </c>
      <c r="AU690" s="25" t="s">
        <v>85</v>
      </c>
      <c r="AY690" s="25" t="s">
        <v>225</v>
      </c>
      <c r="BE690" s="217">
        <f t="shared" si="4"/>
        <v>0</v>
      </c>
      <c r="BF690" s="217">
        <f t="shared" si="5"/>
        <v>0</v>
      </c>
      <c r="BG690" s="217">
        <f t="shared" si="6"/>
        <v>0</v>
      </c>
      <c r="BH690" s="217">
        <f t="shared" si="7"/>
        <v>0</v>
      </c>
      <c r="BI690" s="217">
        <f t="shared" si="8"/>
        <v>0</v>
      </c>
      <c r="BJ690" s="25" t="s">
        <v>25</v>
      </c>
      <c r="BK690" s="217">
        <f t="shared" si="9"/>
        <v>0</v>
      </c>
      <c r="BL690" s="25" t="s">
        <v>378</v>
      </c>
      <c r="BM690" s="25" t="s">
        <v>789</v>
      </c>
    </row>
    <row r="691" spans="2:65" s="1" customFormat="1" ht="38.25" customHeight="1">
      <c r="B691" s="42"/>
      <c r="C691" s="274" t="s">
        <v>790</v>
      </c>
      <c r="D691" s="274" t="s">
        <v>697</v>
      </c>
      <c r="E691" s="275" t="s">
        <v>791</v>
      </c>
      <c r="F691" s="276" t="s">
        <v>792</v>
      </c>
      <c r="G691" s="277" t="s">
        <v>748</v>
      </c>
      <c r="H691" s="278">
        <v>6</v>
      </c>
      <c r="I691" s="279"/>
      <c r="J691" s="280">
        <f t="shared" si="0"/>
        <v>0</v>
      </c>
      <c r="K691" s="276" t="s">
        <v>24</v>
      </c>
      <c r="L691" s="281"/>
      <c r="M691" s="282" t="s">
        <v>24</v>
      </c>
      <c r="N691" s="283" t="s">
        <v>48</v>
      </c>
      <c r="O691" s="43"/>
      <c r="P691" s="215">
        <f t="shared" si="1"/>
        <v>0</v>
      </c>
      <c r="Q691" s="215">
        <v>0</v>
      </c>
      <c r="R691" s="215">
        <f t="shared" si="2"/>
        <v>0</v>
      </c>
      <c r="S691" s="215">
        <v>0</v>
      </c>
      <c r="T691" s="216">
        <f t="shared" si="3"/>
        <v>0</v>
      </c>
      <c r="AR691" s="25" t="s">
        <v>499</v>
      </c>
      <c r="AT691" s="25" t="s">
        <v>697</v>
      </c>
      <c r="AU691" s="25" t="s">
        <v>85</v>
      </c>
      <c r="AY691" s="25" t="s">
        <v>225</v>
      </c>
      <c r="BE691" s="217">
        <f t="shared" si="4"/>
        <v>0</v>
      </c>
      <c r="BF691" s="217">
        <f t="shared" si="5"/>
        <v>0</v>
      </c>
      <c r="BG691" s="217">
        <f t="shared" si="6"/>
        <v>0</v>
      </c>
      <c r="BH691" s="217">
        <f t="shared" si="7"/>
        <v>0</v>
      </c>
      <c r="BI691" s="217">
        <f t="shared" si="8"/>
        <v>0</v>
      </c>
      <c r="BJ691" s="25" t="s">
        <v>25</v>
      </c>
      <c r="BK691" s="217">
        <f t="shared" si="9"/>
        <v>0</v>
      </c>
      <c r="BL691" s="25" t="s">
        <v>378</v>
      </c>
      <c r="BM691" s="25" t="s">
        <v>793</v>
      </c>
    </row>
    <row r="692" spans="2:65" s="1" customFormat="1" ht="38.25" customHeight="1">
      <c r="B692" s="42"/>
      <c r="C692" s="274" t="s">
        <v>794</v>
      </c>
      <c r="D692" s="274" t="s">
        <v>697</v>
      </c>
      <c r="E692" s="275" t="s">
        <v>795</v>
      </c>
      <c r="F692" s="276" t="s">
        <v>796</v>
      </c>
      <c r="G692" s="277" t="s">
        <v>748</v>
      </c>
      <c r="H692" s="278">
        <v>6</v>
      </c>
      <c r="I692" s="279"/>
      <c r="J692" s="280">
        <f t="shared" si="0"/>
        <v>0</v>
      </c>
      <c r="K692" s="276" t="s">
        <v>24</v>
      </c>
      <c r="L692" s="281"/>
      <c r="M692" s="282" t="s">
        <v>24</v>
      </c>
      <c r="N692" s="283" t="s">
        <v>48</v>
      </c>
      <c r="O692" s="43"/>
      <c r="P692" s="215">
        <f t="shared" si="1"/>
        <v>0</v>
      </c>
      <c r="Q692" s="215">
        <v>0</v>
      </c>
      <c r="R692" s="215">
        <f t="shared" si="2"/>
        <v>0</v>
      </c>
      <c r="S692" s="215">
        <v>0</v>
      </c>
      <c r="T692" s="216">
        <f t="shared" si="3"/>
        <v>0</v>
      </c>
      <c r="AR692" s="25" t="s">
        <v>499</v>
      </c>
      <c r="AT692" s="25" t="s">
        <v>697</v>
      </c>
      <c r="AU692" s="25" t="s">
        <v>85</v>
      </c>
      <c r="AY692" s="25" t="s">
        <v>225</v>
      </c>
      <c r="BE692" s="217">
        <f t="shared" si="4"/>
        <v>0</v>
      </c>
      <c r="BF692" s="217">
        <f t="shared" si="5"/>
        <v>0</v>
      </c>
      <c r="BG692" s="217">
        <f t="shared" si="6"/>
        <v>0</v>
      </c>
      <c r="BH692" s="217">
        <f t="shared" si="7"/>
        <v>0</v>
      </c>
      <c r="BI692" s="217">
        <f t="shared" si="8"/>
        <v>0</v>
      </c>
      <c r="BJ692" s="25" t="s">
        <v>25</v>
      </c>
      <c r="BK692" s="217">
        <f t="shared" si="9"/>
        <v>0</v>
      </c>
      <c r="BL692" s="25" t="s">
        <v>378</v>
      </c>
      <c r="BM692" s="25" t="s">
        <v>797</v>
      </c>
    </row>
    <row r="693" spans="2:65" s="1" customFormat="1" ht="38.25" customHeight="1">
      <c r="B693" s="42"/>
      <c r="C693" s="274" t="s">
        <v>798</v>
      </c>
      <c r="D693" s="274" t="s">
        <v>697</v>
      </c>
      <c r="E693" s="275" t="s">
        <v>799</v>
      </c>
      <c r="F693" s="276" t="s">
        <v>800</v>
      </c>
      <c r="G693" s="277" t="s">
        <v>748</v>
      </c>
      <c r="H693" s="278">
        <v>5</v>
      </c>
      <c r="I693" s="279"/>
      <c r="J693" s="280">
        <f t="shared" si="0"/>
        <v>0</v>
      </c>
      <c r="K693" s="276" t="s">
        <v>24</v>
      </c>
      <c r="L693" s="281"/>
      <c r="M693" s="282" t="s">
        <v>24</v>
      </c>
      <c r="N693" s="283" t="s">
        <v>48</v>
      </c>
      <c r="O693" s="43"/>
      <c r="P693" s="215">
        <f t="shared" si="1"/>
        <v>0</v>
      </c>
      <c r="Q693" s="215">
        <v>0</v>
      </c>
      <c r="R693" s="215">
        <f t="shared" si="2"/>
        <v>0</v>
      </c>
      <c r="S693" s="215">
        <v>0</v>
      </c>
      <c r="T693" s="216">
        <f t="shared" si="3"/>
        <v>0</v>
      </c>
      <c r="AR693" s="25" t="s">
        <v>499</v>
      </c>
      <c r="AT693" s="25" t="s">
        <v>697</v>
      </c>
      <c r="AU693" s="25" t="s">
        <v>85</v>
      </c>
      <c r="AY693" s="25" t="s">
        <v>225</v>
      </c>
      <c r="BE693" s="217">
        <f t="shared" si="4"/>
        <v>0</v>
      </c>
      <c r="BF693" s="217">
        <f t="shared" si="5"/>
        <v>0</v>
      </c>
      <c r="BG693" s="217">
        <f t="shared" si="6"/>
        <v>0</v>
      </c>
      <c r="BH693" s="217">
        <f t="shared" si="7"/>
        <v>0</v>
      </c>
      <c r="BI693" s="217">
        <f t="shared" si="8"/>
        <v>0</v>
      </c>
      <c r="BJ693" s="25" t="s">
        <v>25</v>
      </c>
      <c r="BK693" s="217">
        <f t="shared" si="9"/>
        <v>0</v>
      </c>
      <c r="BL693" s="25" t="s">
        <v>378</v>
      </c>
      <c r="BM693" s="25" t="s">
        <v>801</v>
      </c>
    </row>
    <row r="694" spans="2:65" s="1" customFormat="1" ht="38.25" customHeight="1">
      <c r="B694" s="42"/>
      <c r="C694" s="274" t="s">
        <v>802</v>
      </c>
      <c r="D694" s="274" t="s">
        <v>697</v>
      </c>
      <c r="E694" s="275" t="s">
        <v>803</v>
      </c>
      <c r="F694" s="276" t="s">
        <v>804</v>
      </c>
      <c r="G694" s="277" t="s">
        <v>748</v>
      </c>
      <c r="H694" s="278">
        <v>5</v>
      </c>
      <c r="I694" s="279"/>
      <c r="J694" s="280">
        <f t="shared" si="0"/>
        <v>0</v>
      </c>
      <c r="K694" s="276" t="s">
        <v>24</v>
      </c>
      <c r="L694" s="281"/>
      <c r="M694" s="282" t="s">
        <v>24</v>
      </c>
      <c r="N694" s="283" t="s">
        <v>48</v>
      </c>
      <c r="O694" s="43"/>
      <c r="P694" s="215">
        <f t="shared" si="1"/>
        <v>0</v>
      </c>
      <c r="Q694" s="215">
        <v>0</v>
      </c>
      <c r="R694" s="215">
        <f t="shared" si="2"/>
        <v>0</v>
      </c>
      <c r="S694" s="215">
        <v>0</v>
      </c>
      <c r="T694" s="216">
        <f t="shared" si="3"/>
        <v>0</v>
      </c>
      <c r="AR694" s="25" t="s">
        <v>499</v>
      </c>
      <c r="AT694" s="25" t="s">
        <v>697</v>
      </c>
      <c r="AU694" s="25" t="s">
        <v>85</v>
      </c>
      <c r="AY694" s="25" t="s">
        <v>225</v>
      </c>
      <c r="BE694" s="217">
        <f t="shared" si="4"/>
        <v>0</v>
      </c>
      <c r="BF694" s="217">
        <f t="shared" si="5"/>
        <v>0</v>
      </c>
      <c r="BG694" s="217">
        <f t="shared" si="6"/>
        <v>0</v>
      </c>
      <c r="BH694" s="217">
        <f t="shared" si="7"/>
        <v>0</v>
      </c>
      <c r="BI694" s="217">
        <f t="shared" si="8"/>
        <v>0</v>
      </c>
      <c r="BJ694" s="25" t="s">
        <v>25</v>
      </c>
      <c r="BK694" s="217">
        <f t="shared" si="9"/>
        <v>0</v>
      </c>
      <c r="BL694" s="25" t="s">
        <v>378</v>
      </c>
      <c r="BM694" s="25" t="s">
        <v>805</v>
      </c>
    </row>
    <row r="695" spans="2:65" s="1" customFormat="1" ht="102" customHeight="1">
      <c r="B695" s="42"/>
      <c r="C695" s="274" t="s">
        <v>806</v>
      </c>
      <c r="D695" s="274" t="s">
        <v>697</v>
      </c>
      <c r="E695" s="275" t="s">
        <v>807</v>
      </c>
      <c r="F695" s="276" t="s">
        <v>808</v>
      </c>
      <c r="G695" s="277" t="s">
        <v>748</v>
      </c>
      <c r="H695" s="278">
        <v>5</v>
      </c>
      <c r="I695" s="279"/>
      <c r="J695" s="280">
        <f t="shared" si="0"/>
        <v>0</v>
      </c>
      <c r="K695" s="276" t="s">
        <v>24</v>
      </c>
      <c r="L695" s="281"/>
      <c r="M695" s="282" t="s">
        <v>24</v>
      </c>
      <c r="N695" s="283" t="s">
        <v>48</v>
      </c>
      <c r="O695" s="43"/>
      <c r="P695" s="215">
        <f t="shared" si="1"/>
        <v>0</v>
      </c>
      <c r="Q695" s="215">
        <v>0</v>
      </c>
      <c r="R695" s="215">
        <f t="shared" si="2"/>
        <v>0</v>
      </c>
      <c r="S695" s="215">
        <v>0</v>
      </c>
      <c r="T695" s="216">
        <f t="shared" si="3"/>
        <v>0</v>
      </c>
      <c r="AR695" s="25" t="s">
        <v>499</v>
      </c>
      <c r="AT695" s="25" t="s">
        <v>697</v>
      </c>
      <c r="AU695" s="25" t="s">
        <v>85</v>
      </c>
      <c r="AY695" s="25" t="s">
        <v>225</v>
      </c>
      <c r="BE695" s="217">
        <f t="shared" si="4"/>
        <v>0</v>
      </c>
      <c r="BF695" s="217">
        <f t="shared" si="5"/>
        <v>0</v>
      </c>
      <c r="BG695" s="217">
        <f t="shared" si="6"/>
        <v>0</v>
      </c>
      <c r="BH695" s="217">
        <f t="shared" si="7"/>
        <v>0</v>
      </c>
      <c r="BI695" s="217">
        <f t="shared" si="8"/>
        <v>0</v>
      </c>
      <c r="BJ695" s="25" t="s">
        <v>25</v>
      </c>
      <c r="BK695" s="217">
        <f t="shared" si="9"/>
        <v>0</v>
      </c>
      <c r="BL695" s="25" t="s">
        <v>378</v>
      </c>
      <c r="BM695" s="25" t="s">
        <v>809</v>
      </c>
    </row>
    <row r="696" spans="2:65" s="1" customFormat="1" ht="89.25" customHeight="1">
      <c r="B696" s="42"/>
      <c r="C696" s="274" t="s">
        <v>810</v>
      </c>
      <c r="D696" s="274" t="s">
        <v>697</v>
      </c>
      <c r="E696" s="275" t="s">
        <v>811</v>
      </c>
      <c r="F696" s="276" t="s">
        <v>812</v>
      </c>
      <c r="G696" s="277" t="s">
        <v>748</v>
      </c>
      <c r="H696" s="278">
        <v>5</v>
      </c>
      <c r="I696" s="279"/>
      <c r="J696" s="280">
        <f t="shared" si="0"/>
        <v>0</v>
      </c>
      <c r="K696" s="276" t="s">
        <v>24</v>
      </c>
      <c r="L696" s="281"/>
      <c r="M696" s="282" t="s">
        <v>24</v>
      </c>
      <c r="N696" s="283" t="s">
        <v>48</v>
      </c>
      <c r="O696" s="43"/>
      <c r="P696" s="215">
        <f t="shared" si="1"/>
        <v>0</v>
      </c>
      <c r="Q696" s="215">
        <v>0</v>
      </c>
      <c r="R696" s="215">
        <f t="shared" si="2"/>
        <v>0</v>
      </c>
      <c r="S696" s="215">
        <v>0</v>
      </c>
      <c r="T696" s="216">
        <f t="shared" si="3"/>
        <v>0</v>
      </c>
      <c r="AR696" s="25" t="s">
        <v>499</v>
      </c>
      <c r="AT696" s="25" t="s">
        <v>697</v>
      </c>
      <c r="AU696" s="25" t="s">
        <v>85</v>
      </c>
      <c r="AY696" s="25" t="s">
        <v>225</v>
      </c>
      <c r="BE696" s="217">
        <f t="shared" si="4"/>
        <v>0</v>
      </c>
      <c r="BF696" s="217">
        <f t="shared" si="5"/>
        <v>0</v>
      </c>
      <c r="BG696" s="217">
        <f t="shared" si="6"/>
        <v>0</v>
      </c>
      <c r="BH696" s="217">
        <f t="shared" si="7"/>
        <v>0</v>
      </c>
      <c r="BI696" s="217">
        <f t="shared" si="8"/>
        <v>0</v>
      </c>
      <c r="BJ696" s="25" t="s">
        <v>25</v>
      </c>
      <c r="BK696" s="217">
        <f t="shared" si="9"/>
        <v>0</v>
      </c>
      <c r="BL696" s="25" t="s">
        <v>378</v>
      </c>
      <c r="BM696" s="25" t="s">
        <v>813</v>
      </c>
    </row>
    <row r="697" spans="2:65" s="1" customFormat="1" ht="102" customHeight="1">
      <c r="B697" s="42"/>
      <c r="C697" s="274" t="s">
        <v>814</v>
      </c>
      <c r="D697" s="274" t="s">
        <v>697</v>
      </c>
      <c r="E697" s="275" t="s">
        <v>815</v>
      </c>
      <c r="F697" s="276" t="s">
        <v>816</v>
      </c>
      <c r="G697" s="277" t="s">
        <v>748</v>
      </c>
      <c r="H697" s="278">
        <v>5</v>
      </c>
      <c r="I697" s="279"/>
      <c r="J697" s="280">
        <f t="shared" si="0"/>
        <v>0</v>
      </c>
      <c r="K697" s="276" t="s">
        <v>24</v>
      </c>
      <c r="L697" s="281"/>
      <c r="M697" s="282" t="s">
        <v>24</v>
      </c>
      <c r="N697" s="283" t="s">
        <v>48</v>
      </c>
      <c r="O697" s="43"/>
      <c r="P697" s="215">
        <f t="shared" si="1"/>
        <v>0</v>
      </c>
      <c r="Q697" s="215">
        <v>0</v>
      </c>
      <c r="R697" s="215">
        <f t="shared" si="2"/>
        <v>0</v>
      </c>
      <c r="S697" s="215">
        <v>0</v>
      </c>
      <c r="T697" s="216">
        <f t="shared" si="3"/>
        <v>0</v>
      </c>
      <c r="AR697" s="25" t="s">
        <v>499</v>
      </c>
      <c r="AT697" s="25" t="s">
        <v>697</v>
      </c>
      <c r="AU697" s="25" t="s">
        <v>85</v>
      </c>
      <c r="AY697" s="25" t="s">
        <v>225</v>
      </c>
      <c r="BE697" s="217">
        <f t="shared" si="4"/>
        <v>0</v>
      </c>
      <c r="BF697" s="217">
        <f t="shared" si="5"/>
        <v>0</v>
      </c>
      <c r="BG697" s="217">
        <f t="shared" si="6"/>
        <v>0</v>
      </c>
      <c r="BH697" s="217">
        <f t="shared" si="7"/>
        <v>0</v>
      </c>
      <c r="BI697" s="217">
        <f t="shared" si="8"/>
        <v>0</v>
      </c>
      <c r="BJ697" s="25" t="s">
        <v>25</v>
      </c>
      <c r="BK697" s="217">
        <f t="shared" si="9"/>
        <v>0</v>
      </c>
      <c r="BL697" s="25" t="s">
        <v>378</v>
      </c>
      <c r="BM697" s="25" t="s">
        <v>817</v>
      </c>
    </row>
    <row r="698" spans="2:65" s="1" customFormat="1" ht="102" customHeight="1">
      <c r="B698" s="42"/>
      <c r="C698" s="274" t="s">
        <v>818</v>
      </c>
      <c r="D698" s="274" t="s">
        <v>697</v>
      </c>
      <c r="E698" s="275" t="s">
        <v>819</v>
      </c>
      <c r="F698" s="276" t="s">
        <v>820</v>
      </c>
      <c r="G698" s="277" t="s">
        <v>748</v>
      </c>
      <c r="H698" s="278">
        <v>10</v>
      </c>
      <c r="I698" s="279"/>
      <c r="J698" s="280">
        <f t="shared" si="0"/>
        <v>0</v>
      </c>
      <c r="K698" s="276" t="s">
        <v>24</v>
      </c>
      <c r="L698" s="281"/>
      <c r="M698" s="282" t="s">
        <v>24</v>
      </c>
      <c r="N698" s="283" t="s">
        <v>48</v>
      </c>
      <c r="O698" s="43"/>
      <c r="P698" s="215">
        <f t="shared" si="1"/>
        <v>0</v>
      </c>
      <c r="Q698" s="215">
        <v>0</v>
      </c>
      <c r="R698" s="215">
        <f t="shared" si="2"/>
        <v>0</v>
      </c>
      <c r="S698" s="215">
        <v>0</v>
      </c>
      <c r="T698" s="216">
        <f t="shared" si="3"/>
        <v>0</v>
      </c>
      <c r="AR698" s="25" t="s">
        <v>499</v>
      </c>
      <c r="AT698" s="25" t="s">
        <v>697</v>
      </c>
      <c r="AU698" s="25" t="s">
        <v>85</v>
      </c>
      <c r="AY698" s="25" t="s">
        <v>225</v>
      </c>
      <c r="BE698" s="217">
        <f t="shared" si="4"/>
        <v>0</v>
      </c>
      <c r="BF698" s="217">
        <f t="shared" si="5"/>
        <v>0</v>
      </c>
      <c r="BG698" s="217">
        <f t="shared" si="6"/>
        <v>0</v>
      </c>
      <c r="BH698" s="217">
        <f t="shared" si="7"/>
        <v>0</v>
      </c>
      <c r="BI698" s="217">
        <f t="shared" si="8"/>
        <v>0</v>
      </c>
      <c r="BJ698" s="25" t="s">
        <v>25</v>
      </c>
      <c r="BK698" s="217">
        <f t="shared" si="9"/>
        <v>0</v>
      </c>
      <c r="BL698" s="25" t="s">
        <v>378</v>
      </c>
      <c r="BM698" s="25" t="s">
        <v>821</v>
      </c>
    </row>
    <row r="699" spans="2:65" s="1" customFormat="1" ht="102" customHeight="1">
      <c r="B699" s="42"/>
      <c r="C699" s="274" t="s">
        <v>822</v>
      </c>
      <c r="D699" s="274" t="s">
        <v>697</v>
      </c>
      <c r="E699" s="275" t="s">
        <v>823</v>
      </c>
      <c r="F699" s="276" t="s">
        <v>824</v>
      </c>
      <c r="G699" s="277" t="s">
        <v>748</v>
      </c>
      <c r="H699" s="278">
        <v>5</v>
      </c>
      <c r="I699" s="279"/>
      <c r="J699" s="280">
        <f t="shared" si="0"/>
        <v>0</v>
      </c>
      <c r="K699" s="276" t="s">
        <v>24</v>
      </c>
      <c r="L699" s="281"/>
      <c r="M699" s="282" t="s">
        <v>24</v>
      </c>
      <c r="N699" s="283" t="s">
        <v>48</v>
      </c>
      <c r="O699" s="43"/>
      <c r="P699" s="215">
        <f t="shared" si="1"/>
        <v>0</v>
      </c>
      <c r="Q699" s="215">
        <v>0</v>
      </c>
      <c r="R699" s="215">
        <f t="shared" si="2"/>
        <v>0</v>
      </c>
      <c r="S699" s="215">
        <v>0</v>
      </c>
      <c r="T699" s="216">
        <f t="shared" si="3"/>
        <v>0</v>
      </c>
      <c r="AR699" s="25" t="s">
        <v>499</v>
      </c>
      <c r="AT699" s="25" t="s">
        <v>697</v>
      </c>
      <c r="AU699" s="25" t="s">
        <v>85</v>
      </c>
      <c r="AY699" s="25" t="s">
        <v>225</v>
      </c>
      <c r="BE699" s="217">
        <f t="shared" si="4"/>
        <v>0</v>
      </c>
      <c r="BF699" s="217">
        <f t="shared" si="5"/>
        <v>0</v>
      </c>
      <c r="BG699" s="217">
        <f t="shared" si="6"/>
        <v>0</v>
      </c>
      <c r="BH699" s="217">
        <f t="shared" si="7"/>
        <v>0</v>
      </c>
      <c r="BI699" s="217">
        <f t="shared" si="8"/>
        <v>0</v>
      </c>
      <c r="BJ699" s="25" t="s">
        <v>25</v>
      </c>
      <c r="BK699" s="217">
        <f t="shared" si="9"/>
        <v>0</v>
      </c>
      <c r="BL699" s="25" t="s">
        <v>378</v>
      </c>
      <c r="BM699" s="25" t="s">
        <v>825</v>
      </c>
    </row>
    <row r="700" spans="2:65" s="1" customFormat="1" ht="102" customHeight="1">
      <c r="B700" s="42"/>
      <c r="C700" s="274" t="s">
        <v>826</v>
      </c>
      <c r="D700" s="274" t="s">
        <v>697</v>
      </c>
      <c r="E700" s="275" t="s">
        <v>827</v>
      </c>
      <c r="F700" s="276" t="s">
        <v>828</v>
      </c>
      <c r="G700" s="277" t="s">
        <v>748</v>
      </c>
      <c r="H700" s="278">
        <v>5</v>
      </c>
      <c r="I700" s="279"/>
      <c r="J700" s="280">
        <f t="shared" si="0"/>
        <v>0</v>
      </c>
      <c r="K700" s="276" t="s">
        <v>24</v>
      </c>
      <c r="L700" s="281"/>
      <c r="M700" s="282" t="s">
        <v>24</v>
      </c>
      <c r="N700" s="283" t="s">
        <v>48</v>
      </c>
      <c r="O700" s="43"/>
      <c r="P700" s="215">
        <f t="shared" si="1"/>
        <v>0</v>
      </c>
      <c r="Q700" s="215">
        <v>0</v>
      </c>
      <c r="R700" s="215">
        <f t="shared" si="2"/>
        <v>0</v>
      </c>
      <c r="S700" s="215">
        <v>0</v>
      </c>
      <c r="T700" s="216">
        <f t="shared" si="3"/>
        <v>0</v>
      </c>
      <c r="AR700" s="25" t="s">
        <v>499</v>
      </c>
      <c r="AT700" s="25" t="s">
        <v>697</v>
      </c>
      <c r="AU700" s="25" t="s">
        <v>85</v>
      </c>
      <c r="AY700" s="25" t="s">
        <v>225</v>
      </c>
      <c r="BE700" s="217">
        <f t="shared" si="4"/>
        <v>0</v>
      </c>
      <c r="BF700" s="217">
        <f t="shared" si="5"/>
        <v>0</v>
      </c>
      <c r="BG700" s="217">
        <f t="shared" si="6"/>
        <v>0</v>
      </c>
      <c r="BH700" s="217">
        <f t="shared" si="7"/>
        <v>0</v>
      </c>
      <c r="BI700" s="217">
        <f t="shared" si="8"/>
        <v>0</v>
      </c>
      <c r="BJ700" s="25" t="s">
        <v>25</v>
      </c>
      <c r="BK700" s="217">
        <f t="shared" si="9"/>
        <v>0</v>
      </c>
      <c r="BL700" s="25" t="s">
        <v>378</v>
      </c>
      <c r="BM700" s="25" t="s">
        <v>829</v>
      </c>
    </row>
    <row r="701" spans="2:65" s="1" customFormat="1" ht="102" customHeight="1">
      <c r="B701" s="42"/>
      <c r="C701" s="274" t="s">
        <v>830</v>
      </c>
      <c r="D701" s="274" t="s">
        <v>697</v>
      </c>
      <c r="E701" s="275" t="s">
        <v>831</v>
      </c>
      <c r="F701" s="276" t="s">
        <v>832</v>
      </c>
      <c r="G701" s="277" t="s">
        <v>748</v>
      </c>
      <c r="H701" s="278">
        <v>5</v>
      </c>
      <c r="I701" s="279"/>
      <c r="J701" s="280">
        <f t="shared" si="0"/>
        <v>0</v>
      </c>
      <c r="K701" s="276" t="s">
        <v>24</v>
      </c>
      <c r="L701" s="281"/>
      <c r="M701" s="282" t="s">
        <v>24</v>
      </c>
      <c r="N701" s="283" t="s">
        <v>48</v>
      </c>
      <c r="O701" s="43"/>
      <c r="P701" s="215">
        <f t="shared" si="1"/>
        <v>0</v>
      </c>
      <c r="Q701" s="215">
        <v>0</v>
      </c>
      <c r="R701" s="215">
        <f t="shared" si="2"/>
        <v>0</v>
      </c>
      <c r="S701" s="215">
        <v>0</v>
      </c>
      <c r="T701" s="216">
        <f t="shared" si="3"/>
        <v>0</v>
      </c>
      <c r="AR701" s="25" t="s">
        <v>499</v>
      </c>
      <c r="AT701" s="25" t="s">
        <v>697</v>
      </c>
      <c r="AU701" s="25" t="s">
        <v>85</v>
      </c>
      <c r="AY701" s="25" t="s">
        <v>225</v>
      </c>
      <c r="BE701" s="217">
        <f t="shared" si="4"/>
        <v>0</v>
      </c>
      <c r="BF701" s="217">
        <f t="shared" si="5"/>
        <v>0</v>
      </c>
      <c r="BG701" s="217">
        <f t="shared" si="6"/>
        <v>0</v>
      </c>
      <c r="BH701" s="217">
        <f t="shared" si="7"/>
        <v>0</v>
      </c>
      <c r="BI701" s="217">
        <f t="shared" si="8"/>
        <v>0</v>
      </c>
      <c r="BJ701" s="25" t="s">
        <v>25</v>
      </c>
      <c r="BK701" s="217">
        <f t="shared" si="9"/>
        <v>0</v>
      </c>
      <c r="BL701" s="25" t="s">
        <v>378</v>
      </c>
      <c r="BM701" s="25" t="s">
        <v>833</v>
      </c>
    </row>
    <row r="702" spans="2:65" s="1" customFormat="1" ht="89.25" customHeight="1">
      <c r="B702" s="42"/>
      <c r="C702" s="274" t="s">
        <v>834</v>
      </c>
      <c r="D702" s="274" t="s">
        <v>697</v>
      </c>
      <c r="E702" s="275" t="s">
        <v>835</v>
      </c>
      <c r="F702" s="276" t="s">
        <v>836</v>
      </c>
      <c r="G702" s="277" t="s">
        <v>748</v>
      </c>
      <c r="H702" s="278">
        <v>5</v>
      </c>
      <c r="I702" s="279"/>
      <c r="J702" s="280">
        <f t="shared" si="0"/>
        <v>0</v>
      </c>
      <c r="K702" s="276" t="s">
        <v>24</v>
      </c>
      <c r="L702" s="281"/>
      <c r="M702" s="282" t="s">
        <v>24</v>
      </c>
      <c r="N702" s="283" t="s">
        <v>48</v>
      </c>
      <c r="O702" s="43"/>
      <c r="P702" s="215">
        <f t="shared" si="1"/>
        <v>0</v>
      </c>
      <c r="Q702" s="215">
        <v>0</v>
      </c>
      <c r="R702" s="215">
        <f t="shared" si="2"/>
        <v>0</v>
      </c>
      <c r="S702" s="215">
        <v>0</v>
      </c>
      <c r="T702" s="216">
        <f t="shared" si="3"/>
        <v>0</v>
      </c>
      <c r="AR702" s="25" t="s">
        <v>499</v>
      </c>
      <c r="AT702" s="25" t="s">
        <v>697</v>
      </c>
      <c r="AU702" s="25" t="s">
        <v>85</v>
      </c>
      <c r="AY702" s="25" t="s">
        <v>225</v>
      </c>
      <c r="BE702" s="217">
        <f t="shared" si="4"/>
        <v>0</v>
      </c>
      <c r="BF702" s="217">
        <f t="shared" si="5"/>
        <v>0</v>
      </c>
      <c r="BG702" s="217">
        <f t="shared" si="6"/>
        <v>0</v>
      </c>
      <c r="BH702" s="217">
        <f t="shared" si="7"/>
        <v>0</v>
      </c>
      <c r="BI702" s="217">
        <f t="shared" si="8"/>
        <v>0</v>
      </c>
      <c r="BJ702" s="25" t="s">
        <v>25</v>
      </c>
      <c r="BK702" s="217">
        <f t="shared" si="9"/>
        <v>0</v>
      </c>
      <c r="BL702" s="25" t="s">
        <v>378</v>
      </c>
      <c r="BM702" s="25" t="s">
        <v>837</v>
      </c>
    </row>
    <row r="703" spans="2:65" s="1" customFormat="1" ht="38.25" customHeight="1">
      <c r="B703" s="42"/>
      <c r="C703" s="274" t="s">
        <v>838</v>
      </c>
      <c r="D703" s="274" t="s">
        <v>697</v>
      </c>
      <c r="E703" s="275" t="s">
        <v>839</v>
      </c>
      <c r="F703" s="276" t="s">
        <v>840</v>
      </c>
      <c r="G703" s="277" t="s">
        <v>748</v>
      </c>
      <c r="H703" s="278">
        <v>1</v>
      </c>
      <c r="I703" s="279"/>
      <c r="J703" s="280">
        <f t="shared" si="0"/>
        <v>0</v>
      </c>
      <c r="K703" s="276" t="s">
        <v>24</v>
      </c>
      <c r="L703" s="281"/>
      <c r="M703" s="282" t="s">
        <v>24</v>
      </c>
      <c r="N703" s="283" t="s">
        <v>48</v>
      </c>
      <c r="O703" s="43"/>
      <c r="P703" s="215">
        <f t="shared" si="1"/>
        <v>0</v>
      </c>
      <c r="Q703" s="215">
        <v>0</v>
      </c>
      <c r="R703" s="215">
        <f t="shared" si="2"/>
        <v>0</v>
      </c>
      <c r="S703" s="215">
        <v>0</v>
      </c>
      <c r="T703" s="216">
        <f t="shared" si="3"/>
        <v>0</v>
      </c>
      <c r="AR703" s="25" t="s">
        <v>499</v>
      </c>
      <c r="AT703" s="25" t="s">
        <v>697</v>
      </c>
      <c r="AU703" s="25" t="s">
        <v>85</v>
      </c>
      <c r="AY703" s="25" t="s">
        <v>225</v>
      </c>
      <c r="BE703" s="217">
        <f t="shared" si="4"/>
        <v>0</v>
      </c>
      <c r="BF703" s="217">
        <f t="shared" si="5"/>
        <v>0</v>
      </c>
      <c r="BG703" s="217">
        <f t="shared" si="6"/>
        <v>0</v>
      </c>
      <c r="BH703" s="217">
        <f t="shared" si="7"/>
        <v>0</v>
      </c>
      <c r="BI703" s="217">
        <f t="shared" si="8"/>
        <v>0</v>
      </c>
      <c r="BJ703" s="25" t="s">
        <v>25</v>
      </c>
      <c r="BK703" s="217">
        <f t="shared" si="9"/>
        <v>0</v>
      </c>
      <c r="BL703" s="25" t="s">
        <v>378</v>
      </c>
      <c r="BM703" s="25" t="s">
        <v>841</v>
      </c>
    </row>
    <row r="704" spans="2:65" s="1" customFormat="1" ht="38.25" customHeight="1">
      <c r="B704" s="42"/>
      <c r="C704" s="274" t="s">
        <v>842</v>
      </c>
      <c r="D704" s="274" t="s">
        <v>697</v>
      </c>
      <c r="E704" s="275" t="s">
        <v>843</v>
      </c>
      <c r="F704" s="276" t="s">
        <v>844</v>
      </c>
      <c r="G704" s="277" t="s">
        <v>748</v>
      </c>
      <c r="H704" s="278">
        <v>1</v>
      </c>
      <c r="I704" s="279"/>
      <c r="J704" s="280">
        <f t="shared" si="0"/>
        <v>0</v>
      </c>
      <c r="K704" s="276" t="s">
        <v>24</v>
      </c>
      <c r="L704" s="281"/>
      <c r="M704" s="282" t="s">
        <v>24</v>
      </c>
      <c r="N704" s="283" t="s">
        <v>48</v>
      </c>
      <c r="O704" s="43"/>
      <c r="P704" s="215">
        <f t="shared" si="1"/>
        <v>0</v>
      </c>
      <c r="Q704" s="215">
        <v>0</v>
      </c>
      <c r="R704" s="215">
        <f t="shared" si="2"/>
        <v>0</v>
      </c>
      <c r="S704" s="215">
        <v>0</v>
      </c>
      <c r="T704" s="216">
        <f t="shared" si="3"/>
        <v>0</v>
      </c>
      <c r="AR704" s="25" t="s">
        <v>499</v>
      </c>
      <c r="AT704" s="25" t="s">
        <v>697</v>
      </c>
      <c r="AU704" s="25" t="s">
        <v>85</v>
      </c>
      <c r="AY704" s="25" t="s">
        <v>225</v>
      </c>
      <c r="BE704" s="217">
        <f t="shared" si="4"/>
        <v>0</v>
      </c>
      <c r="BF704" s="217">
        <f t="shared" si="5"/>
        <v>0</v>
      </c>
      <c r="BG704" s="217">
        <f t="shared" si="6"/>
        <v>0</v>
      </c>
      <c r="BH704" s="217">
        <f t="shared" si="7"/>
        <v>0</v>
      </c>
      <c r="BI704" s="217">
        <f t="shared" si="8"/>
        <v>0</v>
      </c>
      <c r="BJ704" s="25" t="s">
        <v>25</v>
      </c>
      <c r="BK704" s="217">
        <f t="shared" si="9"/>
        <v>0</v>
      </c>
      <c r="BL704" s="25" t="s">
        <v>378</v>
      </c>
      <c r="BM704" s="25" t="s">
        <v>845</v>
      </c>
    </row>
    <row r="705" spans="2:65" s="1" customFormat="1" ht="25.5" customHeight="1">
      <c r="B705" s="42"/>
      <c r="C705" s="274" t="s">
        <v>846</v>
      </c>
      <c r="D705" s="274" t="s">
        <v>697</v>
      </c>
      <c r="E705" s="275" t="s">
        <v>847</v>
      </c>
      <c r="F705" s="276" t="s">
        <v>848</v>
      </c>
      <c r="G705" s="277" t="s">
        <v>748</v>
      </c>
      <c r="H705" s="278">
        <v>5</v>
      </c>
      <c r="I705" s="279"/>
      <c r="J705" s="280">
        <f t="shared" si="0"/>
        <v>0</v>
      </c>
      <c r="K705" s="276" t="s">
        <v>24</v>
      </c>
      <c r="L705" s="281"/>
      <c r="M705" s="282" t="s">
        <v>24</v>
      </c>
      <c r="N705" s="283" t="s">
        <v>48</v>
      </c>
      <c r="O705" s="43"/>
      <c r="P705" s="215">
        <f t="shared" si="1"/>
        <v>0</v>
      </c>
      <c r="Q705" s="215">
        <v>0</v>
      </c>
      <c r="R705" s="215">
        <f t="shared" si="2"/>
        <v>0</v>
      </c>
      <c r="S705" s="215">
        <v>0</v>
      </c>
      <c r="T705" s="216">
        <f t="shared" si="3"/>
        <v>0</v>
      </c>
      <c r="AR705" s="25" t="s">
        <v>499</v>
      </c>
      <c r="AT705" s="25" t="s">
        <v>697</v>
      </c>
      <c r="AU705" s="25" t="s">
        <v>85</v>
      </c>
      <c r="AY705" s="25" t="s">
        <v>225</v>
      </c>
      <c r="BE705" s="217">
        <f t="shared" si="4"/>
        <v>0</v>
      </c>
      <c r="BF705" s="217">
        <f t="shared" si="5"/>
        <v>0</v>
      </c>
      <c r="BG705" s="217">
        <f t="shared" si="6"/>
        <v>0</v>
      </c>
      <c r="BH705" s="217">
        <f t="shared" si="7"/>
        <v>0</v>
      </c>
      <c r="BI705" s="217">
        <f t="shared" si="8"/>
        <v>0</v>
      </c>
      <c r="BJ705" s="25" t="s">
        <v>25</v>
      </c>
      <c r="BK705" s="217">
        <f t="shared" si="9"/>
        <v>0</v>
      </c>
      <c r="BL705" s="25" t="s">
        <v>378</v>
      </c>
      <c r="BM705" s="25" t="s">
        <v>849</v>
      </c>
    </row>
    <row r="706" spans="2:65" s="1" customFormat="1" ht="25.5" customHeight="1">
      <c r="B706" s="42"/>
      <c r="C706" s="274" t="s">
        <v>850</v>
      </c>
      <c r="D706" s="274" t="s">
        <v>697</v>
      </c>
      <c r="E706" s="275" t="s">
        <v>851</v>
      </c>
      <c r="F706" s="276" t="s">
        <v>848</v>
      </c>
      <c r="G706" s="277" t="s">
        <v>748</v>
      </c>
      <c r="H706" s="278">
        <v>10</v>
      </c>
      <c r="I706" s="279"/>
      <c r="J706" s="280">
        <f t="shared" si="0"/>
        <v>0</v>
      </c>
      <c r="K706" s="276" t="s">
        <v>24</v>
      </c>
      <c r="L706" s="281"/>
      <c r="M706" s="282" t="s">
        <v>24</v>
      </c>
      <c r="N706" s="283" t="s">
        <v>48</v>
      </c>
      <c r="O706" s="43"/>
      <c r="P706" s="215">
        <f t="shared" si="1"/>
        <v>0</v>
      </c>
      <c r="Q706" s="215">
        <v>0</v>
      </c>
      <c r="R706" s="215">
        <f t="shared" si="2"/>
        <v>0</v>
      </c>
      <c r="S706" s="215">
        <v>0</v>
      </c>
      <c r="T706" s="216">
        <f t="shared" si="3"/>
        <v>0</v>
      </c>
      <c r="AR706" s="25" t="s">
        <v>499</v>
      </c>
      <c r="AT706" s="25" t="s">
        <v>697</v>
      </c>
      <c r="AU706" s="25" t="s">
        <v>85</v>
      </c>
      <c r="AY706" s="25" t="s">
        <v>225</v>
      </c>
      <c r="BE706" s="217">
        <f t="shared" si="4"/>
        <v>0</v>
      </c>
      <c r="BF706" s="217">
        <f t="shared" si="5"/>
        <v>0</v>
      </c>
      <c r="BG706" s="217">
        <f t="shared" si="6"/>
        <v>0</v>
      </c>
      <c r="BH706" s="217">
        <f t="shared" si="7"/>
        <v>0</v>
      </c>
      <c r="BI706" s="217">
        <f t="shared" si="8"/>
        <v>0</v>
      </c>
      <c r="BJ706" s="25" t="s">
        <v>25</v>
      </c>
      <c r="BK706" s="217">
        <f t="shared" si="9"/>
        <v>0</v>
      </c>
      <c r="BL706" s="25" t="s">
        <v>378</v>
      </c>
      <c r="BM706" s="25" t="s">
        <v>852</v>
      </c>
    </row>
    <row r="707" spans="2:63" s="11" customFormat="1" ht="29.85" customHeight="1">
      <c r="B707" s="189"/>
      <c r="C707" s="190"/>
      <c r="D707" s="203" t="s">
        <v>76</v>
      </c>
      <c r="E707" s="204" t="s">
        <v>231</v>
      </c>
      <c r="F707" s="204" t="s">
        <v>853</v>
      </c>
      <c r="G707" s="190"/>
      <c r="H707" s="190"/>
      <c r="I707" s="193"/>
      <c r="J707" s="205">
        <f>BK707</f>
        <v>0</v>
      </c>
      <c r="K707" s="190"/>
      <c r="L707" s="195"/>
      <c r="M707" s="196"/>
      <c r="N707" s="197"/>
      <c r="O707" s="197"/>
      <c r="P707" s="198">
        <f>SUM(P708:P768)</f>
        <v>0</v>
      </c>
      <c r="Q707" s="197"/>
      <c r="R707" s="198">
        <f>SUM(R708:R768)</f>
        <v>230.13160978</v>
      </c>
      <c r="S707" s="197"/>
      <c r="T707" s="199">
        <f>SUM(T708:T768)</f>
        <v>0</v>
      </c>
      <c r="AR707" s="200" t="s">
        <v>25</v>
      </c>
      <c r="AT707" s="201" t="s">
        <v>76</v>
      </c>
      <c r="AU707" s="201" t="s">
        <v>25</v>
      </c>
      <c r="AY707" s="200" t="s">
        <v>225</v>
      </c>
      <c r="BK707" s="202">
        <f>SUM(BK708:BK768)</f>
        <v>0</v>
      </c>
    </row>
    <row r="708" spans="2:65" s="1" customFormat="1" ht="25.5" customHeight="1">
      <c r="B708" s="42"/>
      <c r="C708" s="206" t="s">
        <v>854</v>
      </c>
      <c r="D708" s="206" t="s">
        <v>227</v>
      </c>
      <c r="E708" s="207" t="s">
        <v>855</v>
      </c>
      <c r="F708" s="208" t="s">
        <v>856</v>
      </c>
      <c r="G708" s="209" t="s">
        <v>141</v>
      </c>
      <c r="H708" s="210">
        <v>82.86</v>
      </c>
      <c r="I708" s="211"/>
      <c r="J708" s="212">
        <f>ROUND(I708*H708,2)</f>
        <v>0</v>
      </c>
      <c r="K708" s="208" t="s">
        <v>24</v>
      </c>
      <c r="L708" s="62"/>
      <c r="M708" s="213" t="s">
        <v>24</v>
      </c>
      <c r="N708" s="214" t="s">
        <v>48</v>
      </c>
      <c r="O708" s="43"/>
      <c r="P708" s="215">
        <f>O708*H708</f>
        <v>0</v>
      </c>
      <c r="Q708" s="215">
        <v>0.33195</v>
      </c>
      <c r="R708" s="215">
        <f>Q708*H708</f>
        <v>27.505377000000003</v>
      </c>
      <c r="S708" s="215">
        <v>0</v>
      </c>
      <c r="T708" s="216">
        <f>S708*H708</f>
        <v>0</v>
      </c>
      <c r="AR708" s="25" t="s">
        <v>231</v>
      </c>
      <c r="AT708" s="25" t="s">
        <v>227</v>
      </c>
      <c r="AU708" s="25" t="s">
        <v>85</v>
      </c>
      <c r="AY708" s="25" t="s">
        <v>225</v>
      </c>
      <c r="BE708" s="217">
        <f>IF(N708="základní",J708,0)</f>
        <v>0</v>
      </c>
      <c r="BF708" s="217">
        <f>IF(N708="snížená",J708,0)</f>
        <v>0</v>
      </c>
      <c r="BG708" s="217">
        <f>IF(N708="zákl. přenesená",J708,0)</f>
        <v>0</v>
      </c>
      <c r="BH708" s="217">
        <f>IF(N708="sníž. přenesená",J708,0)</f>
        <v>0</v>
      </c>
      <c r="BI708" s="217">
        <f>IF(N708="nulová",J708,0)</f>
        <v>0</v>
      </c>
      <c r="BJ708" s="25" t="s">
        <v>25</v>
      </c>
      <c r="BK708" s="217">
        <f>ROUND(I708*H708,2)</f>
        <v>0</v>
      </c>
      <c r="BL708" s="25" t="s">
        <v>231</v>
      </c>
      <c r="BM708" s="25" t="s">
        <v>857</v>
      </c>
    </row>
    <row r="709" spans="2:51" s="12" customFormat="1" ht="13.5">
      <c r="B709" s="221"/>
      <c r="C709" s="222"/>
      <c r="D709" s="218" t="s">
        <v>235</v>
      </c>
      <c r="E709" s="244" t="s">
        <v>24</v>
      </c>
      <c r="F709" s="245" t="s">
        <v>858</v>
      </c>
      <c r="G709" s="222"/>
      <c r="H709" s="246">
        <v>163.373</v>
      </c>
      <c r="I709" s="227"/>
      <c r="J709" s="222"/>
      <c r="K709" s="222"/>
      <c r="L709" s="228"/>
      <c r="M709" s="229"/>
      <c r="N709" s="230"/>
      <c r="O709" s="230"/>
      <c r="P709" s="230"/>
      <c r="Q709" s="230"/>
      <c r="R709" s="230"/>
      <c r="S709" s="230"/>
      <c r="T709" s="231"/>
      <c r="AT709" s="232" t="s">
        <v>235</v>
      </c>
      <c r="AU709" s="232" t="s">
        <v>85</v>
      </c>
      <c r="AV709" s="12" t="s">
        <v>85</v>
      </c>
      <c r="AW709" s="12" t="s">
        <v>40</v>
      </c>
      <c r="AX709" s="12" t="s">
        <v>77</v>
      </c>
      <c r="AY709" s="232" t="s">
        <v>225</v>
      </c>
    </row>
    <row r="710" spans="2:51" s="13" customFormat="1" ht="13.5">
      <c r="B710" s="233"/>
      <c r="C710" s="234"/>
      <c r="D710" s="218" t="s">
        <v>235</v>
      </c>
      <c r="E710" s="235" t="s">
        <v>24</v>
      </c>
      <c r="F710" s="236" t="s">
        <v>859</v>
      </c>
      <c r="G710" s="234"/>
      <c r="H710" s="237" t="s">
        <v>24</v>
      </c>
      <c r="I710" s="238"/>
      <c r="J710" s="234"/>
      <c r="K710" s="234"/>
      <c r="L710" s="239"/>
      <c r="M710" s="240"/>
      <c r="N710" s="241"/>
      <c r="O710" s="241"/>
      <c r="P710" s="241"/>
      <c r="Q710" s="241"/>
      <c r="R710" s="241"/>
      <c r="S710" s="241"/>
      <c r="T710" s="242"/>
      <c r="AT710" s="243" t="s">
        <v>235</v>
      </c>
      <c r="AU710" s="243" t="s">
        <v>85</v>
      </c>
      <c r="AV710" s="13" t="s">
        <v>25</v>
      </c>
      <c r="AW710" s="13" t="s">
        <v>40</v>
      </c>
      <c r="AX710" s="13" t="s">
        <v>77</v>
      </c>
      <c r="AY710" s="243" t="s">
        <v>225</v>
      </c>
    </row>
    <row r="711" spans="2:51" s="12" customFormat="1" ht="27">
      <c r="B711" s="221"/>
      <c r="C711" s="222"/>
      <c r="D711" s="218" t="s">
        <v>235</v>
      </c>
      <c r="E711" s="244" t="s">
        <v>24</v>
      </c>
      <c r="F711" s="245" t="s">
        <v>860</v>
      </c>
      <c r="G711" s="222"/>
      <c r="H711" s="246">
        <v>-80.513</v>
      </c>
      <c r="I711" s="227"/>
      <c r="J711" s="222"/>
      <c r="K711" s="222"/>
      <c r="L711" s="228"/>
      <c r="M711" s="229"/>
      <c r="N711" s="230"/>
      <c r="O711" s="230"/>
      <c r="P711" s="230"/>
      <c r="Q711" s="230"/>
      <c r="R711" s="230"/>
      <c r="S711" s="230"/>
      <c r="T711" s="231"/>
      <c r="AT711" s="232" t="s">
        <v>235</v>
      </c>
      <c r="AU711" s="232" t="s">
        <v>85</v>
      </c>
      <c r="AV711" s="12" t="s">
        <v>85</v>
      </c>
      <c r="AW711" s="12" t="s">
        <v>40</v>
      </c>
      <c r="AX711" s="12" t="s">
        <v>77</v>
      </c>
      <c r="AY711" s="232" t="s">
        <v>225</v>
      </c>
    </row>
    <row r="712" spans="2:51" s="15" customFormat="1" ht="13.5">
      <c r="B712" s="258"/>
      <c r="C712" s="259"/>
      <c r="D712" s="223" t="s">
        <v>235</v>
      </c>
      <c r="E712" s="260" t="s">
        <v>24</v>
      </c>
      <c r="F712" s="261" t="s">
        <v>248</v>
      </c>
      <c r="G712" s="259"/>
      <c r="H712" s="262">
        <v>82.86</v>
      </c>
      <c r="I712" s="263"/>
      <c r="J712" s="259"/>
      <c r="K712" s="259"/>
      <c r="L712" s="264"/>
      <c r="M712" s="265"/>
      <c r="N712" s="266"/>
      <c r="O712" s="266"/>
      <c r="P712" s="266"/>
      <c r="Q712" s="266"/>
      <c r="R712" s="266"/>
      <c r="S712" s="266"/>
      <c r="T712" s="267"/>
      <c r="AT712" s="268" t="s">
        <v>235</v>
      </c>
      <c r="AU712" s="268" t="s">
        <v>85</v>
      </c>
      <c r="AV712" s="15" t="s">
        <v>231</v>
      </c>
      <c r="AW712" s="15" t="s">
        <v>40</v>
      </c>
      <c r="AX712" s="15" t="s">
        <v>25</v>
      </c>
      <c r="AY712" s="268" t="s">
        <v>225</v>
      </c>
    </row>
    <row r="713" spans="2:65" s="1" customFormat="1" ht="25.5" customHeight="1">
      <c r="B713" s="42"/>
      <c r="C713" s="206" t="s">
        <v>861</v>
      </c>
      <c r="D713" s="206" t="s">
        <v>227</v>
      </c>
      <c r="E713" s="207" t="s">
        <v>862</v>
      </c>
      <c r="F713" s="208" t="s">
        <v>863</v>
      </c>
      <c r="G713" s="209" t="s">
        <v>141</v>
      </c>
      <c r="H713" s="210">
        <v>239.976</v>
      </c>
      <c r="I713" s="211"/>
      <c r="J713" s="212">
        <f>ROUND(I713*H713,2)</f>
        <v>0</v>
      </c>
      <c r="K713" s="208" t="s">
        <v>24</v>
      </c>
      <c r="L713" s="62"/>
      <c r="M713" s="213" t="s">
        <v>24</v>
      </c>
      <c r="N713" s="214" t="s">
        <v>48</v>
      </c>
      <c r="O713" s="43"/>
      <c r="P713" s="215">
        <f>O713*H713</f>
        <v>0</v>
      </c>
      <c r="Q713" s="215">
        <v>0.66645</v>
      </c>
      <c r="R713" s="215">
        <f>Q713*H713</f>
        <v>159.9320052</v>
      </c>
      <c r="S713" s="215">
        <v>0</v>
      </c>
      <c r="T713" s="216">
        <f>S713*H713</f>
        <v>0</v>
      </c>
      <c r="AR713" s="25" t="s">
        <v>231</v>
      </c>
      <c r="AT713" s="25" t="s">
        <v>227</v>
      </c>
      <c r="AU713" s="25" t="s">
        <v>85</v>
      </c>
      <c r="AY713" s="25" t="s">
        <v>225</v>
      </c>
      <c r="BE713" s="217">
        <f>IF(N713="základní",J713,0)</f>
        <v>0</v>
      </c>
      <c r="BF713" s="217">
        <f>IF(N713="snížená",J713,0)</f>
        <v>0</v>
      </c>
      <c r="BG713" s="217">
        <f>IF(N713="zákl. přenesená",J713,0)</f>
        <v>0</v>
      </c>
      <c r="BH713" s="217">
        <f>IF(N713="sníž. přenesená",J713,0)</f>
        <v>0</v>
      </c>
      <c r="BI713" s="217">
        <f>IF(N713="nulová",J713,0)</f>
        <v>0</v>
      </c>
      <c r="BJ713" s="25" t="s">
        <v>25</v>
      </c>
      <c r="BK713" s="217">
        <f>ROUND(I713*H713,2)</f>
        <v>0</v>
      </c>
      <c r="BL713" s="25" t="s">
        <v>231</v>
      </c>
      <c r="BM713" s="25" t="s">
        <v>864</v>
      </c>
    </row>
    <row r="714" spans="2:51" s="12" customFormat="1" ht="13.5">
      <c r="B714" s="221"/>
      <c r="C714" s="222"/>
      <c r="D714" s="218" t="s">
        <v>235</v>
      </c>
      <c r="E714" s="244" t="s">
        <v>24</v>
      </c>
      <c r="F714" s="245" t="s">
        <v>865</v>
      </c>
      <c r="G714" s="222"/>
      <c r="H714" s="246">
        <v>156.901</v>
      </c>
      <c r="I714" s="227"/>
      <c r="J714" s="222"/>
      <c r="K714" s="222"/>
      <c r="L714" s="228"/>
      <c r="M714" s="229"/>
      <c r="N714" s="230"/>
      <c r="O714" s="230"/>
      <c r="P714" s="230"/>
      <c r="Q714" s="230"/>
      <c r="R714" s="230"/>
      <c r="S714" s="230"/>
      <c r="T714" s="231"/>
      <c r="AT714" s="232" t="s">
        <v>235</v>
      </c>
      <c r="AU714" s="232" t="s">
        <v>85</v>
      </c>
      <c r="AV714" s="12" t="s">
        <v>85</v>
      </c>
      <c r="AW714" s="12" t="s">
        <v>40</v>
      </c>
      <c r="AX714" s="12" t="s">
        <v>77</v>
      </c>
      <c r="AY714" s="232" t="s">
        <v>225</v>
      </c>
    </row>
    <row r="715" spans="2:51" s="12" customFormat="1" ht="27">
      <c r="B715" s="221"/>
      <c r="C715" s="222"/>
      <c r="D715" s="218" t="s">
        <v>235</v>
      </c>
      <c r="E715" s="244" t="s">
        <v>24</v>
      </c>
      <c r="F715" s="245" t="s">
        <v>866</v>
      </c>
      <c r="G715" s="222"/>
      <c r="H715" s="246">
        <v>80.513</v>
      </c>
      <c r="I715" s="227"/>
      <c r="J715" s="222"/>
      <c r="K715" s="222"/>
      <c r="L715" s="228"/>
      <c r="M715" s="229"/>
      <c r="N715" s="230"/>
      <c r="O715" s="230"/>
      <c r="P715" s="230"/>
      <c r="Q715" s="230"/>
      <c r="R715" s="230"/>
      <c r="S715" s="230"/>
      <c r="T715" s="231"/>
      <c r="AT715" s="232" t="s">
        <v>235</v>
      </c>
      <c r="AU715" s="232" t="s">
        <v>85</v>
      </c>
      <c r="AV715" s="12" t="s">
        <v>85</v>
      </c>
      <c r="AW715" s="12" t="s">
        <v>40</v>
      </c>
      <c r="AX715" s="12" t="s">
        <v>77</v>
      </c>
      <c r="AY715" s="232" t="s">
        <v>225</v>
      </c>
    </row>
    <row r="716" spans="2:51" s="12" customFormat="1" ht="13.5">
      <c r="B716" s="221"/>
      <c r="C716" s="222"/>
      <c r="D716" s="218" t="s">
        <v>235</v>
      </c>
      <c r="E716" s="244" t="s">
        <v>24</v>
      </c>
      <c r="F716" s="245" t="s">
        <v>867</v>
      </c>
      <c r="G716" s="222"/>
      <c r="H716" s="246">
        <v>1.05</v>
      </c>
      <c r="I716" s="227"/>
      <c r="J716" s="222"/>
      <c r="K716" s="222"/>
      <c r="L716" s="228"/>
      <c r="M716" s="229"/>
      <c r="N716" s="230"/>
      <c r="O716" s="230"/>
      <c r="P716" s="230"/>
      <c r="Q716" s="230"/>
      <c r="R716" s="230"/>
      <c r="S716" s="230"/>
      <c r="T716" s="231"/>
      <c r="AT716" s="232" t="s">
        <v>235</v>
      </c>
      <c r="AU716" s="232" t="s">
        <v>85</v>
      </c>
      <c r="AV716" s="12" t="s">
        <v>85</v>
      </c>
      <c r="AW716" s="12" t="s">
        <v>40</v>
      </c>
      <c r="AX716" s="12" t="s">
        <v>77</v>
      </c>
      <c r="AY716" s="232" t="s">
        <v>225</v>
      </c>
    </row>
    <row r="717" spans="2:51" s="12" customFormat="1" ht="13.5">
      <c r="B717" s="221"/>
      <c r="C717" s="222"/>
      <c r="D717" s="218" t="s">
        <v>235</v>
      </c>
      <c r="E717" s="244" t="s">
        <v>24</v>
      </c>
      <c r="F717" s="245" t="s">
        <v>868</v>
      </c>
      <c r="G717" s="222"/>
      <c r="H717" s="246">
        <v>1.512</v>
      </c>
      <c r="I717" s="227"/>
      <c r="J717" s="222"/>
      <c r="K717" s="222"/>
      <c r="L717" s="228"/>
      <c r="M717" s="229"/>
      <c r="N717" s="230"/>
      <c r="O717" s="230"/>
      <c r="P717" s="230"/>
      <c r="Q717" s="230"/>
      <c r="R717" s="230"/>
      <c r="S717" s="230"/>
      <c r="T717" s="231"/>
      <c r="AT717" s="232" t="s">
        <v>235</v>
      </c>
      <c r="AU717" s="232" t="s">
        <v>85</v>
      </c>
      <c r="AV717" s="12" t="s">
        <v>85</v>
      </c>
      <c r="AW717" s="12" t="s">
        <v>40</v>
      </c>
      <c r="AX717" s="12" t="s">
        <v>77</v>
      </c>
      <c r="AY717" s="232" t="s">
        <v>225</v>
      </c>
    </row>
    <row r="718" spans="2:51" s="15" customFormat="1" ht="13.5">
      <c r="B718" s="258"/>
      <c r="C718" s="259"/>
      <c r="D718" s="223" t="s">
        <v>235</v>
      </c>
      <c r="E718" s="260" t="s">
        <v>24</v>
      </c>
      <c r="F718" s="261" t="s">
        <v>248</v>
      </c>
      <c r="G718" s="259"/>
      <c r="H718" s="262">
        <v>239.976</v>
      </c>
      <c r="I718" s="263"/>
      <c r="J718" s="259"/>
      <c r="K718" s="259"/>
      <c r="L718" s="264"/>
      <c r="M718" s="265"/>
      <c r="N718" s="266"/>
      <c r="O718" s="266"/>
      <c r="P718" s="266"/>
      <c r="Q718" s="266"/>
      <c r="R718" s="266"/>
      <c r="S718" s="266"/>
      <c r="T718" s="267"/>
      <c r="AT718" s="268" t="s">
        <v>235</v>
      </c>
      <c r="AU718" s="268" t="s">
        <v>85</v>
      </c>
      <c r="AV718" s="15" t="s">
        <v>231</v>
      </c>
      <c r="AW718" s="15" t="s">
        <v>40</v>
      </c>
      <c r="AX718" s="15" t="s">
        <v>25</v>
      </c>
      <c r="AY718" s="268" t="s">
        <v>225</v>
      </c>
    </row>
    <row r="719" spans="2:65" s="1" customFormat="1" ht="16.5" customHeight="1">
      <c r="B719" s="42"/>
      <c r="C719" s="206" t="s">
        <v>869</v>
      </c>
      <c r="D719" s="206" t="s">
        <v>227</v>
      </c>
      <c r="E719" s="207" t="s">
        <v>870</v>
      </c>
      <c r="F719" s="208" t="s">
        <v>871</v>
      </c>
      <c r="G719" s="209" t="s">
        <v>141</v>
      </c>
      <c r="H719" s="210">
        <v>322.836</v>
      </c>
      <c r="I719" s="211"/>
      <c r="J719" s="212">
        <f>ROUND(I719*H719,2)</f>
        <v>0</v>
      </c>
      <c r="K719" s="208" t="s">
        <v>230</v>
      </c>
      <c r="L719" s="62"/>
      <c r="M719" s="213" t="s">
        <v>24</v>
      </c>
      <c r="N719" s="214" t="s">
        <v>48</v>
      </c>
      <c r="O719" s="43"/>
      <c r="P719" s="215">
        <f>O719*H719</f>
        <v>0</v>
      </c>
      <c r="Q719" s="215">
        <v>0.02629</v>
      </c>
      <c r="R719" s="215">
        <f>Q719*H719</f>
        <v>8.487358440000001</v>
      </c>
      <c r="S719" s="215">
        <v>0</v>
      </c>
      <c r="T719" s="216">
        <f>S719*H719</f>
        <v>0</v>
      </c>
      <c r="AR719" s="25" t="s">
        <v>231</v>
      </c>
      <c r="AT719" s="25" t="s">
        <v>227</v>
      </c>
      <c r="AU719" s="25" t="s">
        <v>85</v>
      </c>
      <c r="AY719" s="25" t="s">
        <v>225</v>
      </c>
      <c r="BE719" s="217">
        <f>IF(N719="základní",J719,0)</f>
        <v>0</v>
      </c>
      <c r="BF719" s="217">
        <f>IF(N719="snížená",J719,0)</f>
        <v>0</v>
      </c>
      <c r="BG719" s="217">
        <f>IF(N719="zákl. přenesená",J719,0)</f>
        <v>0</v>
      </c>
      <c r="BH719" s="217">
        <f>IF(N719="sníž. přenesená",J719,0)</f>
        <v>0</v>
      </c>
      <c r="BI719" s="217">
        <f>IF(N719="nulová",J719,0)</f>
        <v>0</v>
      </c>
      <c r="BJ719" s="25" t="s">
        <v>25</v>
      </c>
      <c r="BK719" s="217">
        <f>ROUND(I719*H719,2)</f>
        <v>0</v>
      </c>
      <c r="BL719" s="25" t="s">
        <v>231</v>
      </c>
      <c r="BM719" s="25" t="s">
        <v>872</v>
      </c>
    </row>
    <row r="720" spans="2:47" s="1" customFormat="1" ht="27">
      <c r="B720" s="42"/>
      <c r="C720" s="64"/>
      <c r="D720" s="218" t="s">
        <v>233</v>
      </c>
      <c r="E720" s="64"/>
      <c r="F720" s="219" t="s">
        <v>873</v>
      </c>
      <c r="G720" s="64"/>
      <c r="H720" s="64"/>
      <c r="I720" s="174"/>
      <c r="J720" s="64"/>
      <c r="K720" s="64"/>
      <c r="L720" s="62"/>
      <c r="M720" s="220"/>
      <c r="N720" s="43"/>
      <c r="O720" s="43"/>
      <c r="P720" s="43"/>
      <c r="Q720" s="43"/>
      <c r="R720" s="43"/>
      <c r="S720" s="43"/>
      <c r="T720" s="79"/>
      <c r="AT720" s="25" t="s">
        <v>233</v>
      </c>
      <c r="AU720" s="25" t="s">
        <v>85</v>
      </c>
    </row>
    <row r="721" spans="2:51" s="12" customFormat="1" ht="13.5">
      <c r="B721" s="221"/>
      <c r="C721" s="222"/>
      <c r="D721" s="223" t="s">
        <v>235</v>
      </c>
      <c r="E721" s="224" t="s">
        <v>24</v>
      </c>
      <c r="F721" s="225" t="s">
        <v>874</v>
      </c>
      <c r="G721" s="222"/>
      <c r="H721" s="226">
        <v>322.836</v>
      </c>
      <c r="I721" s="227"/>
      <c r="J721" s="222"/>
      <c r="K721" s="222"/>
      <c r="L721" s="228"/>
      <c r="M721" s="229"/>
      <c r="N721" s="230"/>
      <c r="O721" s="230"/>
      <c r="P721" s="230"/>
      <c r="Q721" s="230"/>
      <c r="R721" s="230"/>
      <c r="S721" s="230"/>
      <c r="T721" s="231"/>
      <c r="AT721" s="232" t="s">
        <v>235</v>
      </c>
      <c r="AU721" s="232" t="s">
        <v>85</v>
      </c>
      <c r="AV721" s="12" t="s">
        <v>85</v>
      </c>
      <c r="AW721" s="12" t="s">
        <v>40</v>
      </c>
      <c r="AX721" s="12" t="s">
        <v>25</v>
      </c>
      <c r="AY721" s="232" t="s">
        <v>225</v>
      </c>
    </row>
    <row r="722" spans="2:65" s="1" customFormat="1" ht="16.5" customHeight="1">
      <c r="B722" s="42"/>
      <c r="C722" s="206" t="s">
        <v>875</v>
      </c>
      <c r="D722" s="206" t="s">
        <v>227</v>
      </c>
      <c r="E722" s="207" t="s">
        <v>876</v>
      </c>
      <c r="F722" s="208" t="s">
        <v>877</v>
      </c>
      <c r="G722" s="209" t="s">
        <v>141</v>
      </c>
      <c r="H722" s="210">
        <v>322.836</v>
      </c>
      <c r="I722" s="211"/>
      <c r="J722" s="212">
        <f>ROUND(I722*H722,2)</f>
        <v>0</v>
      </c>
      <c r="K722" s="208" t="s">
        <v>230</v>
      </c>
      <c r="L722" s="62"/>
      <c r="M722" s="213" t="s">
        <v>24</v>
      </c>
      <c r="N722" s="214" t="s">
        <v>48</v>
      </c>
      <c r="O722" s="43"/>
      <c r="P722" s="215">
        <f>O722*H722</f>
        <v>0</v>
      </c>
      <c r="Q722" s="215">
        <v>0</v>
      </c>
      <c r="R722" s="215">
        <f>Q722*H722</f>
        <v>0</v>
      </c>
      <c r="S722" s="215">
        <v>0</v>
      </c>
      <c r="T722" s="216">
        <f>S722*H722</f>
        <v>0</v>
      </c>
      <c r="AR722" s="25" t="s">
        <v>231</v>
      </c>
      <c r="AT722" s="25" t="s">
        <v>227</v>
      </c>
      <c r="AU722" s="25" t="s">
        <v>85</v>
      </c>
      <c r="AY722" s="25" t="s">
        <v>225</v>
      </c>
      <c r="BE722" s="217">
        <f>IF(N722="základní",J722,0)</f>
        <v>0</v>
      </c>
      <c r="BF722" s="217">
        <f>IF(N722="snížená",J722,0)</f>
        <v>0</v>
      </c>
      <c r="BG722" s="217">
        <f>IF(N722="zákl. přenesená",J722,0)</f>
        <v>0</v>
      </c>
      <c r="BH722" s="217">
        <f>IF(N722="sníž. přenesená",J722,0)</f>
        <v>0</v>
      </c>
      <c r="BI722" s="217">
        <f>IF(N722="nulová",J722,0)</f>
        <v>0</v>
      </c>
      <c r="BJ722" s="25" t="s">
        <v>25</v>
      </c>
      <c r="BK722" s="217">
        <f>ROUND(I722*H722,2)</f>
        <v>0</v>
      </c>
      <c r="BL722" s="25" t="s">
        <v>231</v>
      </c>
      <c r="BM722" s="25" t="s">
        <v>878</v>
      </c>
    </row>
    <row r="723" spans="2:47" s="1" customFormat="1" ht="27">
      <c r="B723" s="42"/>
      <c r="C723" s="64"/>
      <c r="D723" s="223" t="s">
        <v>233</v>
      </c>
      <c r="E723" s="64"/>
      <c r="F723" s="269" t="s">
        <v>879</v>
      </c>
      <c r="G723" s="64"/>
      <c r="H723" s="64"/>
      <c r="I723" s="174"/>
      <c r="J723" s="64"/>
      <c r="K723" s="64"/>
      <c r="L723" s="62"/>
      <c r="M723" s="220"/>
      <c r="N723" s="43"/>
      <c r="O723" s="43"/>
      <c r="P723" s="43"/>
      <c r="Q723" s="43"/>
      <c r="R723" s="43"/>
      <c r="S723" s="43"/>
      <c r="T723" s="79"/>
      <c r="AT723" s="25" t="s">
        <v>233</v>
      </c>
      <c r="AU723" s="25" t="s">
        <v>85</v>
      </c>
    </row>
    <row r="724" spans="2:65" s="1" customFormat="1" ht="16.5" customHeight="1">
      <c r="B724" s="42"/>
      <c r="C724" s="206" t="s">
        <v>880</v>
      </c>
      <c r="D724" s="206" t="s">
        <v>227</v>
      </c>
      <c r="E724" s="207" t="s">
        <v>881</v>
      </c>
      <c r="F724" s="208" t="s">
        <v>882</v>
      </c>
      <c r="G724" s="209" t="s">
        <v>141</v>
      </c>
      <c r="H724" s="210">
        <v>322.836</v>
      </c>
      <c r="I724" s="211"/>
      <c r="J724" s="212">
        <f>ROUND(I724*H724,2)</f>
        <v>0</v>
      </c>
      <c r="K724" s="208" t="s">
        <v>230</v>
      </c>
      <c r="L724" s="62"/>
      <c r="M724" s="213" t="s">
        <v>24</v>
      </c>
      <c r="N724" s="214" t="s">
        <v>48</v>
      </c>
      <c r="O724" s="43"/>
      <c r="P724" s="215">
        <f>O724*H724</f>
        <v>0</v>
      </c>
      <c r="Q724" s="215">
        <v>0.00524</v>
      </c>
      <c r="R724" s="215">
        <f>Q724*H724</f>
        <v>1.69166064</v>
      </c>
      <c r="S724" s="215">
        <v>0</v>
      </c>
      <c r="T724" s="216">
        <f>S724*H724</f>
        <v>0</v>
      </c>
      <c r="AR724" s="25" t="s">
        <v>231</v>
      </c>
      <c r="AT724" s="25" t="s">
        <v>227</v>
      </c>
      <c r="AU724" s="25" t="s">
        <v>85</v>
      </c>
      <c r="AY724" s="25" t="s">
        <v>225</v>
      </c>
      <c r="BE724" s="217">
        <f>IF(N724="základní",J724,0)</f>
        <v>0</v>
      </c>
      <c r="BF724" s="217">
        <f>IF(N724="snížená",J724,0)</f>
        <v>0</v>
      </c>
      <c r="BG724" s="217">
        <f>IF(N724="zákl. přenesená",J724,0)</f>
        <v>0</v>
      </c>
      <c r="BH724" s="217">
        <f>IF(N724="sníž. přenesená",J724,0)</f>
        <v>0</v>
      </c>
      <c r="BI724" s="217">
        <f>IF(N724="nulová",J724,0)</f>
        <v>0</v>
      </c>
      <c r="BJ724" s="25" t="s">
        <v>25</v>
      </c>
      <c r="BK724" s="217">
        <f>ROUND(I724*H724,2)</f>
        <v>0</v>
      </c>
      <c r="BL724" s="25" t="s">
        <v>231</v>
      </c>
      <c r="BM724" s="25" t="s">
        <v>883</v>
      </c>
    </row>
    <row r="725" spans="2:47" s="1" customFormat="1" ht="27">
      <c r="B725" s="42"/>
      <c r="C725" s="64"/>
      <c r="D725" s="223" t="s">
        <v>233</v>
      </c>
      <c r="E725" s="64"/>
      <c r="F725" s="269" t="s">
        <v>884</v>
      </c>
      <c r="G725" s="64"/>
      <c r="H725" s="64"/>
      <c r="I725" s="174"/>
      <c r="J725" s="64"/>
      <c r="K725" s="64"/>
      <c r="L725" s="62"/>
      <c r="M725" s="220"/>
      <c r="N725" s="43"/>
      <c r="O725" s="43"/>
      <c r="P725" s="43"/>
      <c r="Q725" s="43"/>
      <c r="R725" s="43"/>
      <c r="S725" s="43"/>
      <c r="T725" s="79"/>
      <c r="AT725" s="25" t="s">
        <v>233</v>
      </c>
      <c r="AU725" s="25" t="s">
        <v>85</v>
      </c>
    </row>
    <row r="726" spans="2:65" s="1" customFormat="1" ht="16.5" customHeight="1">
      <c r="B726" s="42"/>
      <c r="C726" s="206" t="s">
        <v>885</v>
      </c>
      <c r="D726" s="206" t="s">
        <v>227</v>
      </c>
      <c r="E726" s="207" t="s">
        <v>886</v>
      </c>
      <c r="F726" s="208" t="s">
        <v>887</v>
      </c>
      <c r="G726" s="209" t="s">
        <v>141</v>
      </c>
      <c r="H726" s="210">
        <v>322.836</v>
      </c>
      <c r="I726" s="211"/>
      <c r="J726" s="212">
        <f>ROUND(I726*H726,2)</f>
        <v>0</v>
      </c>
      <c r="K726" s="208" t="s">
        <v>230</v>
      </c>
      <c r="L726" s="62"/>
      <c r="M726" s="213" t="s">
        <v>24</v>
      </c>
      <c r="N726" s="214" t="s">
        <v>48</v>
      </c>
      <c r="O726" s="43"/>
      <c r="P726" s="215">
        <f>O726*H726</f>
        <v>0</v>
      </c>
      <c r="Q726" s="215">
        <v>0</v>
      </c>
      <c r="R726" s="215">
        <f>Q726*H726</f>
        <v>0</v>
      </c>
      <c r="S726" s="215">
        <v>0</v>
      </c>
      <c r="T726" s="216">
        <f>S726*H726</f>
        <v>0</v>
      </c>
      <c r="AR726" s="25" t="s">
        <v>231</v>
      </c>
      <c r="AT726" s="25" t="s">
        <v>227</v>
      </c>
      <c r="AU726" s="25" t="s">
        <v>85</v>
      </c>
      <c r="AY726" s="25" t="s">
        <v>225</v>
      </c>
      <c r="BE726" s="217">
        <f>IF(N726="základní",J726,0)</f>
        <v>0</v>
      </c>
      <c r="BF726" s="217">
        <f>IF(N726="snížená",J726,0)</f>
        <v>0</v>
      </c>
      <c r="BG726" s="217">
        <f>IF(N726="zákl. přenesená",J726,0)</f>
        <v>0</v>
      </c>
      <c r="BH726" s="217">
        <f>IF(N726="sníž. přenesená",J726,0)</f>
        <v>0</v>
      </c>
      <c r="BI726" s="217">
        <f>IF(N726="nulová",J726,0)</f>
        <v>0</v>
      </c>
      <c r="BJ726" s="25" t="s">
        <v>25</v>
      </c>
      <c r="BK726" s="217">
        <f>ROUND(I726*H726,2)</f>
        <v>0</v>
      </c>
      <c r="BL726" s="25" t="s">
        <v>231</v>
      </c>
      <c r="BM726" s="25" t="s">
        <v>888</v>
      </c>
    </row>
    <row r="727" spans="2:47" s="1" customFormat="1" ht="27">
      <c r="B727" s="42"/>
      <c r="C727" s="64"/>
      <c r="D727" s="223" t="s">
        <v>233</v>
      </c>
      <c r="E727" s="64"/>
      <c r="F727" s="269" t="s">
        <v>889</v>
      </c>
      <c r="G727" s="64"/>
      <c r="H727" s="64"/>
      <c r="I727" s="174"/>
      <c r="J727" s="64"/>
      <c r="K727" s="64"/>
      <c r="L727" s="62"/>
      <c r="M727" s="220"/>
      <c r="N727" s="43"/>
      <c r="O727" s="43"/>
      <c r="P727" s="43"/>
      <c r="Q727" s="43"/>
      <c r="R727" s="43"/>
      <c r="S727" s="43"/>
      <c r="T727" s="79"/>
      <c r="AT727" s="25" t="s">
        <v>233</v>
      </c>
      <c r="AU727" s="25" t="s">
        <v>85</v>
      </c>
    </row>
    <row r="728" spans="2:65" s="1" customFormat="1" ht="25.5" customHeight="1">
      <c r="B728" s="42"/>
      <c r="C728" s="206" t="s">
        <v>890</v>
      </c>
      <c r="D728" s="206" t="s">
        <v>227</v>
      </c>
      <c r="E728" s="207" t="s">
        <v>891</v>
      </c>
      <c r="F728" s="208" t="s">
        <v>892</v>
      </c>
      <c r="G728" s="209" t="s">
        <v>141</v>
      </c>
      <c r="H728" s="210">
        <v>320.274</v>
      </c>
      <c r="I728" s="211"/>
      <c r="J728" s="212">
        <f>ROUND(I728*H728,2)</f>
        <v>0</v>
      </c>
      <c r="K728" s="208" t="s">
        <v>230</v>
      </c>
      <c r="L728" s="62"/>
      <c r="M728" s="213" t="s">
        <v>24</v>
      </c>
      <c r="N728" s="214" t="s">
        <v>48</v>
      </c>
      <c r="O728" s="43"/>
      <c r="P728" s="215">
        <f>O728*H728</f>
        <v>0</v>
      </c>
      <c r="Q728" s="215">
        <v>0.00186</v>
      </c>
      <c r="R728" s="215">
        <f>Q728*H728</f>
        <v>0.59570964</v>
      </c>
      <c r="S728" s="215">
        <v>0</v>
      </c>
      <c r="T728" s="216">
        <f>S728*H728</f>
        <v>0</v>
      </c>
      <c r="AR728" s="25" t="s">
        <v>231</v>
      </c>
      <c r="AT728" s="25" t="s">
        <v>227</v>
      </c>
      <c r="AU728" s="25" t="s">
        <v>85</v>
      </c>
      <c r="AY728" s="25" t="s">
        <v>225</v>
      </c>
      <c r="BE728" s="217">
        <f>IF(N728="základní",J728,0)</f>
        <v>0</v>
      </c>
      <c r="BF728" s="217">
        <f>IF(N728="snížená",J728,0)</f>
        <v>0</v>
      </c>
      <c r="BG728" s="217">
        <f>IF(N728="zákl. přenesená",J728,0)</f>
        <v>0</v>
      </c>
      <c r="BH728" s="217">
        <f>IF(N728="sníž. přenesená",J728,0)</f>
        <v>0</v>
      </c>
      <c r="BI728" s="217">
        <f>IF(N728="nulová",J728,0)</f>
        <v>0</v>
      </c>
      <c r="BJ728" s="25" t="s">
        <v>25</v>
      </c>
      <c r="BK728" s="217">
        <f>ROUND(I728*H728,2)</f>
        <v>0</v>
      </c>
      <c r="BL728" s="25" t="s">
        <v>231</v>
      </c>
      <c r="BM728" s="25" t="s">
        <v>893</v>
      </c>
    </row>
    <row r="729" spans="2:47" s="1" customFormat="1" ht="40.5">
      <c r="B729" s="42"/>
      <c r="C729" s="64"/>
      <c r="D729" s="223" t="s">
        <v>233</v>
      </c>
      <c r="E729" s="64"/>
      <c r="F729" s="269" t="s">
        <v>894</v>
      </c>
      <c r="G729" s="64"/>
      <c r="H729" s="64"/>
      <c r="I729" s="174"/>
      <c r="J729" s="64"/>
      <c r="K729" s="64"/>
      <c r="L729" s="62"/>
      <c r="M729" s="220"/>
      <c r="N729" s="43"/>
      <c r="O729" s="43"/>
      <c r="P729" s="43"/>
      <c r="Q729" s="43"/>
      <c r="R729" s="43"/>
      <c r="S729" s="43"/>
      <c r="T729" s="79"/>
      <c r="AT729" s="25" t="s">
        <v>233</v>
      </c>
      <c r="AU729" s="25" t="s">
        <v>85</v>
      </c>
    </row>
    <row r="730" spans="2:65" s="1" customFormat="1" ht="25.5" customHeight="1">
      <c r="B730" s="42"/>
      <c r="C730" s="206" t="s">
        <v>895</v>
      </c>
      <c r="D730" s="206" t="s">
        <v>227</v>
      </c>
      <c r="E730" s="207" t="s">
        <v>896</v>
      </c>
      <c r="F730" s="208" t="s">
        <v>897</v>
      </c>
      <c r="G730" s="209" t="s">
        <v>141</v>
      </c>
      <c r="H730" s="210">
        <v>320.274</v>
      </c>
      <c r="I730" s="211"/>
      <c r="J730" s="212">
        <f>ROUND(I730*H730,2)</f>
        <v>0</v>
      </c>
      <c r="K730" s="208" t="s">
        <v>230</v>
      </c>
      <c r="L730" s="62"/>
      <c r="M730" s="213" t="s">
        <v>24</v>
      </c>
      <c r="N730" s="214" t="s">
        <v>48</v>
      </c>
      <c r="O730" s="43"/>
      <c r="P730" s="215">
        <f>O730*H730</f>
        <v>0</v>
      </c>
      <c r="Q730" s="215">
        <v>0</v>
      </c>
      <c r="R730" s="215">
        <f>Q730*H730</f>
        <v>0</v>
      </c>
      <c r="S730" s="215">
        <v>0</v>
      </c>
      <c r="T730" s="216">
        <f>S730*H730</f>
        <v>0</v>
      </c>
      <c r="AR730" s="25" t="s">
        <v>231</v>
      </c>
      <c r="AT730" s="25" t="s">
        <v>227</v>
      </c>
      <c r="AU730" s="25" t="s">
        <v>85</v>
      </c>
      <c r="AY730" s="25" t="s">
        <v>225</v>
      </c>
      <c r="BE730" s="217">
        <f>IF(N730="základní",J730,0)</f>
        <v>0</v>
      </c>
      <c r="BF730" s="217">
        <f>IF(N730="snížená",J730,0)</f>
        <v>0</v>
      </c>
      <c r="BG730" s="217">
        <f>IF(N730="zákl. přenesená",J730,0)</f>
        <v>0</v>
      </c>
      <c r="BH730" s="217">
        <f>IF(N730="sníž. přenesená",J730,0)</f>
        <v>0</v>
      </c>
      <c r="BI730" s="217">
        <f>IF(N730="nulová",J730,0)</f>
        <v>0</v>
      </c>
      <c r="BJ730" s="25" t="s">
        <v>25</v>
      </c>
      <c r="BK730" s="217">
        <f>ROUND(I730*H730,2)</f>
        <v>0</v>
      </c>
      <c r="BL730" s="25" t="s">
        <v>231</v>
      </c>
      <c r="BM730" s="25" t="s">
        <v>898</v>
      </c>
    </row>
    <row r="731" spans="2:47" s="1" customFormat="1" ht="40.5">
      <c r="B731" s="42"/>
      <c r="C731" s="64"/>
      <c r="D731" s="223" t="s">
        <v>233</v>
      </c>
      <c r="E731" s="64"/>
      <c r="F731" s="269" t="s">
        <v>899</v>
      </c>
      <c r="G731" s="64"/>
      <c r="H731" s="64"/>
      <c r="I731" s="174"/>
      <c r="J731" s="64"/>
      <c r="K731" s="64"/>
      <c r="L731" s="62"/>
      <c r="M731" s="220"/>
      <c r="N731" s="43"/>
      <c r="O731" s="43"/>
      <c r="P731" s="43"/>
      <c r="Q731" s="43"/>
      <c r="R731" s="43"/>
      <c r="S731" s="43"/>
      <c r="T731" s="79"/>
      <c r="AT731" s="25" t="s">
        <v>233</v>
      </c>
      <c r="AU731" s="25" t="s">
        <v>85</v>
      </c>
    </row>
    <row r="732" spans="2:65" s="1" customFormat="1" ht="25.5" customHeight="1">
      <c r="B732" s="42"/>
      <c r="C732" s="206" t="s">
        <v>900</v>
      </c>
      <c r="D732" s="206" t="s">
        <v>227</v>
      </c>
      <c r="E732" s="207" t="s">
        <v>901</v>
      </c>
      <c r="F732" s="208" t="s">
        <v>902</v>
      </c>
      <c r="G732" s="209" t="s">
        <v>147</v>
      </c>
      <c r="H732" s="210">
        <v>8.952</v>
      </c>
      <c r="I732" s="211"/>
      <c r="J732" s="212">
        <f>ROUND(I732*H732,2)</f>
        <v>0</v>
      </c>
      <c r="K732" s="208" t="s">
        <v>24</v>
      </c>
      <c r="L732" s="62"/>
      <c r="M732" s="213" t="s">
        <v>24</v>
      </c>
      <c r="N732" s="214" t="s">
        <v>48</v>
      </c>
      <c r="O732" s="43"/>
      <c r="P732" s="215">
        <f>O732*H732</f>
        <v>0</v>
      </c>
      <c r="Q732" s="215">
        <v>2.45337</v>
      </c>
      <c r="R732" s="215">
        <f>Q732*H732</f>
        <v>21.96256824</v>
      </c>
      <c r="S732" s="215">
        <v>0</v>
      </c>
      <c r="T732" s="216">
        <f>S732*H732</f>
        <v>0</v>
      </c>
      <c r="AR732" s="25" t="s">
        <v>231</v>
      </c>
      <c r="AT732" s="25" t="s">
        <v>227</v>
      </c>
      <c r="AU732" s="25" t="s">
        <v>85</v>
      </c>
      <c r="AY732" s="25" t="s">
        <v>225</v>
      </c>
      <c r="BE732" s="217">
        <f>IF(N732="základní",J732,0)</f>
        <v>0</v>
      </c>
      <c r="BF732" s="217">
        <f>IF(N732="snížená",J732,0)</f>
        <v>0</v>
      </c>
      <c r="BG732" s="217">
        <f>IF(N732="zákl. přenesená",J732,0)</f>
        <v>0</v>
      </c>
      <c r="BH732" s="217">
        <f>IF(N732="sníž. přenesená",J732,0)</f>
        <v>0</v>
      </c>
      <c r="BI732" s="217">
        <f>IF(N732="nulová",J732,0)</f>
        <v>0</v>
      </c>
      <c r="BJ732" s="25" t="s">
        <v>25</v>
      </c>
      <c r="BK732" s="217">
        <f>ROUND(I732*H732,2)</f>
        <v>0</v>
      </c>
      <c r="BL732" s="25" t="s">
        <v>231</v>
      </c>
      <c r="BM732" s="25" t="s">
        <v>903</v>
      </c>
    </row>
    <row r="733" spans="2:51" s="13" customFormat="1" ht="13.5">
      <c r="B733" s="233"/>
      <c r="C733" s="234"/>
      <c r="D733" s="218" t="s">
        <v>235</v>
      </c>
      <c r="E733" s="235" t="s">
        <v>24</v>
      </c>
      <c r="F733" s="236" t="s">
        <v>904</v>
      </c>
      <c r="G733" s="234"/>
      <c r="H733" s="237" t="s">
        <v>24</v>
      </c>
      <c r="I733" s="238"/>
      <c r="J733" s="234"/>
      <c r="K733" s="234"/>
      <c r="L733" s="239"/>
      <c r="M733" s="240"/>
      <c r="N733" s="241"/>
      <c r="O733" s="241"/>
      <c r="P733" s="241"/>
      <c r="Q733" s="241"/>
      <c r="R733" s="241"/>
      <c r="S733" s="241"/>
      <c r="T733" s="242"/>
      <c r="AT733" s="243" t="s">
        <v>235</v>
      </c>
      <c r="AU733" s="243" t="s">
        <v>85</v>
      </c>
      <c r="AV733" s="13" t="s">
        <v>25</v>
      </c>
      <c r="AW733" s="13" t="s">
        <v>40</v>
      </c>
      <c r="AX733" s="13" t="s">
        <v>77</v>
      </c>
      <c r="AY733" s="243" t="s">
        <v>225</v>
      </c>
    </row>
    <row r="734" spans="2:51" s="12" customFormat="1" ht="13.5">
      <c r="B734" s="221"/>
      <c r="C734" s="222"/>
      <c r="D734" s="218" t="s">
        <v>235</v>
      </c>
      <c r="E734" s="244" t="s">
        <v>24</v>
      </c>
      <c r="F734" s="245" t="s">
        <v>905</v>
      </c>
      <c r="G734" s="222"/>
      <c r="H734" s="246">
        <v>8.952</v>
      </c>
      <c r="I734" s="227"/>
      <c r="J734" s="222"/>
      <c r="K734" s="222"/>
      <c r="L734" s="228"/>
      <c r="M734" s="229"/>
      <c r="N734" s="230"/>
      <c r="O734" s="230"/>
      <c r="P734" s="230"/>
      <c r="Q734" s="230"/>
      <c r="R734" s="230"/>
      <c r="S734" s="230"/>
      <c r="T734" s="231"/>
      <c r="AT734" s="232" t="s">
        <v>235</v>
      </c>
      <c r="AU734" s="232" t="s">
        <v>85</v>
      </c>
      <c r="AV734" s="12" t="s">
        <v>85</v>
      </c>
      <c r="AW734" s="12" t="s">
        <v>40</v>
      </c>
      <c r="AX734" s="12" t="s">
        <v>77</v>
      </c>
      <c r="AY734" s="232" t="s">
        <v>225</v>
      </c>
    </row>
    <row r="735" spans="2:51" s="15" customFormat="1" ht="13.5">
      <c r="B735" s="258"/>
      <c r="C735" s="259"/>
      <c r="D735" s="223" t="s">
        <v>235</v>
      </c>
      <c r="E735" s="260" t="s">
        <v>24</v>
      </c>
      <c r="F735" s="261" t="s">
        <v>248</v>
      </c>
      <c r="G735" s="259"/>
      <c r="H735" s="262">
        <v>8.952</v>
      </c>
      <c r="I735" s="263"/>
      <c r="J735" s="259"/>
      <c r="K735" s="259"/>
      <c r="L735" s="264"/>
      <c r="M735" s="265"/>
      <c r="N735" s="266"/>
      <c r="O735" s="266"/>
      <c r="P735" s="266"/>
      <c r="Q735" s="266"/>
      <c r="R735" s="266"/>
      <c r="S735" s="266"/>
      <c r="T735" s="267"/>
      <c r="AT735" s="268" t="s">
        <v>235</v>
      </c>
      <c r="AU735" s="268" t="s">
        <v>85</v>
      </c>
      <c r="AV735" s="15" t="s">
        <v>231</v>
      </c>
      <c r="AW735" s="15" t="s">
        <v>40</v>
      </c>
      <c r="AX735" s="15" t="s">
        <v>25</v>
      </c>
      <c r="AY735" s="268" t="s">
        <v>225</v>
      </c>
    </row>
    <row r="736" spans="2:65" s="1" customFormat="1" ht="16.5" customHeight="1">
      <c r="B736" s="42"/>
      <c r="C736" s="206" t="s">
        <v>906</v>
      </c>
      <c r="D736" s="206" t="s">
        <v>227</v>
      </c>
      <c r="E736" s="207" t="s">
        <v>907</v>
      </c>
      <c r="F736" s="208" t="s">
        <v>908</v>
      </c>
      <c r="G736" s="209" t="s">
        <v>141</v>
      </c>
      <c r="H736" s="210">
        <v>19.291</v>
      </c>
      <c r="I736" s="211"/>
      <c r="J736" s="212">
        <f>ROUND(I736*H736,2)</f>
        <v>0</v>
      </c>
      <c r="K736" s="208" t="s">
        <v>230</v>
      </c>
      <c r="L736" s="62"/>
      <c r="M736" s="213" t="s">
        <v>24</v>
      </c>
      <c r="N736" s="214" t="s">
        <v>48</v>
      </c>
      <c r="O736" s="43"/>
      <c r="P736" s="215">
        <f>O736*H736</f>
        <v>0</v>
      </c>
      <c r="Q736" s="215">
        <v>0.01282</v>
      </c>
      <c r="R736" s="215">
        <f>Q736*H736</f>
        <v>0.24731062</v>
      </c>
      <c r="S736" s="215">
        <v>0</v>
      </c>
      <c r="T736" s="216">
        <f>S736*H736</f>
        <v>0</v>
      </c>
      <c r="AR736" s="25" t="s">
        <v>231</v>
      </c>
      <c r="AT736" s="25" t="s">
        <v>227</v>
      </c>
      <c r="AU736" s="25" t="s">
        <v>85</v>
      </c>
      <c r="AY736" s="25" t="s">
        <v>225</v>
      </c>
      <c r="BE736" s="217">
        <f>IF(N736="základní",J736,0)</f>
        <v>0</v>
      </c>
      <c r="BF736" s="217">
        <f>IF(N736="snížená",J736,0)</f>
        <v>0</v>
      </c>
      <c r="BG736" s="217">
        <f>IF(N736="zákl. přenesená",J736,0)</f>
        <v>0</v>
      </c>
      <c r="BH736" s="217">
        <f>IF(N736="sníž. přenesená",J736,0)</f>
        <v>0</v>
      </c>
      <c r="BI736" s="217">
        <f>IF(N736="nulová",J736,0)</f>
        <v>0</v>
      </c>
      <c r="BJ736" s="25" t="s">
        <v>25</v>
      </c>
      <c r="BK736" s="217">
        <f>ROUND(I736*H736,2)</f>
        <v>0</v>
      </c>
      <c r="BL736" s="25" t="s">
        <v>231</v>
      </c>
      <c r="BM736" s="25" t="s">
        <v>909</v>
      </c>
    </row>
    <row r="737" spans="2:47" s="1" customFormat="1" ht="27">
      <c r="B737" s="42"/>
      <c r="C737" s="64"/>
      <c r="D737" s="218" t="s">
        <v>233</v>
      </c>
      <c r="E737" s="64"/>
      <c r="F737" s="219" t="s">
        <v>910</v>
      </c>
      <c r="G737" s="64"/>
      <c r="H737" s="64"/>
      <c r="I737" s="174"/>
      <c r="J737" s="64"/>
      <c r="K737" s="64"/>
      <c r="L737" s="62"/>
      <c r="M737" s="220"/>
      <c r="N737" s="43"/>
      <c r="O737" s="43"/>
      <c r="P737" s="43"/>
      <c r="Q737" s="43"/>
      <c r="R737" s="43"/>
      <c r="S737" s="43"/>
      <c r="T737" s="79"/>
      <c r="AT737" s="25" t="s">
        <v>233</v>
      </c>
      <c r="AU737" s="25" t="s">
        <v>85</v>
      </c>
    </row>
    <row r="738" spans="2:51" s="12" customFormat="1" ht="13.5">
      <c r="B738" s="221"/>
      <c r="C738" s="222"/>
      <c r="D738" s="223" t="s">
        <v>235</v>
      </c>
      <c r="E738" s="224" t="s">
        <v>24</v>
      </c>
      <c r="F738" s="225" t="s">
        <v>911</v>
      </c>
      <c r="G738" s="222"/>
      <c r="H738" s="226">
        <v>19.291</v>
      </c>
      <c r="I738" s="227"/>
      <c r="J738" s="222"/>
      <c r="K738" s="222"/>
      <c r="L738" s="228"/>
      <c r="M738" s="229"/>
      <c r="N738" s="230"/>
      <c r="O738" s="230"/>
      <c r="P738" s="230"/>
      <c r="Q738" s="230"/>
      <c r="R738" s="230"/>
      <c r="S738" s="230"/>
      <c r="T738" s="231"/>
      <c r="AT738" s="232" t="s">
        <v>235</v>
      </c>
      <c r="AU738" s="232" t="s">
        <v>85</v>
      </c>
      <c r="AV738" s="12" t="s">
        <v>85</v>
      </c>
      <c r="AW738" s="12" t="s">
        <v>40</v>
      </c>
      <c r="AX738" s="12" t="s">
        <v>25</v>
      </c>
      <c r="AY738" s="232" t="s">
        <v>225</v>
      </c>
    </row>
    <row r="739" spans="2:65" s="1" customFormat="1" ht="16.5" customHeight="1">
      <c r="B739" s="42"/>
      <c r="C739" s="206" t="s">
        <v>912</v>
      </c>
      <c r="D739" s="206" t="s">
        <v>227</v>
      </c>
      <c r="E739" s="207" t="s">
        <v>913</v>
      </c>
      <c r="F739" s="208" t="s">
        <v>914</v>
      </c>
      <c r="G739" s="209" t="s">
        <v>141</v>
      </c>
      <c r="H739" s="210">
        <v>19.291</v>
      </c>
      <c r="I739" s="211"/>
      <c r="J739" s="212">
        <f>ROUND(I739*H739,2)</f>
        <v>0</v>
      </c>
      <c r="K739" s="208" t="s">
        <v>230</v>
      </c>
      <c r="L739" s="62"/>
      <c r="M739" s="213" t="s">
        <v>24</v>
      </c>
      <c r="N739" s="214" t="s">
        <v>48</v>
      </c>
      <c r="O739" s="43"/>
      <c r="P739" s="215">
        <f>O739*H739</f>
        <v>0</v>
      </c>
      <c r="Q739" s="215">
        <v>0</v>
      </c>
      <c r="R739" s="215">
        <f>Q739*H739</f>
        <v>0</v>
      </c>
      <c r="S739" s="215">
        <v>0</v>
      </c>
      <c r="T739" s="216">
        <f>S739*H739</f>
        <v>0</v>
      </c>
      <c r="AR739" s="25" t="s">
        <v>231</v>
      </c>
      <c r="AT739" s="25" t="s">
        <v>227</v>
      </c>
      <c r="AU739" s="25" t="s">
        <v>85</v>
      </c>
      <c r="AY739" s="25" t="s">
        <v>225</v>
      </c>
      <c r="BE739" s="217">
        <f>IF(N739="základní",J739,0)</f>
        <v>0</v>
      </c>
      <c r="BF739" s="217">
        <f>IF(N739="snížená",J739,0)</f>
        <v>0</v>
      </c>
      <c r="BG739" s="217">
        <f>IF(N739="zákl. přenesená",J739,0)</f>
        <v>0</v>
      </c>
      <c r="BH739" s="217">
        <f>IF(N739="sníž. přenesená",J739,0)</f>
        <v>0</v>
      </c>
      <c r="BI739" s="217">
        <f>IF(N739="nulová",J739,0)</f>
        <v>0</v>
      </c>
      <c r="BJ739" s="25" t="s">
        <v>25</v>
      </c>
      <c r="BK739" s="217">
        <f>ROUND(I739*H739,2)</f>
        <v>0</v>
      </c>
      <c r="BL739" s="25" t="s">
        <v>231</v>
      </c>
      <c r="BM739" s="25" t="s">
        <v>915</v>
      </c>
    </row>
    <row r="740" spans="2:47" s="1" customFormat="1" ht="27">
      <c r="B740" s="42"/>
      <c r="C740" s="64"/>
      <c r="D740" s="223" t="s">
        <v>233</v>
      </c>
      <c r="E740" s="64"/>
      <c r="F740" s="269" t="s">
        <v>916</v>
      </c>
      <c r="G740" s="64"/>
      <c r="H740" s="64"/>
      <c r="I740" s="174"/>
      <c r="J740" s="64"/>
      <c r="K740" s="64"/>
      <c r="L740" s="62"/>
      <c r="M740" s="220"/>
      <c r="N740" s="43"/>
      <c r="O740" s="43"/>
      <c r="P740" s="43"/>
      <c r="Q740" s="43"/>
      <c r="R740" s="43"/>
      <c r="S740" s="43"/>
      <c r="T740" s="79"/>
      <c r="AT740" s="25" t="s">
        <v>233</v>
      </c>
      <c r="AU740" s="25" t="s">
        <v>85</v>
      </c>
    </row>
    <row r="741" spans="2:65" s="1" customFormat="1" ht="16.5" customHeight="1">
      <c r="B741" s="42"/>
      <c r="C741" s="206" t="s">
        <v>917</v>
      </c>
      <c r="D741" s="206" t="s">
        <v>227</v>
      </c>
      <c r="E741" s="207" t="s">
        <v>918</v>
      </c>
      <c r="F741" s="208" t="s">
        <v>919</v>
      </c>
      <c r="G741" s="209" t="s">
        <v>920</v>
      </c>
      <c r="H741" s="210">
        <v>127.6</v>
      </c>
      <c r="I741" s="211"/>
      <c r="J741" s="212">
        <f>ROUND(I741*H741,2)</f>
        <v>0</v>
      </c>
      <c r="K741" s="208" t="s">
        <v>230</v>
      </c>
      <c r="L741" s="62"/>
      <c r="M741" s="213" t="s">
        <v>24</v>
      </c>
      <c r="N741" s="214" t="s">
        <v>48</v>
      </c>
      <c r="O741" s="43"/>
      <c r="P741" s="215">
        <f>O741*H741</f>
        <v>0</v>
      </c>
      <c r="Q741" s="215">
        <v>0.03465</v>
      </c>
      <c r="R741" s="215">
        <f>Q741*H741</f>
        <v>4.42134</v>
      </c>
      <c r="S741" s="215">
        <v>0</v>
      </c>
      <c r="T741" s="216">
        <f>S741*H741</f>
        <v>0</v>
      </c>
      <c r="AR741" s="25" t="s">
        <v>231</v>
      </c>
      <c r="AT741" s="25" t="s">
        <v>227</v>
      </c>
      <c r="AU741" s="25" t="s">
        <v>85</v>
      </c>
      <c r="AY741" s="25" t="s">
        <v>225</v>
      </c>
      <c r="BE741" s="217">
        <f>IF(N741="základní",J741,0)</f>
        <v>0</v>
      </c>
      <c r="BF741" s="217">
        <f>IF(N741="snížená",J741,0)</f>
        <v>0</v>
      </c>
      <c r="BG741" s="217">
        <f>IF(N741="zákl. přenesená",J741,0)</f>
        <v>0</v>
      </c>
      <c r="BH741" s="217">
        <f>IF(N741="sníž. přenesená",J741,0)</f>
        <v>0</v>
      </c>
      <c r="BI741" s="217">
        <f>IF(N741="nulová",J741,0)</f>
        <v>0</v>
      </c>
      <c r="BJ741" s="25" t="s">
        <v>25</v>
      </c>
      <c r="BK741" s="217">
        <f>ROUND(I741*H741,2)</f>
        <v>0</v>
      </c>
      <c r="BL741" s="25" t="s">
        <v>231</v>
      </c>
      <c r="BM741" s="25" t="s">
        <v>921</v>
      </c>
    </row>
    <row r="742" spans="2:47" s="1" customFormat="1" ht="40.5">
      <c r="B742" s="42"/>
      <c r="C742" s="64"/>
      <c r="D742" s="218" t="s">
        <v>233</v>
      </c>
      <c r="E742" s="64"/>
      <c r="F742" s="219" t="s">
        <v>922</v>
      </c>
      <c r="G742" s="64"/>
      <c r="H742" s="64"/>
      <c r="I742" s="174"/>
      <c r="J742" s="64"/>
      <c r="K742" s="64"/>
      <c r="L742" s="62"/>
      <c r="M742" s="220"/>
      <c r="N742" s="43"/>
      <c r="O742" s="43"/>
      <c r="P742" s="43"/>
      <c r="Q742" s="43"/>
      <c r="R742" s="43"/>
      <c r="S742" s="43"/>
      <c r="T742" s="79"/>
      <c r="AT742" s="25" t="s">
        <v>233</v>
      </c>
      <c r="AU742" s="25" t="s">
        <v>85</v>
      </c>
    </row>
    <row r="743" spans="2:51" s="13" customFormat="1" ht="13.5">
      <c r="B743" s="233"/>
      <c r="C743" s="234"/>
      <c r="D743" s="218" t="s">
        <v>235</v>
      </c>
      <c r="E743" s="235" t="s">
        <v>24</v>
      </c>
      <c r="F743" s="236" t="s">
        <v>923</v>
      </c>
      <c r="G743" s="234"/>
      <c r="H743" s="237" t="s">
        <v>24</v>
      </c>
      <c r="I743" s="238"/>
      <c r="J743" s="234"/>
      <c r="K743" s="234"/>
      <c r="L743" s="239"/>
      <c r="M743" s="240"/>
      <c r="N743" s="241"/>
      <c r="O743" s="241"/>
      <c r="P743" s="241"/>
      <c r="Q743" s="241"/>
      <c r="R743" s="241"/>
      <c r="S743" s="241"/>
      <c r="T743" s="242"/>
      <c r="AT743" s="243" t="s">
        <v>235</v>
      </c>
      <c r="AU743" s="243" t="s">
        <v>85</v>
      </c>
      <c r="AV743" s="13" t="s">
        <v>25</v>
      </c>
      <c r="AW743" s="13" t="s">
        <v>40</v>
      </c>
      <c r="AX743" s="13" t="s">
        <v>77</v>
      </c>
      <c r="AY743" s="243" t="s">
        <v>225</v>
      </c>
    </row>
    <row r="744" spans="2:51" s="12" customFormat="1" ht="13.5">
      <c r="B744" s="221"/>
      <c r="C744" s="222"/>
      <c r="D744" s="218" t="s">
        <v>235</v>
      </c>
      <c r="E744" s="244" t="s">
        <v>24</v>
      </c>
      <c r="F744" s="245" t="s">
        <v>924</v>
      </c>
      <c r="G744" s="222"/>
      <c r="H744" s="246">
        <v>39.8</v>
      </c>
      <c r="I744" s="227"/>
      <c r="J744" s="222"/>
      <c r="K744" s="222"/>
      <c r="L744" s="228"/>
      <c r="M744" s="229"/>
      <c r="N744" s="230"/>
      <c r="O744" s="230"/>
      <c r="P744" s="230"/>
      <c r="Q744" s="230"/>
      <c r="R744" s="230"/>
      <c r="S744" s="230"/>
      <c r="T744" s="231"/>
      <c r="AT744" s="232" t="s">
        <v>235</v>
      </c>
      <c r="AU744" s="232" t="s">
        <v>85</v>
      </c>
      <c r="AV744" s="12" t="s">
        <v>85</v>
      </c>
      <c r="AW744" s="12" t="s">
        <v>40</v>
      </c>
      <c r="AX744" s="12" t="s">
        <v>77</v>
      </c>
      <c r="AY744" s="232" t="s">
        <v>225</v>
      </c>
    </row>
    <row r="745" spans="2:51" s="13" customFormat="1" ht="13.5">
      <c r="B745" s="233"/>
      <c r="C745" s="234"/>
      <c r="D745" s="218" t="s">
        <v>235</v>
      </c>
      <c r="E745" s="235" t="s">
        <v>24</v>
      </c>
      <c r="F745" s="236" t="s">
        <v>925</v>
      </c>
      <c r="G745" s="234"/>
      <c r="H745" s="237" t="s">
        <v>24</v>
      </c>
      <c r="I745" s="238"/>
      <c r="J745" s="234"/>
      <c r="K745" s="234"/>
      <c r="L745" s="239"/>
      <c r="M745" s="240"/>
      <c r="N745" s="241"/>
      <c r="O745" s="241"/>
      <c r="P745" s="241"/>
      <c r="Q745" s="241"/>
      <c r="R745" s="241"/>
      <c r="S745" s="241"/>
      <c r="T745" s="242"/>
      <c r="AT745" s="243" t="s">
        <v>235</v>
      </c>
      <c r="AU745" s="243" t="s">
        <v>85</v>
      </c>
      <c r="AV745" s="13" t="s">
        <v>25</v>
      </c>
      <c r="AW745" s="13" t="s">
        <v>40</v>
      </c>
      <c r="AX745" s="13" t="s">
        <v>77</v>
      </c>
      <c r="AY745" s="243" t="s">
        <v>225</v>
      </c>
    </row>
    <row r="746" spans="2:51" s="12" customFormat="1" ht="13.5">
      <c r="B746" s="221"/>
      <c r="C746" s="222"/>
      <c r="D746" s="218" t="s">
        <v>235</v>
      </c>
      <c r="E746" s="244" t="s">
        <v>24</v>
      </c>
      <c r="F746" s="245" t="s">
        <v>926</v>
      </c>
      <c r="G746" s="222"/>
      <c r="H746" s="246">
        <v>12.6</v>
      </c>
      <c r="I746" s="227"/>
      <c r="J746" s="222"/>
      <c r="K746" s="222"/>
      <c r="L746" s="228"/>
      <c r="M746" s="229"/>
      <c r="N746" s="230"/>
      <c r="O746" s="230"/>
      <c r="P746" s="230"/>
      <c r="Q746" s="230"/>
      <c r="R746" s="230"/>
      <c r="S746" s="230"/>
      <c r="T746" s="231"/>
      <c r="AT746" s="232" t="s">
        <v>235</v>
      </c>
      <c r="AU746" s="232" t="s">
        <v>85</v>
      </c>
      <c r="AV746" s="12" t="s">
        <v>85</v>
      </c>
      <c r="AW746" s="12" t="s">
        <v>40</v>
      </c>
      <c r="AX746" s="12" t="s">
        <v>77</v>
      </c>
      <c r="AY746" s="232" t="s">
        <v>225</v>
      </c>
    </row>
    <row r="747" spans="2:51" s="13" customFormat="1" ht="13.5">
      <c r="B747" s="233"/>
      <c r="C747" s="234"/>
      <c r="D747" s="218" t="s">
        <v>235</v>
      </c>
      <c r="E747" s="235" t="s">
        <v>24</v>
      </c>
      <c r="F747" s="236" t="s">
        <v>927</v>
      </c>
      <c r="G747" s="234"/>
      <c r="H747" s="237" t="s">
        <v>24</v>
      </c>
      <c r="I747" s="238"/>
      <c r="J747" s="234"/>
      <c r="K747" s="234"/>
      <c r="L747" s="239"/>
      <c r="M747" s="240"/>
      <c r="N747" s="241"/>
      <c r="O747" s="241"/>
      <c r="P747" s="241"/>
      <c r="Q747" s="241"/>
      <c r="R747" s="241"/>
      <c r="S747" s="241"/>
      <c r="T747" s="242"/>
      <c r="AT747" s="243" t="s">
        <v>235</v>
      </c>
      <c r="AU747" s="243" t="s">
        <v>85</v>
      </c>
      <c r="AV747" s="13" t="s">
        <v>25</v>
      </c>
      <c r="AW747" s="13" t="s">
        <v>40</v>
      </c>
      <c r="AX747" s="13" t="s">
        <v>77</v>
      </c>
      <c r="AY747" s="243" t="s">
        <v>225</v>
      </c>
    </row>
    <row r="748" spans="2:51" s="12" customFormat="1" ht="13.5">
      <c r="B748" s="221"/>
      <c r="C748" s="222"/>
      <c r="D748" s="218" t="s">
        <v>235</v>
      </c>
      <c r="E748" s="244" t="s">
        <v>24</v>
      </c>
      <c r="F748" s="245" t="s">
        <v>928</v>
      </c>
      <c r="G748" s="222"/>
      <c r="H748" s="246">
        <v>69.95</v>
      </c>
      <c r="I748" s="227"/>
      <c r="J748" s="222"/>
      <c r="K748" s="222"/>
      <c r="L748" s="228"/>
      <c r="M748" s="229"/>
      <c r="N748" s="230"/>
      <c r="O748" s="230"/>
      <c r="P748" s="230"/>
      <c r="Q748" s="230"/>
      <c r="R748" s="230"/>
      <c r="S748" s="230"/>
      <c r="T748" s="231"/>
      <c r="AT748" s="232" t="s">
        <v>235</v>
      </c>
      <c r="AU748" s="232" t="s">
        <v>85</v>
      </c>
      <c r="AV748" s="12" t="s">
        <v>85</v>
      </c>
      <c r="AW748" s="12" t="s">
        <v>40</v>
      </c>
      <c r="AX748" s="12" t="s">
        <v>77</v>
      </c>
      <c r="AY748" s="232" t="s">
        <v>225</v>
      </c>
    </row>
    <row r="749" spans="2:51" s="13" customFormat="1" ht="13.5">
      <c r="B749" s="233"/>
      <c r="C749" s="234"/>
      <c r="D749" s="218" t="s">
        <v>235</v>
      </c>
      <c r="E749" s="235" t="s">
        <v>24</v>
      </c>
      <c r="F749" s="236" t="s">
        <v>929</v>
      </c>
      <c r="G749" s="234"/>
      <c r="H749" s="237" t="s">
        <v>24</v>
      </c>
      <c r="I749" s="238"/>
      <c r="J749" s="234"/>
      <c r="K749" s="234"/>
      <c r="L749" s="239"/>
      <c r="M749" s="240"/>
      <c r="N749" s="241"/>
      <c r="O749" s="241"/>
      <c r="P749" s="241"/>
      <c r="Q749" s="241"/>
      <c r="R749" s="241"/>
      <c r="S749" s="241"/>
      <c r="T749" s="242"/>
      <c r="AT749" s="243" t="s">
        <v>235</v>
      </c>
      <c r="AU749" s="243" t="s">
        <v>85</v>
      </c>
      <c r="AV749" s="13" t="s">
        <v>25</v>
      </c>
      <c r="AW749" s="13" t="s">
        <v>40</v>
      </c>
      <c r="AX749" s="13" t="s">
        <v>77</v>
      </c>
      <c r="AY749" s="243" t="s">
        <v>225</v>
      </c>
    </row>
    <row r="750" spans="2:51" s="12" customFormat="1" ht="13.5">
      <c r="B750" s="221"/>
      <c r="C750" s="222"/>
      <c r="D750" s="218" t="s">
        <v>235</v>
      </c>
      <c r="E750" s="244" t="s">
        <v>24</v>
      </c>
      <c r="F750" s="245" t="s">
        <v>930</v>
      </c>
      <c r="G750" s="222"/>
      <c r="H750" s="246">
        <v>5.25</v>
      </c>
      <c r="I750" s="227"/>
      <c r="J750" s="222"/>
      <c r="K750" s="222"/>
      <c r="L750" s="228"/>
      <c r="M750" s="229"/>
      <c r="N750" s="230"/>
      <c r="O750" s="230"/>
      <c r="P750" s="230"/>
      <c r="Q750" s="230"/>
      <c r="R750" s="230"/>
      <c r="S750" s="230"/>
      <c r="T750" s="231"/>
      <c r="AT750" s="232" t="s">
        <v>235</v>
      </c>
      <c r="AU750" s="232" t="s">
        <v>85</v>
      </c>
      <c r="AV750" s="12" t="s">
        <v>85</v>
      </c>
      <c r="AW750" s="12" t="s">
        <v>40</v>
      </c>
      <c r="AX750" s="12" t="s">
        <v>77</v>
      </c>
      <c r="AY750" s="232" t="s">
        <v>225</v>
      </c>
    </row>
    <row r="751" spans="2:51" s="15" customFormat="1" ht="13.5">
      <c r="B751" s="258"/>
      <c r="C751" s="259"/>
      <c r="D751" s="223" t="s">
        <v>235</v>
      </c>
      <c r="E751" s="260" t="s">
        <v>24</v>
      </c>
      <c r="F751" s="261" t="s">
        <v>248</v>
      </c>
      <c r="G751" s="259"/>
      <c r="H751" s="262">
        <v>127.6</v>
      </c>
      <c r="I751" s="263"/>
      <c r="J751" s="259"/>
      <c r="K751" s="259"/>
      <c r="L751" s="264"/>
      <c r="M751" s="265"/>
      <c r="N751" s="266"/>
      <c r="O751" s="266"/>
      <c r="P751" s="266"/>
      <c r="Q751" s="266"/>
      <c r="R751" s="266"/>
      <c r="S751" s="266"/>
      <c r="T751" s="267"/>
      <c r="AT751" s="268" t="s">
        <v>235</v>
      </c>
      <c r="AU751" s="268" t="s">
        <v>85</v>
      </c>
      <c r="AV751" s="15" t="s">
        <v>231</v>
      </c>
      <c r="AW751" s="15" t="s">
        <v>40</v>
      </c>
      <c r="AX751" s="15" t="s">
        <v>25</v>
      </c>
      <c r="AY751" s="268" t="s">
        <v>225</v>
      </c>
    </row>
    <row r="752" spans="2:65" s="1" customFormat="1" ht="16.5" customHeight="1">
      <c r="B752" s="42"/>
      <c r="C752" s="274" t="s">
        <v>931</v>
      </c>
      <c r="D752" s="274" t="s">
        <v>697</v>
      </c>
      <c r="E752" s="275" t="s">
        <v>932</v>
      </c>
      <c r="F752" s="276" t="s">
        <v>933</v>
      </c>
      <c r="G752" s="277" t="s">
        <v>748</v>
      </c>
      <c r="H752" s="278">
        <v>15</v>
      </c>
      <c r="I752" s="279"/>
      <c r="J752" s="280">
        <f aca="true" t="shared" si="10" ref="J752:J763">ROUND(I752*H752,2)</f>
        <v>0</v>
      </c>
      <c r="K752" s="276" t="s">
        <v>24</v>
      </c>
      <c r="L752" s="281"/>
      <c r="M752" s="282" t="s">
        <v>24</v>
      </c>
      <c r="N752" s="283" t="s">
        <v>48</v>
      </c>
      <c r="O752" s="43"/>
      <c r="P752" s="215">
        <f aca="true" t="shared" si="11" ref="P752:P763">O752*H752</f>
        <v>0</v>
      </c>
      <c r="Q752" s="215">
        <v>0</v>
      </c>
      <c r="R752" s="215">
        <f aca="true" t="shared" si="12" ref="R752:R763">Q752*H752</f>
        <v>0</v>
      </c>
      <c r="S752" s="215">
        <v>0</v>
      </c>
      <c r="T752" s="216">
        <f aca="true" t="shared" si="13" ref="T752:T763">S752*H752</f>
        <v>0</v>
      </c>
      <c r="AR752" s="25" t="s">
        <v>499</v>
      </c>
      <c r="AT752" s="25" t="s">
        <v>697</v>
      </c>
      <c r="AU752" s="25" t="s">
        <v>85</v>
      </c>
      <c r="AY752" s="25" t="s">
        <v>225</v>
      </c>
      <c r="BE752" s="217">
        <f aca="true" t="shared" si="14" ref="BE752:BE763">IF(N752="základní",J752,0)</f>
        <v>0</v>
      </c>
      <c r="BF752" s="217">
        <f aca="true" t="shared" si="15" ref="BF752:BF763">IF(N752="snížená",J752,0)</f>
        <v>0</v>
      </c>
      <c r="BG752" s="217">
        <f aca="true" t="shared" si="16" ref="BG752:BG763">IF(N752="zákl. přenesená",J752,0)</f>
        <v>0</v>
      </c>
      <c r="BH752" s="217">
        <f aca="true" t="shared" si="17" ref="BH752:BH763">IF(N752="sníž. přenesená",J752,0)</f>
        <v>0</v>
      </c>
      <c r="BI752" s="217">
        <f aca="true" t="shared" si="18" ref="BI752:BI763">IF(N752="nulová",J752,0)</f>
        <v>0</v>
      </c>
      <c r="BJ752" s="25" t="s">
        <v>25</v>
      </c>
      <c r="BK752" s="217">
        <f aca="true" t="shared" si="19" ref="BK752:BK763">ROUND(I752*H752,2)</f>
        <v>0</v>
      </c>
      <c r="BL752" s="25" t="s">
        <v>378</v>
      </c>
      <c r="BM752" s="25" t="s">
        <v>934</v>
      </c>
    </row>
    <row r="753" spans="2:65" s="1" customFormat="1" ht="16.5" customHeight="1">
      <c r="B753" s="42"/>
      <c r="C753" s="274" t="s">
        <v>935</v>
      </c>
      <c r="D753" s="274" t="s">
        <v>697</v>
      </c>
      <c r="E753" s="275" t="s">
        <v>936</v>
      </c>
      <c r="F753" s="276" t="s">
        <v>937</v>
      </c>
      <c r="G753" s="277" t="s">
        <v>748</v>
      </c>
      <c r="H753" s="278">
        <v>4</v>
      </c>
      <c r="I753" s="279"/>
      <c r="J753" s="280">
        <f t="shared" si="10"/>
        <v>0</v>
      </c>
      <c r="K753" s="276" t="s">
        <v>24</v>
      </c>
      <c r="L753" s="281"/>
      <c r="M753" s="282" t="s">
        <v>24</v>
      </c>
      <c r="N753" s="283" t="s">
        <v>48</v>
      </c>
      <c r="O753" s="43"/>
      <c r="P753" s="215">
        <f t="shared" si="11"/>
        <v>0</v>
      </c>
      <c r="Q753" s="215">
        <v>0</v>
      </c>
      <c r="R753" s="215">
        <f t="shared" si="12"/>
        <v>0</v>
      </c>
      <c r="S753" s="215">
        <v>0</v>
      </c>
      <c r="T753" s="216">
        <f t="shared" si="13"/>
        <v>0</v>
      </c>
      <c r="AR753" s="25" t="s">
        <v>499</v>
      </c>
      <c r="AT753" s="25" t="s">
        <v>697</v>
      </c>
      <c r="AU753" s="25" t="s">
        <v>85</v>
      </c>
      <c r="AY753" s="25" t="s">
        <v>225</v>
      </c>
      <c r="BE753" s="217">
        <f t="shared" si="14"/>
        <v>0</v>
      </c>
      <c r="BF753" s="217">
        <f t="shared" si="15"/>
        <v>0</v>
      </c>
      <c r="BG753" s="217">
        <f t="shared" si="16"/>
        <v>0</v>
      </c>
      <c r="BH753" s="217">
        <f t="shared" si="17"/>
        <v>0</v>
      </c>
      <c r="BI753" s="217">
        <f t="shared" si="18"/>
        <v>0</v>
      </c>
      <c r="BJ753" s="25" t="s">
        <v>25</v>
      </c>
      <c r="BK753" s="217">
        <f t="shared" si="19"/>
        <v>0</v>
      </c>
      <c r="BL753" s="25" t="s">
        <v>378</v>
      </c>
      <c r="BM753" s="25" t="s">
        <v>938</v>
      </c>
    </row>
    <row r="754" spans="2:65" s="1" customFormat="1" ht="38.25" customHeight="1">
      <c r="B754" s="42"/>
      <c r="C754" s="274" t="s">
        <v>939</v>
      </c>
      <c r="D754" s="274" t="s">
        <v>697</v>
      </c>
      <c r="E754" s="275" t="s">
        <v>940</v>
      </c>
      <c r="F754" s="276" t="s">
        <v>941</v>
      </c>
      <c r="G754" s="277" t="s">
        <v>748</v>
      </c>
      <c r="H754" s="278">
        <v>3</v>
      </c>
      <c r="I754" s="279"/>
      <c r="J754" s="280">
        <f t="shared" si="10"/>
        <v>0</v>
      </c>
      <c r="K754" s="276" t="s">
        <v>24</v>
      </c>
      <c r="L754" s="281"/>
      <c r="M754" s="282" t="s">
        <v>24</v>
      </c>
      <c r="N754" s="283" t="s">
        <v>48</v>
      </c>
      <c r="O754" s="43"/>
      <c r="P754" s="215">
        <f t="shared" si="11"/>
        <v>0</v>
      </c>
      <c r="Q754" s="215">
        <v>0</v>
      </c>
      <c r="R754" s="215">
        <f t="shared" si="12"/>
        <v>0</v>
      </c>
      <c r="S754" s="215">
        <v>0</v>
      </c>
      <c r="T754" s="216">
        <f t="shared" si="13"/>
        <v>0</v>
      </c>
      <c r="AR754" s="25" t="s">
        <v>499</v>
      </c>
      <c r="AT754" s="25" t="s">
        <v>697</v>
      </c>
      <c r="AU754" s="25" t="s">
        <v>85</v>
      </c>
      <c r="AY754" s="25" t="s">
        <v>225</v>
      </c>
      <c r="BE754" s="217">
        <f t="shared" si="14"/>
        <v>0</v>
      </c>
      <c r="BF754" s="217">
        <f t="shared" si="15"/>
        <v>0</v>
      </c>
      <c r="BG754" s="217">
        <f t="shared" si="16"/>
        <v>0</v>
      </c>
      <c r="BH754" s="217">
        <f t="shared" si="17"/>
        <v>0</v>
      </c>
      <c r="BI754" s="217">
        <f t="shared" si="18"/>
        <v>0</v>
      </c>
      <c r="BJ754" s="25" t="s">
        <v>25</v>
      </c>
      <c r="BK754" s="217">
        <f t="shared" si="19"/>
        <v>0</v>
      </c>
      <c r="BL754" s="25" t="s">
        <v>378</v>
      </c>
      <c r="BM754" s="25" t="s">
        <v>942</v>
      </c>
    </row>
    <row r="755" spans="2:65" s="1" customFormat="1" ht="25.5" customHeight="1">
      <c r="B755" s="42"/>
      <c r="C755" s="274" t="s">
        <v>943</v>
      </c>
      <c r="D755" s="274" t="s">
        <v>697</v>
      </c>
      <c r="E755" s="275" t="s">
        <v>944</v>
      </c>
      <c r="F755" s="276" t="s">
        <v>945</v>
      </c>
      <c r="G755" s="277" t="s">
        <v>748</v>
      </c>
      <c r="H755" s="278">
        <v>3</v>
      </c>
      <c r="I755" s="279"/>
      <c r="J755" s="280">
        <f t="shared" si="10"/>
        <v>0</v>
      </c>
      <c r="K755" s="276" t="s">
        <v>24</v>
      </c>
      <c r="L755" s="281"/>
      <c r="M755" s="282" t="s">
        <v>24</v>
      </c>
      <c r="N755" s="283" t="s">
        <v>48</v>
      </c>
      <c r="O755" s="43"/>
      <c r="P755" s="215">
        <f t="shared" si="11"/>
        <v>0</v>
      </c>
      <c r="Q755" s="215">
        <v>0</v>
      </c>
      <c r="R755" s="215">
        <f t="shared" si="12"/>
        <v>0</v>
      </c>
      <c r="S755" s="215">
        <v>0</v>
      </c>
      <c r="T755" s="216">
        <f t="shared" si="13"/>
        <v>0</v>
      </c>
      <c r="AR755" s="25" t="s">
        <v>499</v>
      </c>
      <c r="AT755" s="25" t="s">
        <v>697</v>
      </c>
      <c r="AU755" s="25" t="s">
        <v>85</v>
      </c>
      <c r="AY755" s="25" t="s">
        <v>225</v>
      </c>
      <c r="BE755" s="217">
        <f t="shared" si="14"/>
        <v>0</v>
      </c>
      <c r="BF755" s="217">
        <f t="shared" si="15"/>
        <v>0</v>
      </c>
      <c r="BG755" s="217">
        <f t="shared" si="16"/>
        <v>0</v>
      </c>
      <c r="BH755" s="217">
        <f t="shared" si="17"/>
        <v>0</v>
      </c>
      <c r="BI755" s="217">
        <f t="shared" si="18"/>
        <v>0</v>
      </c>
      <c r="BJ755" s="25" t="s">
        <v>25</v>
      </c>
      <c r="BK755" s="217">
        <f t="shared" si="19"/>
        <v>0</v>
      </c>
      <c r="BL755" s="25" t="s">
        <v>378</v>
      </c>
      <c r="BM755" s="25" t="s">
        <v>946</v>
      </c>
    </row>
    <row r="756" spans="2:65" s="1" customFormat="1" ht="25.5" customHeight="1">
      <c r="B756" s="42"/>
      <c r="C756" s="274" t="s">
        <v>947</v>
      </c>
      <c r="D756" s="274" t="s">
        <v>697</v>
      </c>
      <c r="E756" s="275" t="s">
        <v>948</v>
      </c>
      <c r="F756" s="276" t="s">
        <v>949</v>
      </c>
      <c r="G756" s="277" t="s">
        <v>748</v>
      </c>
      <c r="H756" s="278">
        <v>3</v>
      </c>
      <c r="I756" s="279"/>
      <c r="J756" s="280">
        <f t="shared" si="10"/>
        <v>0</v>
      </c>
      <c r="K756" s="276" t="s">
        <v>24</v>
      </c>
      <c r="L756" s="281"/>
      <c r="M756" s="282" t="s">
        <v>24</v>
      </c>
      <c r="N756" s="283" t="s">
        <v>48</v>
      </c>
      <c r="O756" s="43"/>
      <c r="P756" s="215">
        <f t="shared" si="11"/>
        <v>0</v>
      </c>
      <c r="Q756" s="215">
        <v>0</v>
      </c>
      <c r="R756" s="215">
        <f t="shared" si="12"/>
        <v>0</v>
      </c>
      <c r="S756" s="215">
        <v>0</v>
      </c>
      <c r="T756" s="216">
        <f t="shared" si="13"/>
        <v>0</v>
      </c>
      <c r="AR756" s="25" t="s">
        <v>499</v>
      </c>
      <c r="AT756" s="25" t="s">
        <v>697</v>
      </c>
      <c r="AU756" s="25" t="s">
        <v>85</v>
      </c>
      <c r="AY756" s="25" t="s">
        <v>225</v>
      </c>
      <c r="BE756" s="217">
        <f t="shared" si="14"/>
        <v>0</v>
      </c>
      <c r="BF756" s="217">
        <f t="shared" si="15"/>
        <v>0</v>
      </c>
      <c r="BG756" s="217">
        <f t="shared" si="16"/>
        <v>0</v>
      </c>
      <c r="BH756" s="217">
        <f t="shared" si="17"/>
        <v>0</v>
      </c>
      <c r="BI756" s="217">
        <f t="shared" si="18"/>
        <v>0</v>
      </c>
      <c r="BJ756" s="25" t="s">
        <v>25</v>
      </c>
      <c r="BK756" s="217">
        <f t="shared" si="19"/>
        <v>0</v>
      </c>
      <c r="BL756" s="25" t="s">
        <v>378</v>
      </c>
      <c r="BM756" s="25" t="s">
        <v>950</v>
      </c>
    </row>
    <row r="757" spans="2:65" s="1" customFormat="1" ht="38.25" customHeight="1">
      <c r="B757" s="42"/>
      <c r="C757" s="274" t="s">
        <v>951</v>
      </c>
      <c r="D757" s="274" t="s">
        <v>697</v>
      </c>
      <c r="E757" s="275" t="s">
        <v>952</v>
      </c>
      <c r="F757" s="276" t="s">
        <v>953</v>
      </c>
      <c r="G757" s="277" t="s">
        <v>748</v>
      </c>
      <c r="H757" s="278">
        <v>14</v>
      </c>
      <c r="I757" s="279"/>
      <c r="J757" s="280">
        <f t="shared" si="10"/>
        <v>0</v>
      </c>
      <c r="K757" s="276" t="s">
        <v>24</v>
      </c>
      <c r="L757" s="281"/>
      <c r="M757" s="282" t="s">
        <v>24</v>
      </c>
      <c r="N757" s="283" t="s">
        <v>48</v>
      </c>
      <c r="O757" s="43"/>
      <c r="P757" s="215">
        <f t="shared" si="11"/>
        <v>0</v>
      </c>
      <c r="Q757" s="215">
        <v>0</v>
      </c>
      <c r="R757" s="215">
        <f t="shared" si="12"/>
        <v>0</v>
      </c>
      <c r="S757" s="215">
        <v>0</v>
      </c>
      <c r="T757" s="216">
        <f t="shared" si="13"/>
        <v>0</v>
      </c>
      <c r="AR757" s="25" t="s">
        <v>499</v>
      </c>
      <c r="AT757" s="25" t="s">
        <v>697</v>
      </c>
      <c r="AU757" s="25" t="s">
        <v>85</v>
      </c>
      <c r="AY757" s="25" t="s">
        <v>225</v>
      </c>
      <c r="BE757" s="217">
        <f t="shared" si="14"/>
        <v>0</v>
      </c>
      <c r="BF757" s="217">
        <f t="shared" si="15"/>
        <v>0</v>
      </c>
      <c r="BG757" s="217">
        <f t="shared" si="16"/>
        <v>0</v>
      </c>
      <c r="BH757" s="217">
        <f t="shared" si="17"/>
        <v>0</v>
      </c>
      <c r="BI757" s="217">
        <f t="shared" si="18"/>
        <v>0</v>
      </c>
      <c r="BJ757" s="25" t="s">
        <v>25</v>
      </c>
      <c r="BK757" s="217">
        <f t="shared" si="19"/>
        <v>0</v>
      </c>
      <c r="BL757" s="25" t="s">
        <v>378</v>
      </c>
      <c r="BM757" s="25" t="s">
        <v>954</v>
      </c>
    </row>
    <row r="758" spans="2:65" s="1" customFormat="1" ht="38.25" customHeight="1">
      <c r="B758" s="42"/>
      <c r="C758" s="274" t="s">
        <v>955</v>
      </c>
      <c r="D758" s="274" t="s">
        <v>697</v>
      </c>
      <c r="E758" s="275" t="s">
        <v>956</v>
      </c>
      <c r="F758" s="276" t="s">
        <v>957</v>
      </c>
      <c r="G758" s="277" t="s">
        <v>748</v>
      </c>
      <c r="H758" s="278">
        <v>1</v>
      </c>
      <c r="I758" s="279"/>
      <c r="J758" s="280">
        <f t="shared" si="10"/>
        <v>0</v>
      </c>
      <c r="K758" s="276" t="s">
        <v>24</v>
      </c>
      <c r="L758" s="281"/>
      <c r="M758" s="282" t="s">
        <v>24</v>
      </c>
      <c r="N758" s="283" t="s">
        <v>48</v>
      </c>
      <c r="O758" s="43"/>
      <c r="P758" s="215">
        <f t="shared" si="11"/>
        <v>0</v>
      </c>
      <c r="Q758" s="215">
        <v>0</v>
      </c>
      <c r="R758" s="215">
        <f t="shared" si="12"/>
        <v>0</v>
      </c>
      <c r="S758" s="215">
        <v>0</v>
      </c>
      <c r="T758" s="216">
        <f t="shared" si="13"/>
        <v>0</v>
      </c>
      <c r="AR758" s="25" t="s">
        <v>499</v>
      </c>
      <c r="AT758" s="25" t="s">
        <v>697</v>
      </c>
      <c r="AU758" s="25" t="s">
        <v>85</v>
      </c>
      <c r="AY758" s="25" t="s">
        <v>225</v>
      </c>
      <c r="BE758" s="217">
        <f t="shared" si="14"/>
        <v>0</v>
      </c>
      <c r="BF758" s="217">
        <f t="shared" si="15"/>
        <v>0</v>
      </c>
      <c r="BG758" s="217">
        <f t="shared" si="16"/>
        <v>0</v>
      </c>
      <c r="BH758" s="217">
        <f t="shared" si="17"/>
        <v>0</v>
      </c>
      <c r="BI758" s="217">
        <f t="shared" si="18"/>
        <v>0</v>
      </c>
      <c r="BJ758" s="25" t="s">
        <v>25</v>
      </c>
      <c r="BK758" s="217">
        <f t="shared" si="19"/>
        <v>0</v>
      </c>
      <c r="BL758" s="25" t="s">
        <v>378</v>
      </c>
      <c r="BM758" s="25" t="s">
        <v>958</v>
      </c>
    </row>
    <row r="759" spans="2:65" s="1" customFormat="1" ht="38.25" customHeight="1">
      <c r="B759" s="42"/>
      <c r="C759" s="274" t="s">
        <v>959</v>
      </c>
      <c r="D759" s="274" t="s">
        <v>697</v>
      </c>
      <c r="E759" s="275" t="s">
        <v>960</v>
      </c>
      <c r="F759" s="276" t="s">
        <v>961</v>
      </c>
      <c r="G759" s="277" t="s">
        <v>748</v>
      </c>
      <c r="H759" s="278">
        <v>1</v>
      </c>
      <c r="I759" s="279"/>
      <c r="J759" s="280">
        <f t="shared" si="10"/>
        <v>0</v>
      </c>
      <c r="K759" s="276" t="s">
        <v>24</v>
      </c>
      <c r="L759" s="281"/>
      <c r="M759" s="282" t="s">
        <v>24</v>
      </c>
      <c r="N759" s="283" t="s">
        <v>48</v>
      </c>
      <c r="O759" s="43"/>
      <c r="P759" s="215">
        <f t="shared" si="11"/>
        <v>0</v>
      </c>
      <c r="Q759" s="215">
        <v>0</v>
      </c>
      <c r="R759" s="215">
        <f t="shared" si="12"/>
        <v>0</v>
      </c>
      <c r="S759" s="215">
        <v>0</v>
      </c>
      <c r="T759" s="216">
        <f t="shared" si="13"/>
        <v>0</v>
      </c>
      <c r="AR759" s="25" t="s">
        <v>499</v>
      </c>
      <c r="AT759" s="25" t="s">
        <v>697</v>
      </c>
      <c r="AU759" s="25" t="s">
        <v>85</v>
      </c>
      <c r="AY759" s="25" t="s">
        <v>225</v>
      </c>
      <c r="BE759" s="217">
        <f t="shared" si="14"/>
        <v>0</v>
      </c>
      <c r="BF759" s="217">
        <f t="shared" si="15"/>
        <v>0</v>
      </c>
      <c r="BG759" s="217">
        <f t="shared" si="16"/>
        <v>0</v>
      </c>
      <c r="BH759" s="217">
        <f t="shared" si="17"/>
        <v>0</v>
      </c>
      <c r="BI759" s="217">
        <f t="shared" si="18"/>
        <v>0</v>
      </c>
      <c r="BJ759" s="25" t="s">
        <v>25</v>
      </c>
      <c r="BK759" s="217">
        <f t="shared" si="19"/>
        <v>0</v>
      </c>
      <c r="BL759" s="25" t="s">
        <v>378</v>
      </c>
      <c r="BM759" s="25" t="s">
        <v>962</v>
      </c>
    </row>
    <row r="760" spans="2:65" s="1" customFormat="1" ht="63.75" customHeight="1">
      <c r="B760" s="42"/>
      <c r="C760" s="274" t="s">
        <v>31</v>
      </c>
      <c r="D760" s="274" t="s">
        <v>697</v>
      </c>
      <c r="E760" s="275" t="s">
        <v>963</v>
      </c>
      <c r="F760" s="276" t="s">
        <v>964</v>
      </c>
      <c r="G760" s="277" t="s">
        <v>748</v>
      </c>
      <c r="H760" s="278">
        <v>1</v>
      </c>
      <c r="I760" s="279"/>
      <c r="J760" s="280">
        <f t="shared" si="10"/>
        <v>0</v>
      </c>
      <c r="K760" s="276" t="s">
        <v>24</v>
      </c>
      <c r="L760" s="281"/>
      <c r="M760" s="282" t="s">
        <v>24</v>
      </c>
      <c r="N760" s="283" t="s">
        <v>48</v>
      </c>
      <c r="O760" s="43"/>
      <c r="P760" s="215">
        <f t="shared" si="11"/>
        <v>0</v>
      </c>
      <c r="Q760" s="215">
        <v>0</v>
      </c>
      <c r="R760" s="215">
        <f t="shared" si="12"/>
        <v>0</v>
      </c>
      <c r="S760" s="215">
        <v>0</v>
      </c>
      <c r="T760" s="216">
        <f t="shared" si="13"/>
        <v>0</v>
      </c>
      <c r="AR760" s="25" t="s">
        <v>499</v>
      </c>
      <c r="AT760" s="25" t="s">
        <v>697</v>
      </c>
      <c r="AU760" s="25" t="s">
        <v>85</v>
      </c>
      <c r="AY760" s="25" t="s">
        <v>225</v>
      </c>
      <c r="BE760" s="217">
        <f t="shared" si="14"/>
        <v>0</v>
      </c>
      <c r="BF760" s="217">
        <f t="shared" si="15"/>
        <v>0</v>
      </c>
      <c r="BG760" s="217">
        <f t="shared" si="16"/>
        <v>0</v>
      </c>
      <c r="BH760" s="217">
        <f t="shared" si="17"/>
        <v>0</v>
      </c>
      <c r="BI760" s="217">
        <f t="shared" si="18"/>
        <v>0</v>
      </c>
      <c r="BJ760" s="25" t="s">
        <v>25</v>
      </c>
      <c r="BK760" s="217">
        <f t="shared" si="19"/>
        <v>0</v>
      </c>
      <c r="BL760" s="25" t="s">
        <v>378</v>
      </c>
      <c r="BM760" s="25" t="s">
        <v>965</v>
      </c>
    </row>
    <row r="761" spans="2:65" s="1" customFormat="1" ht="38.25" customHeight="1">
      <c r="B761" s="42"/>
      <c r="C761" s="274" t="s">
        <v>966</v>
      </c>
      <c r="D761" s="274" t="s">
        <v>697</v>
      </c>
      <c r="E761" s="275" t="s">
        <v>967</v>
      </c>
      <c r="F761" s="276" t="s">
        <v>968</v>
      </c>
      <c r="G761" s="277" t="s">
        <v>748</v>
      </c>
      <c r="H761" s="278">
        <v>1</v>
      </c>
      <c r="I761" s="279"/>
      <c r="J761" s="280">
        <f t="shared" si="10"/>
        <v>0</v>
      </c>
      <c r="K761" s="276" t="s">
        <v>24</v>
      </c>
      <c r="L761" s="281"/>
      <c r="M761" s="282" t="s">
        <v>24</v>
      </c>
      <c r="N761" s="283" t="s">
        <v>48</v>
      </c>
      <c r="O761" s="43"/>
      <c r="P761" s="215">
        <f t="shared" si="11"/>
        <v>0</v>
      </c>
      <c r="Q761" s="215">
        <v>0</v>
      </c>
      <c r="R761" s="215">
        <f t="shared" si="12"/>
        <v>0</v>
      </c>
      <c r="S761" s="215">
        <v>0</v>
      </c>
      <c r="T761" s="216">
        <f t="shared" si="13"/>
        <v>0</v>
      </c>
      <c r="AR761" s="25" t="s">
        <v>499</v>
      </c>
      <c r="AT761" s="25" t="s">
        <v>697</v>
      </c>
      <c r="AU761" s="25" t="s">
        <v>85</v>
      </c>
      <c r="AY761" s="25" t="s">
        <v>225</v>
      </c>
      <c r="BE761" s="217">
        <f t="shared" si="14"/>
        <v>0</v>
      </c>
      <c r="BF761" s="217">
        <f t="shared" si="15"/>
        <v>0</v>
      </c>
      <c r="BG761" s="217">
        <f t="shared" si="16"/>
        <v>0</v>
      </c>
      <c r="BH761" s="217">
        <f t="shared" si="17"/>
        <v>0</v>
      </c>
      <c r="BI761" s="217">
        <f t="shared" si="18"/>
        <v>0</v>
      </c>
      <c r="BJ761" s="25" t="s">
        <v>25</v>
      </c>
      <c r="BK761" s="217">
        <f t="shared" si="19"/>
        <v>0</v>
      </c>
      <c r="BL761" s="25" t="s">
        <v>378</v>
      </c>
      <c r="BM761" s="25" t="s">
        <v>969</v>
      </c>
    </row>
    <row r="762" spans="2:65" s="1" customFormat="1" ht="38.25" customHeight="1">
      <c r="B762" s="42"/>
      <c r="C762" s="274" t="s">
        <v>970</v>
      </c>
      <c r="D762" s="274" t="s">
        <v>697</v>
      </c>
      <c r="E762" s="275" t="s">
        <v>971</v>
      </c>
      <c r="F762" s="276" t="s">
        <v>972</v>
      </c>
      <c r="G762" s="277" t="s">
        <v>748</v>
      </c>
      <c r="H762" s="278">
        <v>1</v>
      </c>
      <c r="I762" s="279"/>
      <c r="J762" s="280">
        <f t="shared" si="10"/>
        <v>0</v>
      </c>
      <c r="K762" s="276" t="s">
        <v>24</v>
      </c>
      <c r="L762" s="281"/>
      <c r="M762" s="282" t="s">
        <v>24</v>
      </c>
      <c r="N762" s="283" t="s">
        <v>48</v>
      </c>
      <c r="O762" s="43"/>
      <c r="P762" s="215">
        <f t="shared" si="11"/>
        <v>0</v>
      </c>
      <c r="Q762" s="215">
        <v>0</v>
      </c>
      <c r="R762" s="215">
        <f t="shared" si="12"/>
        <v>0</v>
      </c>
      <c r="S762" s="215">
        <v>0</v>
      </c>
      <c r="T762" s="216">
        <f t="shared" si="13"/>
        <v>0</v>
      </c>
      <c r="AR762" s="25" t="s">
        <v>499</v>
      </c>
      <c r="AT762" s="25" t="s">
        <v>697</v>
      </c>
      <c r="AU762" s="25" t="s">
        <v>85</v>
      </c>
      <c r="AY762" s="25" t="s">
        <v>225</v>
      </c>
      <c r="BE762" s="217">
        <f t="shared" si="14"/>
        <v>0</v>
      </c>
      <c r="BF762" s="217">
        <f t="shared" si="15"/>
        <v>0</v>
      </c>
      <c r="BG762" s="217">
        <f t="shared" si="16"/>
        <v>0</v>
      </c>
      <c r="BH762" s="217">
        <f t="shared" si="17"/>
        <v>0</v>
      </c>
      <c r="BI762" s="217">
        <f t="shared" si="18"/>
        <v>0</v>
      </c>
      <c r="BJ762" s="25" t="s">
        <v>25</v>
      </c>
      <c r="BK762" s="217">
        <f t="shared" si="19"/>
        <v>0</v>
      </c>
      <c r="BL762" s="25" t="s">
        <v>378</v>
      </c>
      <c r="BM762" s="25" t="s">
        <v>973</v>
      </c>
    </row>
    <row r="763" spans="2:65" s="1" customFormat="1" ht="16.5" customHeight="1">
      <c r="B763" s="42"/>
      <c r="C763" s="206" t="s">
        <v>974</v>
      </c>
      <c r="D763" s="206" t="s">
        <v>227</v>
      </c>
      <c r="E763" s="207" t="s">
        <v>975</v>
      </c>
      <c r="F763" s="208" t="s">
        <v>976</v>
      </c>
      <c r="G763" s="209" t="s">
        <v>920</v>
      </c>
      <c r="H763" s="210">
        <v>52.05</v>
      </c>
      <c r="I763" s="211"/>
      <c r="J763" s="212">
        <f t="shared" si="10"/>
        <v>0</v>
      </c>
      <c r="K763" s="208" t="s">
        <v>24</v>
      </c>
      <c r="L763" s="62"/>
      <c r="M763" s="213" t="s">
        <v>24</v>
      </c>
      <c r="N763" s="214" t="s">
        <v>48</v>
      </c>
      <c r="O763" s="43"/>
      <c r="P763" s="215">
        <f t="shared" si="11"/>
        <v>0</v>
      </c>
      <c r="Q763" s="215">
        <v>0.1016</v>
      </c>
      <c r="R763" s="215">
        <f t="shared" si="12"/>
        <v>5.288279999999999</v>
      </c>
      <c r="S763" s="215">
        <v>0</v>
      </c>
      <c r="T763" s="216">
        <f t="shared" si="13"/>
        <v>0</v>
      </c>
      <c r="AR763" s="25" t="s">
        <v>231</v>
      </c>
      <c r="AT763" s="25" t="s">
        <v>227</v>
      </c>
      <c r="AU763" s="25" t="s">
        <v>85</v>
      </c>
      <c r="AY763" s="25" t="s">
        <v>225</v>
      </c>
      <c r="BE763" s="217">
        <f t="shared" si="14"/>
        <v>0</v>
      </c>
      <c r="BF763" s="217">
        <f t="shared" si="15"/>
        <v>0</v>
      </c>
      <c r="BG763" s="217">
        <f t="shared" si="16"/>
        <v>0</v>
      </c>
      <c r="BH763" s="217">
        <f t="shared" si="17"/>
        <v>0</v>
      </c>
      <c r="BI763" s="217">
        <f t="shared" si="18"/>
        <v>0</v>
      </c>
      <c r="BJ763" s="25" t="s">
        <v>25</v>
      </c>
      <c r="BK763" s="217">
        <f t="shared" si="19"/>
        <v>0</v>
      </c>
      <c r="BL763" s="25" t="s">
        <v>231</v>
      </c>
      <c r="BM763" s="25" t="s">
        <v>977</v>
      </c>
    </row>
    <row r="764" spans="2:51" s="12" customFormat="1" ht="13.5">
      <c r="B764" s="221"/>
      <c r="C764" s="222"/>
      <c r="D764" s="218" t="s">
        <v>235</v>
      </c>
      <c r="E764" s="244" t="s">
        <v>24</v>
      </c>
      <c r="F764" s="245" t="s">
        <v>978</v>
      </c>
      <c r="G764" s="222"/>
      <c r="H764" s="246">
        <v>52.05</v>
      </c>
      <c r="I764" s="227"/>
      <c r="J764" s="222"/>
      <c r="K764" s="222"/>
      <c r="L764" s="228"/>
      <c r="M764" s="229"/>
      <c r="N764" s="230"/>
      <c r="O764" s="230"/>
      <c r="P764" s="230"/>
      <c r="Q764" s="230"/>
      <c r="R764" s="230"/>
      <c r="S764" s="230"/>
      <c r="T764" s="231"/>
      <c r="AT764" s="232" t="s">
        <v>235</v>
      </c>
      <c r="AU764" s="232" t="s">
        <v>85</v>
      </c>
      <c r="AV764" s="12" t="s">
        <v>85</v>
      </c>
      <c r="AW764" s="12" t="s">
        <v>40</v>
      </c>
      <c r="AX764" s="12" t="s">
        <v>77</v>
      </c>
      <c r="AY764" s="232" t="s">
        <v>225</v>
      </c>
    </row>
    <row r="765" spans="2:51" s="15" customFormat="1" ht="13.5">
      <c r="B765" s="258"/>
      <c r="C765" s="259"/>
      <c r="D765" s="223" t="s">
        <v>235</v>
      </c>
      <c r="E765" s="260" t="s">
        <v>24</v>
      </c>
      <c r="F765" s="261" t="s">
        <v>248</v>
      </c>
      <c r="G765" s="259"/>
      <c r="H765" s="262">
        <v>52.05</v>
      </c>
      <c r="I765" s="263"/>
      <c r="J765" s="259"/>
      <c r="K765" s="259"/>
      <c r="L765" s="264"/>
      <c r="M765" s="265"/>
      <c r="N765" s="266"/>
      <c r="O765" s="266"/>
      <c r="P765" s="266"/>
      <c r="Q765" s="266"/>
      <c r="R765" s="266"/>
      <c r="S765" s="266"/>
      <c r="T765" s="267"/>
      <c r="AT765" s="268" t="s">
        <v>235</v>
      </c>
      <c r="AU765" s="268" t="s">
        <v>85</v>
      </c>
      <c r="AV765" s="15" t="s">
        <v>231</v>
      </c>
      <c r="AW765" s="15" t="s">
        <v>40</v>
      </c>
      <c r="AX765" s="15" t="s">
        <v>25</v>
      </c>
      <c r="AY765" s="268" t="s">
        <v>225</v>
      </c>
    </row>
    <row r="766" spans="2:65" s="1" customFormat="1" ht="25.5" customHeight="1">
      <c r="B766" s="42"/>
      <c r="C766" s="206" t="s">
        <v>979</v>
      </c>
      <c r="D766" s="206" t="s">
        <v>227</v>
      </c>
      <c r="E766" s="207" t="s">
        <v>980</v>
      </c>
      <c r="F766" s="208" t="s">
        <v>981</v>
      </c>
      <c r="G766" s="209" t="s">
        <v>141</v>
      </c>
      <c r="H766" s="210">
        <v>88.586</v>
      </c>
      <c r="I766" s="211"/>
      <c r="J766" s="212">
        <f>ROUND(I766*H766,2)</f>
        <v>0</v>
      </c>
      <c r="K766" s="208" t="s">
        <v>24</v>
      </c>
      <c r="L766" s="62"/>
      <c r="M766" s="213" t="s">
        <v>24</v>
      </c>
      <c r="N766" s="214" t="s">
        <v>48</v>
      </c>
      <c r="O766" s="43"/>
      <c r="P766" s="215">
        <f>O766*H766</f>
        <v>0</v>
      </c>
      <c r="Q766" s="215">
        <v>0</v>
      </c>
      <c r="R766" s="215">
        <f>Q766*H766</f>
        <v>0</v>
      </c>
      <c r="S766" s="215">
        <v>0</v>
      </c>
      <c r="T766" s="216">
        <f>S766*H766</f>
        <v>0</v>
      </c>
      <c r="AR766" s="25" t="s">
        <v>231</v>
      </c>
      <c r="AT766" s="25" t="s">
        <v>227</v>
      </c>
      <c r="AU766" s="25" t="s">
        <v>85</v>
      </c>
      <c r="AY766" s="25" t="s">
        <v>225</v>
      </c>
      <c r="BE766" s="217">
        <f>IF(N766="základní",J766,0)</f>
        <v>0</v>
      </c>
      <c r="BF766" s="217">
        <f>IF(N766="snížená",J766,0)</f>
        <v>0</v>
      </c>
      <c r="BG766" s="217">
        <f>IF(N766="zákl. přenesená",J766,0)</f>
        <v>0</v>
      </c>
      <c r="BH766" s="217">
        <f>IF(N766="sníž. přenesená",J766,0)</f>
        <v>0</v>
      </c>
      <c r="BI766" s="217">
        <f>IF(N766="nulová",J766,0)</f>
        <v>0</v>
      </c>
      <c r="BJ766" s="25" t="s">
        <v>25</v>
      </c>
      <c r="BK766" s="217">
        <f>ROUND(I766*H766,2)</f>
        <v>0</v>
      </c>
      <c r="BL766" s="25" t="s">
        <v>231</v>
      </c>
      <c r="BM766" s="25" t="s">
        <v>982</v>
      </c>
    </row>
    <row r="767" spans="2:47" s="1" customFormat="1" ht="27">
      <c r="B767" s="42"/>
      <c r="C767" s="64"/>
      <c r="D767" s="218" t="s">
        <v>702</v>
      </c>
      <c r="E767" s="64"/>
      <c r="F767" s="273" t="s">
        <v>983</v>
      </c>
      <c r="G767" s="64"/>
      <c r="H767" s="64"/>
      <c r="I767" s="174"/>
      <c r="J767" s="64"/>
      <c r="K767" s="64"/>
      <c r="L767" s="62"/>
      <c r="M767" s="220"/>
      <c r="N767" s="43"/>
      <c r="O767" s="43"/>
      <c r="P767" s="43"/>
      <c r="Q767" s="43"/>
      <c r="R767" s="43"/>
      <c r="S767" s="43"/>
      <c r="T767" s="79"/>
      <c r="AT767" s="25" t="s">
        <v>702</v>
      </c>
      <c r="AU767" s="25" t="s">
        <v>85</v>
      </c>
    </row>
    <row r="768" spans="2:51" s="12" customFormat="1" ht="13.5">
      <c r="B768" s="221"/>
      <c r="C768" s="222"/>
      <c r="D768" s="218" t="s">
        <v>235</v>
      </c>
      <c r="E768" s="244" t="s">
        <v>24</v>
      </c>
      <c r="F768" s="245" t="s">
        <v>984</v>
      </c>
      <c r="G768" s="222"/>
      <c r="H768" s="246">
        <v>88.586</v>
      </c>
      <c r="I768" s="227"/>
      <c r="J768" s="222"/>
      <c r="K768" s="222"/>
      <c r="L768" s="228"/>
      <c r="M768" s="229"/>
      <c r="N768" s="230"/>
      <c r="O768" s="230"/>
      <c r="P768" s="230"/>
      <c r="Q768" s="230"/>
      <c r="R768" s="230"/>
      <c r="S768" s="230"/>
      <c r="T768" s="231"/>
      <c r="AT768" s="232" t="s">
        <v>235</v>
      </c>
      <c r="AU768" s="232" t="s">
        <v>85</v>
      </c>
      <c r="AV768" s="12" t="s">
        <v>85</v>
      </c>
      <c r="AW768" s="12" t="s">
        <v>40</v>
      </c>
      <c r="AX768" s="12" t="s">
        <v>25</v>
      </c>
      <c r="AY768" s="232" t="s">
        <v>225</v>
      </c>
    </row>
    <row r="769" spans="2:63" s="11" customFormat="1" ht="29.85" customHeight="1">
      <c r="B769" s="189"/>
      <c r="C769" s="190"/>
      <c r="D769" s="203" t="s">
        <v>76</v>
      </c>
      <c r="E769" s="204" t="s">
        <v>260</v>
      </c>
      <c r="F769" s="204" t="s">
        <v>985</v>
      </c>
      <c r="G769" s="190"/>
      <c r="H769" s="190"/>
      <c r="I769" s="193"/>
      <c r="J769" s="205">
        <f>BK769</f>
        <v>0</v>
      </c>
      <c r="K769" s="190"/>
      <c r="L769" s="195"/>
      <c r="M769" s="196"/>
      <c r="N769" s="197"/>
      <c r="O769" s="197"/>
      <c r="P769" s="198">
        <f>SUM(P770:P778)</f>
        <v>0</v>
      </c>
      <c r="Q769" s="197"/>
      <c r="R769" s="198">
        <f>SUM(R770:R778)</f>
        <v>0.9486918</v>
      </c>
      <c r="S769" s="197"/>
      <c r="T769" s="199">
        <f>SUM(T770:T778)</f>
        <v>0</v>
      </c>
      <c r="AR769" s="200" t="s">
        <v>25</v>
      </c>
      <c r="AT769" s="201" t="s">
        <v>76</v>
      </c>
      <c r="AU769" s="201" t="s">
        <v>25</v>
      </c>
      <c r="AY769" s="200" t="s">
        <v>225</v>
      </c>
      <c r="BK769" s="202">
        <f>SUM(BK770:BK778)</f>
        <v>0</v>
      </c>
    </row>
    <row r="770" spans="2:65" s="1" customFormat="1" ht="16.5" customHeight="1">
      <c r="B770" s="42"/>
      <c r="C770" s="206" t="s">
        <v>986</v>
      </c>
      <c r="D770" s="206" t="s">
        <v>227</v>
      </c>
      <c r="E770" s="207" t="s">
        <v>987</v>
      </c>
      <c r="F770" s="208" t="s">
        <v>988</v>
      </c>
      <c r="G770" s="209" t="s">
        <v>141</v>
      </c>
      <c r="H770" s="210">
        <v>88.586</v>
      </c>
      <c r="I770" s="211"/>
      <c r="J770" s="212">
        <f>ROUND(I770*H770,2)</f>
        <v>0</v>
      </c>
      <c r="K770" s="208" t="s">
        <v>24</v>
      </c>
      <c r="L770" s="62"/>
      <c r="M770" s="213" t="s">
        <v>24</v>
      </c>
      <c r="N770" s="214" t="s">
        <v>48</v>
      </c>
      <c r="O770" s="43"/>
      <c r="P770" s="215">
        <f>O770*H770</f>
        <v>0</v>
      </c>
      <c r="Q770" s="215">
        <v>0</v>
      </c>
      <c r="R770" s="215">
        <f>Q770*H770</f>
        <v>0</v>
      </c>
      <c r="S770" s="215">
        <v>0</v>
      </c>
      <c r="T770" s="216">
        <f>S770*H770</f>
        <v>0</v>
      </c>
      <c r="AR770" s="25" t="s">
        <v>231</v>
      </c>
      <c r="AT770" s="25" t="s">
        <v>227</v>
      </c>
      <c r="AU770" s="25" t="s">
        <v>85</v>
      </c>
      <c r="AY770" s="25" t="s">
        <v>225</v>
      </c>
      <c r="BE770" s="217">
        <f>IF(N770="základní",J770,0)</f>
        <v>0</v>
      </c>
      <c r="BF770" s="217">
        <f>IF(N770="snížená",J770,0)</f>
        <v>0</v>
      </c>
      <c r="BG770" s="217">
        <f>IF(N770="zákl. přenesená",J770,0)</f>
        <v>0</v>
      </c>
      <c r="BH770" s="217">
        <f>IF(N770="sníž. přenesená",J770,0)</f>
        <v>0</v>
      </c>
      <c r="BI770" s="217">
        <f>IF(N770="nulová",J770,0)</f>
        <v>0</v>
      </c>
      <c r="BJ770" s="25" t="s">
        <v>25</v>
      </c>
      <c r="BK770" s="217">
        <f>ROUND(I770*H770,2)</f>
        <v>0</v>
      </c>
      <c r="BL770" s="25" t="s">
        <v>231</v>
      </c>
      <c r="BM770" s="25" t="s">
        <v>989</v>
      </c>
    </row>
    <row r="771" spans="2:51" s="13" customFormat="1" ht="13.5">
      <c r="B771" s="233"/>
      <c r="C771" s="234"/>
      <c r="D771" s="218" t="s">
        <v>235</v>
      </c>
      <c r="E771" s="235" t="s">
        <v>24</v>
      </c>
      <c r="F771" s="236" t="s">
        <v>990</v>
      </c>
      <c r="G771" s="234"/>
      <c r="H771" s="237" t="s">
        <v>24</v>
      </c>
      <c r="I771" s="238"/>
      <c r="J771" s="234"/>
      <c r="K771" s="234"/>
      <c r="L771" s="239"/>
      <c r="M771" s="240"/>
      <c r="N771" s="241"/>
      <c r="O771" s="241"/>
      <c r="P771" s="241"/>
      <c r="Q771" s="241"/>
      <c r="R771" s="241"/>
      <c r="S771" s="241"/>
      <c r="T771" s="242"/>
      <c r="AT771" s="243" t="s">
        <v>235</v>
      </c>
      <c r="AU771" s="243" t="s">
        <v>85</v>
      </c>
      <c r="AV771" s="13" t="s">
        <v>25</v>
      </c>
      <c r="AW771" s="13" t="s">
        <v>40</v>
      </c>
      <c r="AX771" s="13" t="s">
        <v>77</v>
      </c>
      <c r="AY771" s="243" t="s">
        <v>225</v>
      </c>
    </row>
    <row r="772" spans="2:51" s="12" customFormat="1" ht="13.5">
      <c r="B772" s="221"/>
      <c r="C772" s="222"/>
      <c r="D772" s="218" t="s">
        <v>235</v>
      </c>
      <c r="E772" s="244" t="s">
        <v>24</v>
      </c>
      <c r="F772" s="245" t="s">
        <v>991</v>
      </c>
      <c r="G772" s="222"/>
      <c r="H772" s="246">
        <v>39.968</v>
      </c>
      <c r="I772" s="227"/>
      <c r="J772" s="222"/>
      <c r="K772" s="222"/>
      <c r="L772" s="228"/>
      <c r="M772" s="229"/>
      <c r="N772" s="230"/>
      <c r="O772" s="230"/>
      <c r="P772" s="230"/>
      <c r="Q772" s="230"/>
      <c r="R772" s="230"/>
      <c r="S772" s="230"/>
      <c r="T772" s="231"/>
      <c r="AT772" s="232" t="s">
        <v>235</v>
      </c>
      <c r="AU772" s="232" t="s">
        <v>85</v>
      </c>
      <c r="AV772" s="12" t="s">
        <v>85</v>
      </c>
      <c r="AW772" s="12" t="s">
        <v>40</v>
      </c>
      <c r="AX772" s="12" t="s">
        <v>77</v>
      </c>
      <c r="AY772" s="232" t="s">
        <v>225</v>
      </c>
    </row>
    <row r="773" spans="2:51" s="12" customFormat="1" ht="13.5">
      <c r="B773" s="221"/>
      <c r="C773" s="222"/>
      <c r="D773" s="218" t="s">
        <v>235</v>
      </c>
      <c r="E773" s="244" t="s">
        <v>24</v>
      </c>
      <c r="F773" s="245" t="s">
        <v>992</v>
      </c>
      <c r="G773" s="222"/>
      <c r="H773" s="246">
        <v>34.5</v>
      </c>
      <c r="I773" s="227"/>
      <c r="J773" s="222"/>
      <c r="K773" s="222"/>
      <c r="L773" s="228"/>
      <c r="M773" s="229"/>
      <c r="N773" s="230"/>
      <c r="O773" s="230"/>
      <c r="P773" s="230"/>
      <c r="Q773" s="230"/>
      <c r="R773" s="230"/>
      <c r="S773" s="230"/>
      <c r="T773" s="231"/>
      <c r="AT773" s="232" t="s">
        <v>235</v>
      </c>
      <c r="AU773" s="232" t="s">
        <v>85</v>
      </c>
      <c r="AV773" s="12" t="s">
        <v>85</v>
      </c>
      <c r="AW773" s="12" t="s">
        <v>40</v>
      </c>
      <c r="AX773" s="12" t="s">
        <v>77</v>
      </c>
      <c r="AY773" s="232" t="s">
        <v>225</v>
      </c>
    </row>
    <row r="774" spans="2:51" s="12" customFormat="1" ht="13.5">
      <c r="B774" s="221"/>
      <c r="C774" s="222"/>
      <c r="D774" s="218" t="s">
        <v>235</v>
      </c>
      <c r="E774" s="244" t="s">
        <v>24</v>
      </c>
      <c r="F774" s="245" t="s">
        <v>993</v>
      </c>
      <c r="G774" s="222"/>
      <c r="H774" s="246">
        <v>14.118</v>
      </c>
      <c r="I774" s="227"/>
      <c r="J774" s="222"/>
      <c r="K774" s="222"/>
      <c r="L774" s="228"/>
      <c r="M774" s="229"/>
      <c r="N774" s="230"/>
      <c r="O774" s="230"/>
      <c r="P774" s="230"/>
      <c r="Q774" s="230"/>
      <c r="R774" s="230"/>
      <c r="S774" s="230"/>
      <c r="T774" s="231"/>
      <c r="AT774" s="232" t="s">
        <v>235</v>
      </c>
      <c r="AU774" s="232" t="s">
        <v>85</v>
      </c>
      <c r="AV774" s="12" t="s">
        <v>85</v>
      </c>
      <c r="AW774" s="12" t="s">
        <v>40</v>
      </c>
      <c r="AX774" s="12" t="s">
        <v>77</v>
      </c>
      <c r="AY774" s="232" t="s">
        <v>225</v>
      </c>
    </row>
    <row r="775" spans="2:51" s="15" customFormat="1" ht="13.5">
      <c r="B775" s="258"/>
      <c r="C775" s="259"/>
      <c r="D775" s="223" t="s">
        <v>235</v>
      </c>
      <c r="E775" s="260" t="s">
        <v>159</v>
      </c>
      <c r="F775" s="261" t="s">
        <v>248</v>
      </c>
      <c r="G775" s="259"/>
      <c r="H775" s="262">
        <v>88.586</v>
      </c>
      <c r="I775" s="263"/>
      <c r="J775" s="259"/>
      <c r="K775" s="259"/>
      <c r="L775" s="264"/>
      <c r="M775" s="265"/>
      <c r="N775" s="266"/>
      <c r="O775" s="266"/>
      <c r="P775" s="266"/>
      <c r="Q775" s="266"/>
      <c r="R775" s="266"/>
      <c r="S775" s="266"/>
      <c r="T775" s="267"/>
      <c r="AT775" s="268" t="s">
        <v>235</v>
      </c>
      <c r="AU775" s="268" t="s">
        <v>85</v>
      </c>
      <c r="AV775" s="15" t="s">
        <v>231</v>
      </c>
      <c r="AW775" s="15" t="s">
        <v>40</v>
      </c>
      <c r="AX775" s="15" t="s">
        <v>25</v>
      </c>
      <c r="AY775" s="268" t="s">
        <v>225</v>
      </c>
    </row>
    <row r="776" spans="2:65" s="1" customFormat="1" ht="16.5" customHeight="1">
      <c r="B776" s="42"/>
      <c r="C776" s="206" t="s">
        <v>994</v>
      </c>
      <c r="D776" s="206" t="s">
        <v>227</v>
      </c>
      <c r="E776" s="207" t="s">
        <v>995</v>
      </c>
      <c r="F776" s="208" t="s">
        <v>996</v>
      </c>
      <c r="G776" s="209" t="s">
        <v>141</v>
      </c>
      <c r="H776" s="210">
        <v>1.545</v>
      </c>
      <c r="I776" s="211"/>
      <c r="J776" s="212">
        <f>ROUND(I776*H776,2)</f>
        <v>0</v>
      </c>
      <c r="K776" s="208" t="s">
        <v>230</v>
      </c>
      <c r="L776" s="62"/>
      <c r="M776" s="213" t="s">
        <v>24</v>
      </c>
      <c r="N776" s="214" t="s">
        <v>48</v>
      </c>
      <c r="O776" s="43"/>
      <c r="P776" s="215">
        <f>O776*H776</f>
        <v>0</v>
      </c>
      <c r="Q776" s="215">
        <v>0.61404</v>
      </c>
      <c r="R776" s="215">
        <f>Q776*H776</f>
        <v>0.9486918</v>
      </c>
      <c r="S776" s="215">
        <v>0</v>
      </c>
      <c r="T776" s="216">
        <f>S776*H776</f>
        <v>0</v>
      </c>
      <c r="AR776" s="25" t="s">
        <v>231</v>
      </c>
      <c r="AT776" s="25" t="s">
        <v>227</v>
      </c>
      <c r="AU776" s="25" t="s">
        <v>85</v>
      </c>
      <c r="AY776" s="25" t="s">
        <v>225</v>
      </c>
      <c r="BE776" s="217">
        <f>IF(N776="základní",J776,0)</f>
        <v>0</v>
      </c>
      <c r="BF776" s="217">
        <f>IF(N776="snížená",J776,0)</f>
        <v>0</v>
      </c>
      <c r="BG776" s="217">
        <f>IF(N776="zákl. přenesená",J776,0)</f>
        <v>0</v>
      </c>
      <c r="BH776" s="217">
        <f>IF(N776="sníž. přenesená",J776,0)</f>
        <v>0</v>
      </c>
      <c r="BI776" s="217">
        <f>IF(N776="nulová",J776,0)</f>
        <v>0</v>
      </c>
      <c r="BJ776" s="25" t="s">
        <v>25</v>
      </c>
      <c r="BK776" s="217">
        <f>ROUND(I776*H776,2)</f>
        <v>0</v>
      </c>
      <c r="BL776" s="25" t="s">
        <v>231</v>
      </c>
      <c r="BM776" s="25" t="s">
        <v>997</v>
      </c>
    </row>
    <row r="777" spans="2:47" s="1" customFormat="1" ht="27">
      <c r="B777" s="42"/>
      <c r="C777" s="64"/>
      <c r="D777" s="218" t="s">
        <v>233</v>
      </c>
      <c r="E777" s="64"/>
      <c r="F777" s="219" t="s">
        <v>998</v>
      </c>
      <c r="G777" s="64"/>
      <c r="H777" s="64"/>
      <c r="I777" s="174"/>
      <c r="J777" s="64"/>
      <c r="K777" s="64"/>
      <c r="L777" s="62"/>
      <c r="M777" s="220"/>
      <c r="N777" s="43"/>
      <c r="O777" s="43"/>
      <c r="P777" s="43"/>
      <c r="Q777" s="43"/>
      <c r="R777" s="43"/>
      <c r="S777" s="43"/>
      <c r="T777" s="79"/>
      <c r="AT777" s="25" t="s">
        <v>233</v>
      </c>
      <c r="AU777" s="25" t="s">
        <v>85</v>
      </c>
    </row>
    <row r="778" spans="2:51" s="12" customFormat="1" ht="13.5">
      <c r="B778" s="221"/>
      <c r="C778" s="222"/>
      <c r="D778" s="218" t="s">
        <v>235</v>
      </c>
      <c r="E778" s="244" t="s">
        <v>24</v>
      </c>
      <c r="F778" s="245" t="s">
        <v>999</v>
      </c>
      <c r="G778" s="222"/>
      <c r="H778" s="246">
        <v>1.545</v>
      </c>
      <c r="I778" s="227"/>
      <c r="J778" s="222"/>
      <c r="K778" s="222"/>
      <c r="L778" s="228"/>
      <c r="M778" s="229"/>
      <c r="N778" s="230"/>
      <c r="O778" s="230"/>
      <c r="P778" s="230"/>
      <c r="Q778" s="230"/>
      <c r="R778" s="230"/>
      <c r="S778" s="230"/>
      <c r="T778" s="231"/>
      <c r="AT778" s="232" t="s">
        <v>235</v>
      </c>
      <c r="AU778" s="232" t="s">
        <v>85</v>
      </c>
      <c r="AV778" s="12" t="s">
        <v>85</v>
      </c>
      <c r="AW778" s="12" t="s">
        <v>40</v>
      </c>
      <c r="AX778" s="12" t="s">
        <v>25</v>
      </c>
      <c r="AY778" s="232" t="s">
        <v>225</v>
      </c>
    </row>
    <row r="779" spans="2:63" s="11" customFormat="1" ht="29.85" customHeight="1">
      <c r="B779" s="189"/>
      <c r="C779" s="190"/>
      <c r="D779" s="191" t="s">
        <v>76</v>
      </c>
      <c r="E779" s="284" t="s">
        <v>265</v>
      </c>
      <c r="F779" s="284" t="s">
        <v>1000</v>
      </c>
      <c r="G779" s="190"/>
      <c r="H779" s="190"/>
      <c r="I779" s="193"/>
      <c r="J779" s="285">
        <f>BK779</f>
        <v>0</v>
      </c>
      <c r="K779" s="190"/>
      <c r="L779" s="195"/>
      <c r="M779" s="196"/>
      <c r="N779" s="197"/>
      <c r="O779" s="197"/>
      <c r="P779" s="198">
        <f>P780+P810+P833</f>
        <v>0</v>
      </c>
      <c r="Q779" s="197"/>
      <c r="R779" s="198">
        <f>R780+R810+R833</f>
        <v>346.19782279000003</v>
      </c>
      <c r="S779" s="197"/>
      <c r="T779" s="199">
        <f>T780+T810+T833</f>
        <v>0</v>
      </c>
      <c r="AR779" s="200" t="s">
        <v>25</v>
      </c>
      <c r="AT779" s="201" t="s">
        <v>76</v>
      </c>
      <c r="AU779" s="201" t="s">
        <v>25</v>
      </c>
      <c r="AY779" s="200" t="s">
        <v>225</v>
      </c>
      <c r="BK779" s="202">
        <f>BK780+BK810+BK833</f>
        <v>0</v>
      </c>
    </row>
    <row r="780" spans="2:63" s="11" customFormat="1" ht="14.85" customHeight="1">
      <c r="B780" s="189"/>
      <c r="C780" s="190"/>
      <c r="D780" s="203" t="s">
        <v>76</v>
      </c>
      <c r="E780" s="204" t="s">
        <v>778</v>
      </c>
      <c r="F780" s="204" t="s">
        <v>1001</v>
      </c>
      <c r="G780" s="190"/>
      <c r="H780" s="190"/>
      <c r="I780" s="193"/>
      <c r="J780" s="205">
        <f>BK780</f>
        <v>0</v>
      </c>
      <c r="K780" s="190"/>
      <c r="L780" s="195"/>
      <c r="M780" s="196"/>
      <c r="N780" s="197"/>
      <c r="O780" s="197"/>
      <c r="P780" s="198">
        <f>SUM(P781:P809)</f>
        <v>0</v>
      </c>
      <c r="Q780" s="197"/>
      <c r="R780" s="198">
        <f>SUM(R781:R809)</f>
        <v>36.06828779</v>
      </c>
      <c r="S780" s="197"/>
      <c r="T780" s="199">
        <f>SUM(T781:T809)</f>
        <v>0</v>
      </c>
      <c r="AR780" s="200" t="s">
        <v>25</v>
      </c>
      <c r="AT780" s="201" t="s">
        <v>76</v>
      </c>
      <c r="AU780" s="201" t="s">
        <v>85</v>
      </c>
      <c r="AY780" s="200" t="s">
        <v>225</v>
      </c>
      <c r="BK780" s="202">
        <f>SUM(BK781:BK809)</f>
        <v>0</v>
      </c>
    </row>
    <row r="781" spans="2:65" s="1" customFormat="1" ht="25.5" customHeight="1">
      <c r="B781" s="42"/>
      <c r="C781" s="206" t="s">
        <v>1002</v>
      </c>
      <c r="D781" s="206" t="s">
        <v>227</v>
      </c>
      <c r="E781" s="207" t="s">
        <v>1003</v>
      </c>
      <c r="F781" s="208" t="s">
        <v>1004</v>
      </c>
      <c r="G781" s="209" t="s">
        <v>141</v>
      </c>
      <c r="H781" s="210">
        <v>649.492</v>
      </c>
      <c r="I781" s="211"/>
      <c r="J781" s="212">
        <f>ROUND(I781*H781,2)</f>
        <v>0</v>
      </c>
      <c r="K781" s="208" t="s">
        <v>230</v>
      </c>
      <c r="L781" s="62"/>
      <c r="M781" s="213" t="s">
        <v>24</v>
      </c>
      <c r="N781" s="214" t="s">
        <v>48</v>
      </c>
      <c r="O781" s="43"/>
      <c r="P781" s="215">
        <f>O781*H781</f>
        <v>0</v>
      </c>
      <c r="Q781" s="215">
        <v>0.01733</v>
      </c>
      <c r="R781" s="215">
        <f>Q781*H781</f>
        <v>11.25569636</v>
      </c>
      <c r="S781" s="215">
        <v>0</v>
      </c>
      <c r="T781" s="216">
        <f>S781*H781</f>
        <v>0</v>
      </c>
      <c r="AR781" s="25" t="s">
        <v>231</v>
      </c>
      <c r="AT781" s="25" t="s">
        <v>227</v>
      </c>
      <c r="AU781" s="25" t="s">
        <v>91</v>
      </c>
      <c r="AY781" s="25" t="s">
        <v>225</v>
      </c>
      <c r="BE781" s="217">
        <f>IF(N781="základní",J781,0)</f>
        <v>0</v>
      </c>
      <c r="BF781" s="217">
        <f>IF(N781="snížená",J781,0)</f>
        <v>0</v>
      </c>
      <c r="BG781" s="217">
        <f>IF(N781="zákl. přenesená",J781,0)</f>
        <v>0</v>
      </c>
      <c r="BH781" s="217">
        <f>IF(N781="sníž. přenesená",J781,0)</f>
        <v>0</v>
      </c>
      <c r="BI781" s="217">
        <f>IF(N781="nulová",J781,0)</f>
        <v>0</v>
      </c>
      <c r="BJ781" s="25" t="s">
        <v>25</v>
      </c>
      <c r="BK781" s="217">
        <f>ROUND(I781*H781,2)</f>
        <v>0</v>
      </c>
      <c r="BL781" s="25" t="s">
        <v>231</v>
      </c>
      <c r="BM781" s="25" t="s">
        <v>1005</v>
      </c>
    </row>
    <row r="782" spans="2:47" s="1" customFormat="1" ht="27">
      <c r="B782" s="42"/>
      <c r="C782" s="64"/>
      <c r="D782" s="218" t="s">
        <v>233</v>
      </c>
      <c r="E782" s="64"/>
      <c r="F782" s="219" t="s">
        <v>1006</v>
      </c>
      <c r="G782" s="64"/>
      <c r="H782" s="64"/>
      <c r="I782" s="174"/>
      <c r="J782" s="64"/>
      <c r="K782" s="64"/>
      <c r="L782" s="62"/>
      <c r="M782" s="220"/>
      <c r="N782" s="43"/>
      <c r="O782" s="43"/>
      <c r="P782" s="43"/>
      <c r="Q782" s="43"/>
      <c r="R782" s="43"/>
      <c r="S782" s="43"/>
      <c r="T782" s="79"/>
      <c r="AT782" s="25" t="s">
        <v>233</v>
      </c>
      <c r="AU782" s="25" t="s">
        <v>91</v>
      </c>
    </row>
    <row r="783" spans="2:51" s="13" customFormat="1" ht="13.5">
      <c r="B783" s="233"/>
      <c r="C783" s="234"/>
      <c r="D783" s="218" t="s">
        <v>235</v>
      </c>
      <c r="E783" s="235" t="s">
        <v>24</v>
      </c>
      <c r="F783" s="236" t="s">
        <v>1007</v>
      </c>
      <c r="G783" s="234"/>
      <c r="H783" s="237" t="s">
        <v>24</v>
      </c>
      <c r="I783" s="238"/>
      <c r="J783" s="234"/>
      <c r="K783" s="234"/>
      <c r="L783" s="239"/>
      <c r="M783" s="240"/>
      <c r="N783" s="241"/>
      <c r="O783" s="241"/>
      <c r="P783" s="241"/>
      <c r="Q783" s="241"/>
      <c r="R783" s="241"/>
      <c r="S783" s="241"/>
      <c r="T783" s="242"/>
      <c r="AT783" s="243" t="s">
        <v>235</v>
      </c>
      <c r="AU783" s="243" t="s">
        <v>91</v>
      </c>
      <c r="AV783" s="13" t="s">
        <v>25</v>
      </c>
      <c r="AW783" s="13" t="s">
        <v>40</v>
      </c>
      <c r="AX783" s="13" t="s">
        <v>77</v>
      </c>
      <c r="AY783" s="243" t="s">
        <v>225</v>
      </c>
    </row>
    <row r="784" spans="2:51" s="12" customFormat="1" ht="13.5">
      <c r="B784" s="221"/>
      <c r="C784" s="222"/>
      <c r="D784" s="218" t="s">
        <v>235</v>
      </c>
      <c r="E784" s="244" t="s">
        <v>24</v>
      </c>
      <c r="F784" s="245" t="s">
        <v>1008</v>
      </c>
      <c r="G784" s="222"/>
      <c r="H784" s="246">
        <v>320.274</v>
      </c>
      <c r="I784" s="227"/>
      <c r="J784" s="222"/>
      <c r="K784" s="222"/>
      <c r="L784" s="228"/>
      <c r="M784" s="229"/>
      <c r="N784" s="230"/>
      <c r="O784" s="230"/>
      <c r="P784" s="230"/>
      <c r="Q784" s="230"/>
      <c r="R784" s="230"/>
      <c r="S784" s="230"/>
      <c r="T784" s="231"/>
      <c r="AT784" s="232" t="s">
        <v>235</v>
      </c>
      <c r="AU784" s="232" t="s">
        <v>91</v>
      </c>
      <c r="AV784" s="12" t="s">
        <v>85</v>
      </c>
      <c r="AW784" s="12" t="s">
        <v>40</v>
      </c>
      <c r="AX784" s="12" t="s">
        <v>77</v>
      </c>
      <c r="AY784" s="232" t="s">
        <v>225</v>
      </c>
    </row>
    <row r="785" spans="2:51" s="13" customFormat="1" ht="13.5">
      <c r="B785" s="233"/>
      <c r="C785" s="234"/>
      <c r="D785" s="218" t="s">
        <v>235</v>
      </c>
      <c r="E785" s="235" t="s">
        <v>24</v>
      </c>
      <c r="F785" s="236" t="s">
        <v>1009</v>
      </c>
      <c r="G785" s="234"/>
      <c r="H785" s="237" t="s">
        <v>24</v>
      </c>
      <c r="I785" s="238"/>
      <c r="J785" s="234"/>
      <c r="K785" s="234"/>
      <c r="L785" s="239"/>
      <c r="M785" s="240"/>
      <c r="N785" s="241"/>
      <c r="O785" s="241"/>
      <c r="P785" s="241"/>
      <c r="Q785" s="241"/>
      <c r="R785" s="241"/>
      <c r="S785" s="241"/>
      <c r="T785" s="242"/>
      <c r="AT785" s="243" t="s">
        <v>235</v>
      </c>
      <c r="AU785" s="243" t="s">
        <v>91</v>
      </c>
      <c r="AV785" s="13" t="s">
        <v>25</v>
      </c>
      <c r="AW785" s="13" t="s">
        <v>40</v>
      </c>
      <c r="AX785" s="13" t="s">
        <v>77</v>
      </c>
      <c r="AY785" s="243" t="s">
        <v>225</v>
      </c>
    </row>
    <row r="786" spans="2:51" s="12" customFormat="1" ht="13.5">
      <c r="B786" s="221"/>
      <c r="C786" s="222"/>
      <c r="D786" s="218" t="s">
        <v>235</v>
      </c>
      <c r="E786" s="244" t="s">
        <v>24</v>
      </c>
      <c r="F786" s="245" t="s">
        <v>1010</v>
      </c>
      <c r="G786" s="222"/>
      <c r="H786" s="246">
        <v>329.218</v>
      </c>
      <c r="I786" s="227"/>
      <c r="J786" s="222"/>
      <c r="K786" s="222"/>
      <c r="L786" s="228"/>
      <c r="M786" s="229"/>
      <c r="N786" s="230"/>
      <c r="O786" s="230"/>
      <c r="P786" s="230"/>
      <c r="Q786" s="230"/>
      <c r="R786" s="230"/>
      <c r="S786" s="230"/>
      <c r="T786" s="231"/>
      <c r="AT786" s="232" t="s">
        <v>235</v>
      </c>
      <c r="AU786" s="232" t="s">
        <v>91</v>
      </c>
      <c r="AV786" s="12" t="s">
        <v>85</v>
      </c>
      <c r="AW786" s="12" t="s">
        <v>40</v>
      </c>
      <c r="AX786" s="12" t="s">
        <v>77</v>
      </c>
      <c r="AY786" s="232" t="s">
        <v>225</v>
      </c>
    </row>
    <row r="787" spans="2:51" s="15" customFormat="1" ht="13.5">
      <c r="B787" s="258"/>
      <c r="C787" s="259"/>
      <c r="D787" s="223" t="s">
        <v>235</v>
      </c>
      <c r="E787" s="260" t="s">
        <v>24</v>
      </c>
      <c r="F787" s="261" t="s">
        <v>248</v>
      </c>
      <c r="G787" s="259"/>
      <c r="H787" s="262">
        <v>649.492</v>
      </c>
      <c r="I787" s="263"/>
      <c r="J787" s="259"/>
      <c r="K787" s="259"/>
      <c r="L787" s="264"/>
      <c r="M787" s="265"/>
      <c r="N787" s="266"/>
      <c r="O787" s="266"/>
      <c r="P787" s="266"/>
      <c r="Q787" s="266"/>
      <c r="R787" s="266"/>
      <c r="S787" s="266"/>
      <c r="T787" s="267"/>
      <c r="AT787" s="268" t="s">
        <v>235</v>
      </c>
      <c r="AU787" s="268" t="s">
        <v>91</v>
      </c>
      <c r="AV787" s="15" t="s">
        <v>231</v>
      </c>
      <c r="AW787" s="15" t="s">
        <v>40</v>
      </c>
      <c r="AX787" s="15" t="s">
        <v>25</v>
      </c>
      <c r="AY787" s="268" t="s">
        <v>225</v>
      </c>
    </row>
    <row r="788" spans="2:65" s="1" customFormat="1" ht="16.5" customHeight="1">
      <c r="B788" s="42"/>
      <c r="C788" s="206" t="s">
        <v>1011</v>
      </c>
      <c r="D788" s="206" t="s">
        <v>227</v>
      </c>
      <c r="E788" s="207" t="s">
        <v>1012</v>
      </c>
      <c r="F788" s="208" t="s">
        <v>1013</v>
      </c>
      <c r="G788" s="209" t="s">
        <v>141</v>
      </c>
      <c r="H788" s="210">
        <v>1073.516</v>
      </c>
      <c r="I788" s="211"/>
      <c r="J788" s="212">
        <f>ROUND(I788*H788,2)</f>
        <v>0</v>
      </c>
      <c r="K788" s="208" t="s">
        <v>230</v>
      </c>
      <c r="L788" s="62"/>
      <c r="M788" s="213" t="s">
        <v>24</v>
      </c>
      <c r="N788" s="214" t="s">
        <v>48</v>
      </c>
      <c r="O788" s="43"/>
      <c r="P788" s="215">
        <f>O788*H788</f>
        <v>0</v>
      </c>
      <c r="Q788" s="215">
        <v>0.01733</v>
      </c>
      <c r="R788" s="215">
        <f>Q788*H788</f>
        <v>18.604032280000002</v>
      </c>
      <c r="S788" s="215">
        <v>0</v>
      </c>
      <c r="T788" s="216">
        <f>S788*H788</f>
        <v>0</v>
      </c>
      <c r="AR788" s="25" t="s">
        <v>231</v>
      </c>
      <c r="AT788" s="25" t="s">
        <v>227</v>
      </c>
      <c r="AU788" s="25" t="s">
        <v>91</v>
      </c>
      <c r="AY788" s="25" t="s">
        <v>225</v>
      </c>
      <c r="BE788" s="217">
        <f>IF(N788="základní",J788,0)</f>
        <v>0</v>
      </c>
      <c r="BF788" s="217">
        <f>IF(N788="snížená",J788,0)</f>
        <v>0</v>
      </c>
      <c r="BG788" s="217">
        <f>IF(N788="zákl. přenesená",J788,0)</f>
        <v>0</v>
      </c>
      <c r="BH788" s="217">
        <f>IF(N788="sníž. přenesená",J788,0)</f>
        <v>0</v>
      </c>
      <c r="BI788" s="217">
        <f>IF(N788="nulová",J788,0)</f>
        <v>0</v>
      </c>
      <c r="BJ788" s="25" t="s">
        <v>25</v>
      </c>
      <c r="BK788" s="217">
        <f>ROUND(I788*H788,2)</f>
        <v>0</v>
      </c>
      <c r="BL788" s="25" t="s">
        <v>231</v>
      </c>
      <c r="BM788" s="25" t="s">
        <v>1014</v>
      </c>
    </row>
    <row r="789" spans="2:47" s="1" customFormat="1" ht="27">
      <c r="B789" s="42"/>
      <c r="C789" s="64"/>
      <c r="D789" s="218" t="s">
        <v>233</v>
      </c>
      <c r="E789" s="64"/>
      <c r="F789" s="219" t="s">
        <v>1015</v>
      </c>
      <c r="G789" s="64"/>
      <c r="H789" s="64"/>
      <c r="I789" s="174"/>
      <c r="J789" s="64"/>
      <c r="K789" s="64"/>
      <c r="L789" s="62"/>
      <c r="M789" s="220"/>
      <c r="N789" s="43"/>
      <c r="O789" s="43"/>
      <c r="P789" s="43"/>
      <c r="Q789" s="43"/>
      <c r="R789" s="43"/>
      <c r="S789" s="43"/>
      <c r="T789" s="79"/>
      <c r="AT789" s="25" t="s">
        <v>233</v>
      </c>
      <c r="AU789" s="25" t="s">
        <v>91</v>
      </c>
    </row>
    <row r="790" spans="2:51" s="13" customFormat="1" ht="13.5">
      <c r="B790" s="233"/>
      <c r="C790" s="234"/>
      <c r="D790" s="218" t="s">
        <v>235</v>
      </c>
      <c r="E790" s="235" t="s">
        <v>24</v>
      </c>
      <c r="F790" s="236" t="s">
        <v>1016</v>
      </c>
      <c r="G790" s="234"/>
      <c r="H790" s="237" t="s">
        <v>24</v>
      </c>
      <c r="I790" s="238"/>
      <c r="J790" s="234"/>
      <c r="K790" s="234"/>
      <c r="L790" s="239"/>
      <c r="M790" s="240"/>
      <c r="N790" s="241"/>
      <c r="O790" s="241"/>
      <c r="P790" s="241"/>
      <c r="Q790" s="241"/>
      <c r="R790" s="241"/>
      <c r="S790" s="241"/>
      <c r="T790" s="242"/>
      <c r="AT790" s="243" t="s">
        <v>235</v>
      </c>
      <c r="AU790" s="243" t="s">
        <v>91</v>
      </c>
      <c r="AV790" s="13" t="s">
        <v>25</v>
      </c>
      <c r="AW790" s="13" t="s">
        <v>40</v>
      </c>
      <c r="AX790" s="13" t="s">
        <v>77</v>
      </c>
      <c r="AY790" s="243" t="s">
        <v>225</v>
      </c>
    </row>
    <row r="791" spans="2:51" s="12" customFormat="1" ht="13.5">
      <c r="B791" s="221"/>
      <c r="C791" s="222"/>
      <c r="D791" s="218" t="s">
        <v>235</v>
      </c>
      <c r="E791" s="244" t="s">
        <v>24</v>
      </c>
      <c r="F791" s="245" t="s">
        <v>1017</v>
      </c>
      <c r="G791" s="222"/>
      <c r="H791" s="246">
        <v>636.452</v>
      </c>
      <c r="I791" s="227"/>
      <c r="J791" s="222"/>
      <c r="K791" s="222"/>
      <c r="L791" s="228"/>
      <c r="M791" s="229"/>
      <c r="N791" s="230"/>
      <c r="O791" s="230"/>
      <c r="P791" s="230"/>
      <c r="Q791" s="230"/>
      <c r="R791" s="230"/>
      <c r="S791" s="230"/>
      <c r="T791" s="231"/>
      <c r="AT791" s="232" t="s">
        <v>235</v>
      </c>
      <c r="AU791" s="232" t="s">
        <v>91</v>
      </c>
      <c r="AV791" s="12" t="s">
        <v>85</v>
      </c>
      <c r="AW791" s="12" t="s">
        <v>40</v>
      </c>
      <c r="AX791" s="12" t="s">
        <v>77</v>
      </c>
      <c r="AY791" s="232" t="s">
        <v>225</v>
      </c>
    </row>
    <row r="792" spans="2:51" s="12" customFormat="1" ht="13.5">
      <c r="B792" s="221"/>
      <c r="C792" s="222"/>
      <c r="D792" s="218" t="s">
        <v>235</v>
      </c>
      <c r="E792" s="244" t="s">
        <v>24</v>
      </c>
      <c r="F792" s="245" t="s">
        <v>1018</v>
      </c>
      <c r="G792" s="222"/>
      <c r="H792" s="246">
        <v>-87.469</v>
      </c>
      <c r="I792" s="227"/>
      <c r="J792" s="222"/>
      <c r="K792" s="222"/>
      <c r="L792" s="228"/>
      <c r="M792" s="229"/>
      <c r="N792" s="230"/>
      <c r="O792" s="230"/>
      <c r="P792" s="230"/>
      <c r="Q792" s="230"/>
      <c r="R792" s="230"/>
      <c r="S792" s="230"/>
      <c r="T792" s="231"/>
      <c r="AT792" s="232" t="s">
        <v>235</v>
      </c>
      <c r="AU792" s="232" t="s">
        <v>91</v>
      </c>
      <c r="AV792" s="12" t="s">
        <v>85</v>
      </c>
      <c r="AW792" s="12" t="s">
        <v>40</v>
      </c>
      <c r="AX792" s="12" t="s">
        <v>77</v>
      </c>
      <c r="AY792" s="232" t="s">
        <v>225</v>
      </c>
    </row>
    <row r="793" spans="2:51" s="12" customFormat="1" ht="13.5">
      <c r="B793" s="221"/>
      <c r="C793" s="222"/>
      <c r="D793" s="218" t="s">
        <v>235</v>
      </c>
      <c r="E793" s="244" t="s">
        <v>24</v>
      </c>
      <c r="F793" s="245" t="s">
        <v>1019</v>
      </c>
      <c r="G793" s="222"/>
      <c r="H793" s="246">
        <v>63.9</v>
      </c>
      <c r="I793" s="227"/>
      <c r="J793" s="222"/>
      <c r="K793" s="222"/>
      <c r="L793" s="228"/>
      <c r="M793" s="229"/>
      <c r="N793" s="230"/>
      <c r="O793" s="230"/>
      <c r="P793" s="230"/>
      <c r="Q793" s="230"/>
      <c r="R793" s="230"/>
      <c r="S793" s="230"/>
      <c r="T793" s="231"/>
      <c r="AT793" s="232" t="s">
        <v>235</v>
      </c>
      <c r="AU793" s="232" t="s">
        <v>91</v>
      </c>
      <c r="AV793" s="12" t="s">
        <v>85</v>
      </c>
      <c r="AW793" s="12" t="s">
        <v>40</v>
      </c>
      <c r="AX793" s="12" t="s">
        <v>77</v>
      </c>
      <c r="AY793" s="232" t="s">
        <v>225</v>
      </c>
    </row>
    <row r="794" spans="2:51" s="12" customFormat="1" ht="13.5">
      <c r="B794" s="221"/>
      <c r="C794" s="222"/>
      <c r="D794" s="218" t="s">
        <v>235</v>
      </c>
      <c r="E794" s="244" t="s">
        <v>24</v>
      </c>
      <c r="F794" s="245" t="s">
        <v>1020</v>
      </c>
      <c r="G794" s="222"/>
      <c r="H794" s="246">
        <v>50.4</v>
      </c>
      <c r="I794" s="227"/>
      <c r="J794" s="222"/>
      <c r="K794" s="222"/>
      <c r="L794" s="228"/>
      <c r="M794" s="229"/>
      <c r="N794" s="230"/>
      <c r="O794" s="230"/>
      <c r="P794" s="230"/>
      <c r="Q794" s="230"/>
      <c r="R794" s="230"/>
      <c r="S794" s="230"/>
      <c r="T794" s="231"/>
      <c r="AT794" s="232" t="s">
        <v>235</v>
      </c>
      <c r="AU794" s="232" t="s">
        <v>91</v>
      </c>
      <c r="AV794" s="12" t="s">
        <v>85</v>
      </c>
      <c r="AW794" s="12" t="s">
        <v>40</v>
      </c>
      <c r="AX794" s="12" t="s">
        <v>77</v>
      </c>
      <c r="AY794" s="232" t="s">
        <v>225</v>
      </c>
    </row>
    <row r="795" spans="2:51" s="13" customFormat="1" ht="13.5">
      <c r="B795" s="233"/>
      <c r="C795" s="234"/>
      <c r="D795" s="218" t="s">
        <v>235</v>
      </c>
      <c r="E795" s="235" t="s">
        <v>24</v>
      </c>
      <c r="F795" s="236" t="s">
        <v>1021</v>
      </c>
      <c r="G795" s="234"/>
      <c r="H795" s="237" t="s">
        <v>24</v>
      </c>
      <c r="I795" s="238"/>
      <c r="J795" s="234"/>
      <c r="K795" s="234"/>
      <c r="L795" s="239"/>
      <c r="M795" s="240"/>
      <c r="N795" s="241"/>
      <c r="O795" s="241"/>
      <c r="P795" s="241"/>
      <c r="Q795" s="241"/>
      <c r="R795" s="241"/>
      <c r="S795" s="241"/>
      <c r="T795" s="242"/>
      <c r="AT795" s="243" t="s">
        <v>235</v>
      </c>
      <c r="AU795" s="243" t="s">
        <v>91</v>
      </c>
      <c r="AV795" s="13" t="s">
        <v>25</v>
      </c>
      <c r="AW795" s="13" t="s">
        <v>40</v>
      </c>
      <c r="AX795" s="13" t="s">
        <v>77</v>
      </c>
      <c r="AY795" s="243" t="s">
        <v>225</v>
      </c>
    </row>
    <row r="796" spans="2:51" s="12" customFormat="1" ht="13.5">
      <c r="B796" s="221"/>
      <c r="C796" s="222"/>
      <c r="D796" s="218" t="s">
        <v>235</v>
      </c>
      <c r="E796" s="244" t="s">
        <v>24</v>
      </c>
      <c r="F796" s="245" t="s">
        <v>1022</v>
      </c>
      <c r="G796" s="222"/>
      <c r="H796" s="246">
        <v>385.568</v>
      </c>
      <c r="I796" s="227"/>
      <c r="J796" s="222"/>
      <c r="K796" s="222"/>
      <c r="L796" s="228"/>
      <c r="M796" s="229"/>
      <c r="N796" s="230"/>
      <c r="O796" s="230"/>
      <c r="P796" s="230"/>
      <c r="Q796" s="230"/>
      <c r="R796" s="230"/>
      <c r="S796" s="230"/>
      <c r="T796" s="231"/>
      <c r="AT796" s="232" t="s">
        <v>235</v>
      </c>
      <c r="AU796" s="232" t="s">
        <v>91</v>
      </c>
      <c r="AV796" s="12" t="s">
        <v>85</v>
      </c>
      <c r="AW796" s="12" t="s">
        <v>40</v>
      </c>
      <c r="AX796" s="12" t="s">
        <v>77</v>
      </c>
      <c r="AY796" s="232" t="s">
        <v>225</v>
      </c>
    </row>
    <row r="797" spans="2:51" s="12" customFormat="1" ht="13.5">
      <c r="B797" s="221"/>
      <c r="C797" s="222"/>
      <c r="D797" s="218" t="s">
        <v>235</v>
      </c>
      <c r="E797" s="244" t="s">
        <v>24</v>
      </c>
      <c r="F797" s="245" t="s">
        <v>1023</v>
      </c>
      <c r="G797" s="222"/>
      <c r="H797" s="246">
        <v>-23.26</v>
      </c>
      <c r="I797" s="227"/>
      <c r="J797" s="222"/>
      <c r="K797" s="222"/>
      <c r="L797" s="228"/>
      <c r="M797" s="229"/>
      <c r="N797" s="230"/>
      <c r="O797" s="230"/>
      <c r="P797" s="230"/>
      <c r="Q797" s="230"/>
      <c r="R797" s="230"/>
      <c r="S797" s="230"/>
      <c r="T797" s="231"/>
      <c r="AT797" s="232" t="s">
        <v>235</v>
      </c>
      <c r="AU797" s="232" t="s">
        <v>91</v>
      </c>
      <c r="AV797" s="12" t="s">
        <v>85</v>
      </c>
      <c r="AW797" s="12" t="s">
        <v>40</v>
      </c>
      <c r="AX797" s="12" t="s">
        <v>77</v>
      </c>
      <c r="AY797" s="232" t="s">
        <v>225</v>
      </c>
    </row>
    <row r="798" spans="2:51" s="12" customFormat="1" ht="13.5">
      <c r="B798" s="221"/>
      <c r="C798" s="222"/>
      <c r="D798" s="218" t="s">
        <v>235</v>
      </c>
      <c r="E798" s="244" t="s">
        <v>24</v>
      </c>
      <c r="F798" s="245" t="s">
        <v>1024</v>
      </c>
      <c r="G798" s="222"/>
      <c r="H798" s="246">
        <v>47.925</v>
      </c>
      <c r="I798" s="227"/>
      <c r="J798" s="222"/>
      <c r="K798" s="222"/>
      <c r="L798" s="228"/>
      <c r="M798" s="229"/>
      <c r="N798" s="230"/>
      <c r="O798" s="230"/>
      <c r="P798" s="230"/>
      <c r="Q798" s="230"/>
      <c r="R798" s="230"/>
      <c r="S798" s="230"/>
      <c r="T798" s="231"/>
      <c r="AT798" s="232" t="s">
        <v>235</v>
      </c>
      <c r="AU798" s="232" t="s">
        <v>91</v>
      </c>
      <c r="AV798" s="12" t="s">
        <v>85</v>
      </c>
      <c r="AW798" s="12" t="s">
        <v>40</v>
      </c>
      <c r="AX798" s="12" t="s">
        <v>77</v>
      </c>
      <c r="AY798" s="232" t="s">
        <v>225</v>
      </c>
    </row>
    <row r="799" spans="2:51" s="15" customFormat="1" ht="13.5">
      <c r="B799" s="258"/>
      <c r="C799" s="259"/>
      <c r="D799" s="223" t="s">
        <v>235</v>
      </c>
      <c r="E799" s="260" t="s">
        <v>24</v>
      </c>
      <c r="F799" s="261" t="s">
        <v>248</v>
      </c>
      <c r="G799" s="259"/>
      <c r="H799" s="262">
        <v>1073.516</v>
      </c>
      <c r="I799" s="263"/>
      <c r="J799" s="259"/>
      <c r="K799" s="259"/>
      <c r="L799" s="264"/>
      <c r="M799" s="265"/>
      <c r="N799" s="266"/>
      <c r="O799" s="266"/>
      <c r="P799" s="266"/>
      <c r="Q799" s="266"/>
      <c r="R799" s="266"/>
      <c r="S799" s="266"/>
      <c r="T799" s="267"/>
      <c r="AT799" s="268" t="s">
        <v>235</v>
      </c>
      <c r="AU799" s="268" t="s">
        <v>91</v>
      </c>
      <c r="AV799" s="15" t="s">
        <v>231</v>
      </c>
      <c r="AW799" s="15" t="s">
        <v>40</v>
      </c>
      <c r="AX799" s="15" t="s">
        <v>25</v>
      </c>
      <c r="AY799" s="268" t="s">
        <v>225</v>
      </c>
    </row>
    <row r="800" spans="2:65" s="1" customFormat="1" ht="25.5" customHeight="1">
      <c r="B800" s="42"/>
      <c r="C800" s="206" t="s">
        <v>1025</v>
      </c>
      <c r="D800" s="206" t="s">
        <v>227</v>
      </c>
      <c r="E800" s="207" t="s">
        <v>1026</v>
      </c>
      <c r="F800" s="208" t="s">
        <v>1027</v>
      </c>
      <c r="G800" s="209" t="s">
        <v>141</v>
      </c>
      <c r="H800" s="210">
        <v>358.255</v>
      </c>
      <c r="I800" s="211"/>
      <c r="J800" s="212">
        <f>ROUND(I800*H800,2)</f>
        <v>0</v>
      </c>
      <c r="K800" s="208" t="s">
        <v>230</v>
      </c>
      <c r="L800" s="62"/>
      <c r="M800" s="213" t="s">
        <v>24</v>
      </c>
      <c r="N800" s="214" t="s">
        <v>48</v>
      </c>
      <c r="O800" s="43"/>
      <c r="P800" s="215">
        <f>O800*H800</f>
        <v>0</v>
      </c>
      <c r="Q800" s="215">
        <v>0.01733</v>
      </c>
      <c r="R800" s="215">
        <f>Q800*H800</f>
        <v>6.20855915</v>
      </c>
      <c r="S800" s="215">
        <v>0</v>
      </c>
      <c r="T800" s="216">
        <f>S800*H800</f>
        <v>0</v>
      </c>
      <c r="AR800" s="25" t="s">
        <v>231</v>
      </c>
      <c r="AT800" s="25" t="s">
        <v>227</v>
      </c>
      <c r="AU800" s="25" t="s">
        <v>91</v>
      </c>
      <c r="AY800" s="25" t="s">
        <v>225</v>
      </c>
      <c r="BE800" s="217">
        <f>IF(N800="základní",J800,0)</f>
        <v>0</v>
      </c>
      <c r="BF800" s="217">
        <f>IF(N800="snížená",J800,0)</f>
        <v>0</v>
      </c>
      <c r="BG800" s="217">
        <f>IF(N800="zákl. přenesená",J800,0)</f>
        <v>0</v>
      </c>
      <c r="BH800" s="217">
        <f>IF(N800="sníž. přenesená",J800,0)</f>
        <v>0</v>
      </c>
      <c r="BI800" s="217">
        <f>IF(N800="nulová",J800,0)</f>
        <v>0</v>
      </c>
      <c r="BJ800" s="25" t="s">
        <v>25</v>
      </c>
      <c r="BK800" s="217">
        <f>ROUND(I800*H800,2)</f>
        <v>0</v>
      </c>
      <c r="BL800" s="25" t="s">
        <v>231</v>
      </c>
      <c r="BM800" s="25" t="s">
        <v>1028</v>
      </c>
    </row>
    <row r="801" spans="2:47" s="1" customFormat="1" ht="27">
      <c r="B801" s="42"/>
      <c r="C801" s="64"/>
      <c r="D801" s="218" t="s">
        <v>233</v>
      </c>
      <c r="E801" s="64"/>
      <c r="F801" s="219" t="s">
        <v>1029</v>
      </c>
      <c r="G801" s="64"/>
      <c r="H801" s="64"/>
      <c r="I801" s="174"/>
      <c r="J801" s="64"/>
      <c r="K801" s="64"/>
      <c r="L801" s="62"/>
      <c r="M801" s="220"/>
      <c r="N801" s="43"/>
      <c r="O801" s="43"/>
      <c r="P801" s="43"/>
      <c r="Q801" s="43"/>
      <c r="R801" s="43"/>
      <c r="S801" s="43"/>
      <c r="T801" s="79"/>
      <c r="AT801" s="25" t="s">
        <v>233</v>
      </c>
      <c r="AU801" s="25" t="s">
        <v>91</v>
      </c>
    </row>
    <row r="802" spans="2:51" s="13" customFormat="1" ht="13.5">
      <c r="B802" s="233"/>
      <c r="C802" s="234"/>
      <c r="D802" s="218" t="s">
        <v>235</v>
      </c>
      <c r="E802" s="235" t="s">
        <v>24</v>
      </c>
      <c r="F802" s="236" t="s">
        <v>1030</v>
      </c>
      <c r="G802" s="234"/>
      <c r="H802" s="237" t="s">
        <v>24</v>
      </c>
      <c r="I802" s="238"/>
      <c r="J802" s="234"/>
      <c r="K802" s="234"/>
      <c r="L802" s="239"/>
      <c r="M802" s="240"/>
      <c r="N802" s="241"/>
      <c r="O802" s="241"/>
      <c r="P802" s="241"/>
      <c r="Q802" s="241"/>
      <c r="R802" s="241"/>
      <c r="S802" s="241"/>
      <c r="T802" s="242"/>
      <c r="AT802" s="243" t="s">
        <v>235</v>
      </c>
      <c r="AU802" s="243" t="s">
        <v>91</v>
      </c>
      <c r="AV802" s="13" t="s">
        <v>25</v>
      </c>
      <c r="AW802" s="13" t="s">
        <v>40</v>
      </c>
      <c r="AX802" s="13" t="s">
        <v>77</v>
      </c>
      <c r="AY802" s="243" t="s">
        <v>225</v>
      </c>
    </row>
    <row r="803" spans="2:51" s="12" customFormat="1" ht="13.5">
      <c r="B803" s="221"/>
      <c r="C803" s="222"/>
      <c r="D803" s="218" t="s">
        <v>235</v>
      </c>
      <c r="E803" s="244" t="s">
        <v>24</v>
      </c>
      <c r="F803" s="245" t="s">
        <v>1031</v>
      </c>
      <c r="G803" s="222"/>
      <c r="H803" s="246">
        <v>237.728</v>
      </c>
      <c r="I803" s="227"/>
      <c r="J803" s="222"/>
      <c r="K803" s="222"/>
      <c r="L803" s="228"/>
      <c r="M803" s="229"/>
      <c r="N803" s="230"/>
      <c r="O803" s="230"/>
      <c r="P803" s="230"/>
      <c r="Q803" s="230"/>
      <c r="R803" s="230"/>
      <c r="S803" s="230"/>
      <c r="T803" s="231"/>
      <c r="AT803" s="232" t="s">
        <v>235</v>
      </c>
      <c r="AU803" s="232" t="s">
        <v>91</v>
      </c>
      <c r="AV803" s="12" t="s">
        <v>85</v>
      </c>
      <c r="AW803" s="12" t="s">
        <v>40</v>
      </c>
      <c r="AX803" s="12" t="s">
        <v>77</v>
      </c>
      <c r="AY803" s="232" t="s">
        <v>225</v>
      </c>
    </row>
    <row r="804" spans="2:51" s="12" customFormat="1" ht="13.5">
      <c r="B804" s="221"/>
      <c r="C804" s="222"/>
      <c r="D804" s="218" t="s">
        <v>235</v>
      </c>
      <c r="E804" s="244" t="s">
        <v>24</v>
      </c>
      <c r="F804" s="245" t="s">
        <v>1032</v>
      </c>
      <c r="G804" s="222"/>
      <c r="H804" s="246">
        <v>120.527</v>
      </c>
      <c r="I804" s="227"/>
      <c r="J804" s="222"/>
      <c r="K804" s="222"/>
      <c r="L804" s="228"/>
      <c r="M804" s="229"/>
      <c r="N804" s="230"/>
      <c r="O804" s="230"/>
      <c r="P804" s="230"/>
      <c r="Q804" s="230"/>
      <c r="R804" s="230"/>
      <c r="S804" s="230"/>
      <c r="T804" s="231"/>
      <c r="AT804" s="232" t="s">
        <v>235</v>
      </c>
      <c r="AU804" s="232" t="s">
        <v>91</v>
      </c>
      <c r="AV804" s="12" t="s">
        <v>85</v>
      </c>
      <c r="AW804" s="12" t="s">
        <v>40</v>
      </c>
      <c r="AX804" s="12" t="s">
        <v>77</v>
      </c>
      <c r="AY804" s="232" t="s">
        <v>225</v>
      </c>
    </row>
    <row r="805" spans="2:51" s="15" customFormat="1" ht="13.5">
      <c r="B805" s="258"/>
      <c r="C805" s="259"/>
      <c r="D805" s="223" t="s">
        <v>235</v>
      </c>
      <c r="E805" s="260" t="s">
        <v>24</v>
      </c>
      <c r="F805" s="261" t="s">
        <v>248</v>
      </c>
      <c r="G805" s="259"/>
      <c r="H805" s="262">
        <v>358.255</v>
      </c>
      <c r="I805" s="263"/>
      <c r="J805" s="259"/>
      <c r="K805" s="259"/>
      <c r="L805" s="264"/>
      <c r="M805" s="265"/>
      <c r="N805" s="266"/>
      <c r="O805" s="266"/>
      <c r="P805" s="266"/>
      <c r="Q805" s="266"/>
      <c r="R805" s="266"/>
      <c r="S805" s="266"/>
      <c r="T805" s="267"/>
      <c r="AT805" s="268" t="s">
        <v>235</v>
      </c>
      <c r="AU805" s="268" t="s">
        <v>91</v>
      </c>
      <c r="AV805" s="15" t="s">
        <v>231</v>
      </c>
      <c r="AW805" s="15" t="s">
        <v>40</v>
      </c>
      <c r="AX805" s="15" t="s">
        <v>25</v>
      </c>
      <c r="AY805" s="268" t="s">
        <v>225</v>
      </c>
    </row>
    <row r="806" spans="2:65" s="1" customFormat="1" ht="16.5" customHeight="1">
      <c r="B806" s="42"/>
      <c r="C806" s="206" t="s">
        <v>1033</v>
      </c>
      <c r="D806" s="206" t="s">
        <v>227</v>
      </c>
      <c r="E806" s="207" t="s">
        <v>1034</v>
      </c>
      <c r="F806" s="208" t="s">
        <v>1035</v>
      </c>
      <c r="G806" s="209" t="s">
        <v>920</v>
      </c>
      <c r="H806" s="210">
        <v>64.184</v>
      </c>
      <c r="I806" s="211"/>
      <c r="J806" s="212">
        <f>ROUND(I806*H806,2)</f>
        <v>0</v>
      </c>
      <c r="K806" s="208" t="s">
        <v>24</v>
      </c>
      <c r="L806" s="62"/>
      <c r="M806" s="213" t="s">
        <v>24</v>
      </c>
      <c r="N806" s="214" t="s">
        <v>48</v>
      </c>
      <c r="O806" s="43"/>
      <c r="P806" s="215">
        <f>O806*H806</f>
        <v>0</v>
      </c>
      <c r="Q806" s="215">
        <v>0</v>
      </c>
      <c r="R806" s="215">
        <f>Q806*H806</f>
        <v>0</v>
      </c>
      <c r="S806" s="215">
        <v>0</v>
      </c>
      <c r="T806" s="216">
        <f>S806*H806</f>
        <v>0</v>
      </c>
      <c r="AR806" s="25" t="s">
        <v>231</v>
      </c>
      <c r="AT806" s="25" t="s">
        <v>227</v>
      </c>
      <c r="AU806" s="25" t="s">
        <v>91</v>
      </c>
      <c r="AY806" s="25" t="s">
        <v>225</v>
      </c>
      <c r="BE806" s="217">
        <f>IF(N806="základní",J806,0)</f>
        <v>0</v>
      </c>
      <c r="BF806" s="217">
        <f>IF(N806="snížená",J806,0)</f>
        <v>0</v>
      </c>
      <c r="BG806" s="217">
        <f>IF(N806="zákl. přenesená",J806,0)</f>
        <v>0</v>
      </c>
      <c r="BH806" s="217">
        <f>IF(N806="sníž. přenesená",J806,0)</f>
        <v>0</v>
      </c>
      <c r="BI806" s="217">
        <f>IF(N806="nulová",J806,0)</f>
        <v>0</v>
      </c>
      <c r="BJ806" s="25" t="s">
        <v>25</v>
      </c>
      <c r="BK806" s="217">
        <f>ROUND(I806*H806,2)</f>
        <v>0</v>
      </c>
      <c r="BL806" s="25" t="s">
        <v>231</v>
      </c>
      <c r="BM806" s="25" t="s">
        <v>1036</v>
      </c>
    </row>
    <row r="807" spans="2:47" s="1" customFormat="1" ht="67.5">
      <c r="B807" s="42"/>
      <c r="C807" s="64"/>
      <c r="D807" s="218" t="s">
        <v>702</v>
      </c>
      <c r="E807" s="64"/>
      <c r="F807" s="273" t="s">
        <v>1037</v>
      </c>
      <c r="G807" s="64"/>
      <c r="H807" s="64"/>
      <c r="I807" s="174"/>
      <c r="J807" s="64"/>
      <c r="K807" s="64"/>
      <c r="L807" s="62"/>
      <c r="M807" s="220"/>
      <c r="N807" s="43"/>
      <c r="O807" s="43"/>
      <c r="P807" s="43"/>
      <c r="Q807" s="43"/>
      <c r="R807" s="43"/>
      <c r="S807" s="43"/>
      <c r="T807" s="79"/>
      <c r="AT807" s="25" t="s">
        <v>702</v>
      </c>
      <c r="AU807" s="25" t="s">
        <v>91</v>
      </c>
    </row>
    <row r="808" spans="2:51" s="12" customFormat="1" ht="13.5">
      <c r="B808" s="221"/>
      <c r="C808" s="222"/>
      <c r="D808" s="218" t="s">
        <v>235</v>
      </c>
      <c r="E808" s="244" t="s">
        <v>24</v>
      </c>
      <c r="F808" s="245" t="s">
        <v>1038</v>
      </c>
      <c r="G808" s="222"/>
      <c r="H808" s="246">
        <v>64.184</v>
      </c>
      <c r="I808" s="227"/>
      <c r="J808" s="222"/>
      <c r="K808" s="222"/>
      <c r="L808" s="228"/>
      <c r="M808" s="229"/>
      <c r="N808" s="230"/>
      <c r="O808" s="230"/>
      <c r="P808" s="230"/>
      <c r="Q808" s="230"/>
      <c r="R808" s="230"/>
      <c r="S808" s="230"/>
      <c r="T808" s="231"/>
      <c r="AT808" s="232" t="s">
        <v>235</v>
      </c>
      <c r="AU808" s="232" t="s">
        <v>91</v>
      </c>
      <c r="AV808" s="12" t="s">
        <v>85</v>
      </c>
      <c r="AW808" s="12" t="s">
        <v>40</v>
      </c>
      <c r="AX808" s="12" t="s">
        <v>77</v>
      </c>
      <c r="AY808" s="232" t="s">
        <v>225</v>
      </c>
    </row>
    <row r="809" spans="2:51" s="15" customFormat="1" ht="13.5">
      <c r="B809" s="258"/>
      <c r="C809" s="259"/>
      <c r="D809" s="218" t="s">
        <v>235</v>
      </c>
      <c r="E809" s="270" t="s">
        <v>24</v>
      </c>
      <c r="F809" s="271" t="s">
        <v>248</v>
      </c>
      <c r="G809" s="259"/>
      <c r="H809" s="272">
        <v>64.184</v>
      </c>
      <c r="I809" s="263"/>
      <c r="J809" s="259"/>
      <c r="K809" s="259"/>
      <c r="L809" s="264"/>
      <c r="M809" s="265"/>
      <c r="N809" s="266"/>
      <c r="O809" s="266"/>
      <c r="P809" s="266"/>
      <c r="Q809" s="266"/>
      <c r="R809" s="266"/>
      <c r="S809" s="266"/>
      <c r="T809" s="267"/>
      <c r="AT809" s="268" t="s">
        <v>235</v>
      </c>
      <c r="AU809" s="268" t="s">
        <v>91</v>
      </c>
      <c r="AV809" s="15" t="s">
        <v>231</v>
      </c>
      <c r="AW809" s="15" t="s">
        <v>40</v>
      </c>
      <c r="AX809" s="15" t="s">
        <v>25</v>
      </c>
      <c r="AY809" s="268" t="s">
        <v>225</v>
      </c>
    </row>
    <row r="810" spans="2:63" s="11" customFormat="1" ht="22.35" customHeight="1">
      <c r="B810" s="189"/>
      <c r="C810" s="190"/>
      <c r="D810" s="203" t="s">
        <v>76</v>
      </c>
      <c r="E810" s="204" t="s">
        <v>782</v>
      </c>
      <c r="F810" s="204" t="s">
        <v>1039</v>
      </c>
      <c r="G810" s="190"/>
      <c r="H810" s="190"/>
      <c r="I810" s="193"/>
      <c r="J810" s="205">
        <f>BK810</f>
        <v>0</v>
      </c>
      <c r="K810" s="190"/>
      <c r="L810" s="195"/>
      <c r="M810" s="196"/>
      <c r="N810" s="197"/>
      <c r="O810" s="197"/>
      <c r="P810" s="198">
        <f>SUM(P811:P832)</f>
        <v>0</v>
      </c>
      <c r="Q810" s="197"/>
      <c r="R810" s="198">
        <f>SUM(R811:R832)</f>
        <v>71.161805</v>
      </c>
      <c r="S810" s="197"/>
      <c r="T810" s="199">
        <f>SUM(T811:T832)</f>
        <v>0</v>
      </c>
      <c r="AR810" s="200" t="s">
        <v>25</v>
      </c>
      <c r="AT810" s="201" t="s">
        <v>76</v>
      </c>
      <c r="AU810" s="201" t="s">
        <v>85</v>
      </c>
      <c r="AY810" s="200" t="s">
        <v>225</v>
      </c>
      <c r="BK810" s="202">
        <f>SUM(BK811:BK832)</f>
        <v>0</v>
      </c>
    </row>
    <row r="811" spans="2:65" s="1" customFormat="1" ht="16.5" customHeight="1">
      <c r="B811" s="42"/>
      <c r="C811" s="206" t="s">
        <v>1040</v>
      </c>
      <c r="D811" s="206" t="s">
        <v>227</v>
      </c>
      <c r="E811" s="207" t="s">
        <v>1041</v>
      </c>
      <c r="F811" s="208" t="s">
        <v>1042</v>
      </c>
      <c r="G811" s="209" t="s">
        <v>141</v>
      </c>
      <c r="H811" s="210">
        <v>1094.797</v>
      </c>
      <c r="I811" s="211"/>
      <c r="J811" s="212">
        <f>ROUND(I811*H811,2)</f>
        <v>0</v>
      </c>
      <c r="K811" s="208" t="s">
        <v>24</v>
      </c>
      <c r="L811" s="62"/>
      <c r="M811" s="213" t="s">
        <v>24</v>
      </c>
      <c r="N811" s="214" t="s">
        <v>48</v>
      </c>
      <c r="O811" s="43"/>
      <c r="P811" s="215">
        <f>O811*H811</f>
        <v>0</v>
      </c>
      <c r="Q811" s="215">
        <v>0.0644</v>
      </c>
      <c r="R811" s="215">
        <f>Q811*H811</f>
        <v>70.5049268</v>
      </c>
      <c r="S811" s="215">
        <v>0</v>
      </c>
      <c r="T811" s="216">
        <f>S811*H811</f>
        <v>0</v>
      </c>
      <c r="AR811" s="25" t="s">
        <v>231</v>
      </c>
      <c r="AT811" s="25" t="s">
        <v>227</v>
      </c>
      <c r="AU811" s="25" t="s">
        <v>91</v>
      </c>
      <c r="AY811" s="25" t="s">
        <v>225</v>
      </c>
      <c r="BE811" s="217">
        <f>IF(N811="základní",J811,0)</f>
        <v>0</v>
      </c>
      <c r="BF811" s="217">
        <f>IF(N811="snížená",J811,0)</f>
        <v>0</v>
      </c>
      <c r="BG811" s="217">
        <f>IF(N811="zákl. přenesená",J811,0)</f>
        <v>0</v>
      </c>
      <c r="BH811" s="217">
        <f>IF(N811="sníž. přenesená",J811,0)</f>
        <v>0</v>
      </c>
      <c r="BI811" s="217">
        <f>IF(N811="nulová",J811,0)</f>
        <v>0</v>
      </c>
      <c r="BJ811" s="25" t="s">
        <v>25</v>
      </c>
      <c r="BK811" s="217">
        <f>ROUND(I811*H811,2)</f>
        <v>0</v>
      </c>
      <c r="BL811" s="25" t="s">
        <v>231</v>
      </c>
      <c r="BM811" s="25" t="s">
        <v>1043</v>
      </c>
    </row>
    <row r="812" spans="2:47" s="1" customFormat="1" ht="67.5">
      <c r="B812" s="42"/>
      <c r="C812" s="64"/>
      <c r="D812" s="218" t="s">
        <v>702</v>
      </c>
      <c r="E812" s="64"/>
      <c r="F812" s="273" t="s">
        <v>1037</v>
      </c>
      <c r="G812" s="64"/>
      <c r="H812" s="64"/>
      <c r="I812" s="174"/>
      <c r="J812" s="64"/>
      <c r="K812" s="64"/>
      <c r="L812" s="62"/>
      <c r="M812" s="220"/>
      <c r="N812" s="43"/>
      <c r="O812" s="43"/>
      <c r="P812" s="43"/>
      <c r="Q812" s="43"/>
      <c r="R812" s="43"/>
      <c r="S812" s="43"/>
      <c r="T812" s="79"/>
      <c r="AT812" s="25" t="s">
        <v>702</v>
      </c>
      <c r="AU812" s="25" t="s">
        <v>91</v>
      </c>
    </row>
    <row r="813" spans="2:51" s="13" customFormat="1" ht="13.5">
      <c r="B813" s="233"/>
      <c r="C813" s="234"/>
      <c r="D813" s="218" t="s">
        <v>235</v>
      </c>
      <c r="E813" s="235" t="s">
        <v>24</v>
      </c>
      <c r="F813" s="236" t="s">
        <v>1044</v>
      </c>
      <c r="G813" s="234"/>
      <c r="H813" s="237" t="s">
        <v>24</v>
      </c>
      <c r="I813" s="238"/>
      <c r="J813" s="234"/>
      <c r="K813" s="234"/>
      <c r="L813" s="239"/>
      <c r="M813" s="240"/>
      <c r="N813" s="241"/>
      <c r="O813" s="241"/>
      <c r="P813" s="241"/>
      <c r="Q813" s="241"/>
      <c r="R813" s="241"/>
      <c r="S813" s="241"/>
      <c r="T813" s="242"/>
      <c r="AT813" s="243" t="s">
        <v>235</v>
      </c>
      <c r="AU813" s="243" t="s">
        <v>91</v>
      </c>
      <c r="AV813" s="13" t="s">
        <v>25</v>
      </c>
      <c r="AW813" s="13" t="s">
        <v>40</v>
      </c>
      <c r="AX813" s="13" t="s">
        <v>77</v>
      </c>
      <c r="AY813" s="243" t="s">
        <v>225</v>
      </c>
    </row>
    <row r="814" spans="2:51" s="13" customFormat="1" ht="13.5">
      <c r="B814" s="233"/>
      <c r="C814" s="234"/>
      <c r="D814" s="218" t="s">
        <v>235</v>
      </c>
      <c r="E814" s="235" t="s">
        <v>24</v>
      </c>
      <c r="F814" s="236" t="s">
        <v>1045</v>
      </c>
      <c r="G814" s="234"/>
      <c r="H814" s="237" t="s">
        <v>24</v>
      </c>
      <c r="I814" s="238"/>
      <c r="J814" s="234"/>
      <c r="K814" s="234"/>
      <c r="L814" s="239"/>
      <c r="M814" s="240"/>
      <c r="N814" s="241"/>
      <c r="O814" s="241"/>
      <c r="P814" s="241"/>
      <c r="Q814" s="241"/>
      <c r="R814" s="241"/>
      <c r="S814" s="241"/>
      <c r="T814" s="242"/>
      <c r="AT814" s="243" t="s">
        <v>235</v>
      </c>
      <c r="AU814" s="243" t="s">
        <v>91</v>
      </c>
      <c r="AV814" s="13" t="s">
        <v>25</v>
      </c>
      <c r="AW814" s="13" t="s">
        <v>40</v>
      </c>
      <c r="AX814" s="13" t="s">
        <v>77</v>
      </c>
      <c r="AY814" s="243" t="s">
        <v>225</v>
      </c>
    </row>
    <row r="815" spans="2:51" s="12" customFormat="1" ht="13.5">
      <c r="B815" s="221"/>
      <c r="C815" s="222"/>
      <c r="D815" s="218" t="s">
        <v>235</v>
      </c>
      <c r="E815" s="244" t="s">
        <v>24</v>
      </c>
      <c r="F815" s="245" t="s">
        <v>1046</v>
      </c>
      <c r="G815" s="222"/>
      <c r="H815" s="246">
        <v>311.685</v>
      </c>
      <c r="I815" s="227"/>
      <c r="J815" s="222"/>
      <c r="K815" s="222"/>
      <c r="L815" s="228"/>
      <c r="M815" s="229"/>
      <c r="N815" s="230"/>
      <c r="O815" s="230"/>
      <c r="P815" s="230"/>
      <c r="Q815" s="230"/>
      <c r="R815" s="230"/>
      <c r="S815" s="230"/>
      <c r="T815" s="231"/>
      <c r="AT815" s="232" t="s">
        <v>235</v>
      </c>
      <c r="AU815" s="232" t="s">
        <v>91</v>
      </c>
      <c r="AV815" s="12" t="s">
        <v>85</v>
      </c>
      <c r="AW815" s="12" t="s">
        <v>40</v>
      </c>
      <c r="AX815" s="12" t="s">
        <v>77</v>
      </c>
      <c r="AY815" s="232" t="s">
        <v>225</v>
      </c>
    </row>
    <row r="816" spans="2:51" s="13" customFormat="1" ht="13.5">
      <c r="B816" s="233"/>
      <c r="C816" s="234"/>
      <c r="D816" s="218" t="s">
        <v>235</v>
      </c>
      <c r="E816" s="235" t="s">
        <v>24</v>
      </c>
      <c r="F816" s="236" t="s">
        <v>1047</v>
      </c>
      <c r="G816" s="234"/>
      <c r="H816" s="237" t="s">
        <v>24</v>
      </c>
      <c r="I816" s="238"/>
      <c r="J816" s="234"/>
      <c r="K816" s="234"/>
      <c r="L816" s="239"/>
      <c r="M816" s="240"/>
      <c r="N816" s="241"/>
      <c r="O816" s="241"/>
      <c r="P816" s="241"/>
      <c r="Q816" s="241"/>
      <c r="R816" s="241"/>
      <c r="S816" s="241"/>
      <c r="T816" s="242"/>
      <c r="AT816" s="243" t="s">
        <v>235</v>
      </c>
      <c r="AU816" s="243" t="s">
        <v>91</v>
      </c>
      <c r="AV816" s="13" t="s">
        <v>25</v>
      </c>
      <c r="AW816" s="13" t="s">
        <v>40</v>
      </c>
      <c r="AX816" s="13" t="s">
        <v>77</v>
      </c>
      <c r="AY816" s="243" t="s">
        <v>225</v>
      </c>
    </row>
    <row r="817" spans="2:51" s="12" customFormat="1" ht="13.5">
      <c r="B817" s="221"/>
      <c r="C817" s="222"/>
      <c r="D817" s="218" t="s">
        <v>235</v>
      </c>
      <c r="E817" s="244" t="s">
        <v>24</v>
      </c>
      <c r="F817" s="245" t="s">
        <v>1048</v>
      </c>
      <c r="G817" s="222"/>
      <c r="H817" s="246">
        <v>319.7</v>
      </c>
      <c r="I817" s="227"/>
      <c r="J817" s="222"/>
      <c r="K817" s="222"/>
      <c r="L817" s="228"/>
      <c r="M817" s="229"/>
      <c r="N817" s="230"/>
      <c r="O817" s="230"/>
      <c r="P817" s="230"/>
      <c r="Q817" s="230"/>
      <c r="R817" s="230"/>
      <c r="S817" s="230"/>
      <c r="T817" s="231"/>
      <c r="AT817" s="232" t="s">
        <v>235</v>
      </c>
      <c r="AU817" s="232" t="s">
        <v>91</v>
      </c>
      <c r="AV817" s="12" t="s">
        <v>85</v>
      </c>
      <c r="AW817" s="12" t="s">
        <v>40</v>
      </c>
      <c r="AX817" s="12" t="s">
        <v>77</v>
      </c>
      <c r="AY817" s="232" t="s">
        <v>225</v>
      </c>
    </row>
    <row r="818" spans="2:51" s="14" customFormat="1" ht="13.5">
      <c r="B818" s="247"/>
      <c r="C818" s="248"/>
      <c r="D818" s="218" t="s">
        <v>235</v>
      </c>
      <c r="E818" s="249" t="s">
        <v>24</v>
      </c>
      <c r="F818" s="250" t="s">
        <v>247</v>
      </c>
      <c r="G818" s="248"/>
      <c r="H818" s="251">
        <v>631.385</v>
      </c>
      <c r="I818" s="252"/>
      <c r="J818" s="248"/>
      <c r="K818" s="248"/>
      <c r="L818" s="253"/>
      <c r="M818" s="254"/>
      <c r="N818" s="255"/>
      <c r="O818" s="255"/>
      <c r="P818" s="255"/>
      <c r="Q818" s="255"/>
      <c r="R818" s="255"/>
      <c r="S818" s="255"/>
      <c r="T818" s="256"/>
      <c r="AT818" s="257" t="s">
        <v>235</v>
      </c>
      <c r="AU818" s="257" t="s">
        <v>91</v>
      </c>
      <c r="AV818" s="14" t="s">
        <v>91</v>
      </c>
      <c r="AW818" s="14" t="s">
        <v>40</v>
      </c>
      <c r="AX818" s="14" t="s">
        <v>77</v>
      </c>
      <c r="AY818" s="257" t="s">
        <v>225</v>
      </c>
    </row>
    <row r="819" spans="2:51" s="13" customFormat="1" ht="13.5">
      <c r="B819" s="233"/>
      <c r="C819" s="234"/>
      <c r="D819" s="218" t="s">
        <v>235</v>
      </c>
      <c r="E819" s="235" t="s">
        <v>24</v>
      </c>
      <c r="F819" s="236" t="s">
        <v>1049</v>
      </c>
      <c r="G819" s="234"/>
      <c r="H819" s="237" t="s">
        <v>24</v>
      </c>
      <c r="I819" s="238"/>
      <c r="J819" s="234"/>
      <c r="K819" s="234"/>
      <c r="L819" s="239"/>
      <c r="M819" s="240"/>
      <c r="N819" s="241"/>
      <c r="O819" s="241"/>
      <c r="P819" s="241"/>
      <c r="Q819" s="241"/>
      <c r="R819" s="241"/>
      <c r="S819" s="241"/>
      <c r="T819" s="242"/>
      <c r="AT819" s="243" t="s">
        <v>235</v>
      </c>
      <c r="AU819" s="243" t="s">
        <v>91</v>
      </c>
      <c r="AV819" s="13" t="s">
        <v>25</v>
      </c>
      <c r="AW819" s="13" t="s">
        <v>40</v>
      </c>
      <c r="AX819" s="13" t="s">
        <v>77</v>
      </c>
      <c r="AY819" s="243" t="s">
        <v>225</v>
      </c>
    </row>
    <row r="820" spans="2:51" s="13" customFormat="1" ht="13.5">
      <c r="B820" s="233"/>
      <c r="C820" s="234"/>
      <c r="D820" s="218" t="s">
        <v>235</v>
      </c>
      <c r="E820" s="235" t="s">
        <v>24</v>
      </c>
      <c r="F820" s="236" t="s">
        <v>1016</v>
      </c>
      <c r="G820" s="234"/>
      <c r="H820" s="237" t="s">
        <v>24</v>
      </c>
      <c r="I820" s="238"/>
      <c r="J820" s="234"/>
      <c r="K820" s="234"/>
      <c r="L820" s="239"/>
      <c r="M820" s="240"/>
      <c r="N820" s="241"/>
      <c r="O820" s="241"/>
      <c r="P820" s="241"/>
      <c r="Q820" s="241"/>
      <c r="R820" s="241"/>
      <c r="S820" s="241"/>
      <c r="T820" s="242"/>
      <c r="AT820" s="243" t="s">
        <v>235</v>
      </c>
      <c r="AU820" s="243" t="s">
        <v>91</v>
      </c>
      <c r="AV820" s="13" t="s">
        <v>25</v>
      </c>
      <c r="AW820" s="13" t="s">
        <v>40</v>
      </c>
      <c r="AX820" s="13" t="s">
        <v>77</v>
      </c>
      <c r="AY820" s="243" t="s">
        <v>225</v>
      </c>
    </row>
    <row r="821" spans="2:51" s="12" customFormat="1" ht="13.5">
      <c r="B821" s="221"/>
      <c r="C821" s="222"/>
      <c r="D821" s="218" t="s">
        <v>235</v>
      </c>
      <c r="E821" s="244" t="s">
        <v>24</v>
      </c>
      <c r="F821" s="245" t="s">
        <v>1050</v>
      </c>
      <c r="G821" s="222"/>
      <c r="H821" s="246">
        <v>294.975</v>
      </c>
      <c r="I821" s="227"/>
      <c r="J821" s="222"/>
      <c r="K821" s="222"/>
      <c r="L821" s="228"/>
      <c r="M821" s="229"/>
      <c r="N821" s="230"/>
      <c r="O821" s="230"/>
      <c r="P821" s="230"/>
      <c r="Q821" s="230"/>
      <c r="R821" s="230"/>
      <c r="S821" s="230"/>
      <c r="T821" s="231"/>
      <c r="AT821" s="232" t="s">
        <v>235</v>
      </c>
      <c r="AU821" s="232" t="s">
        <v>91</v>
      </c>
      <c r="AV821" s="12" t="s">
        <v>85</v>
      </c>
      <c r="AW821" s="12" t="s">
        <v>40</v>
      </c>
      <c r="AX821" s="12" t="s">
        <v>77</v>
      </c>
      <c r="AY821" s="232" t="s">
        <v>225</v>
      </c>
    </row>
    <row r="822" spans="2:51" s="12" customFormat="1" ht="13.5">
      <c r="B822" s="221"/>
      <c r="C822" s="222"/>
      <c r="D822" s="218" t="s">
        <v>235</v>
      </c>
      <c r="E822" s="244" t="s">
        <v>24</v>
      </c>
      <c r="F822" s="245" t="s">
        <v>1051</v>
      </c>
      <c r="G822" s="222"/>
      <c r="H822" s="246">
        <v>-19.406</v>
      </c>
      <c r="I822" s="227"/>
      <c r="J822" s="222"/>
      <c r="K822" s="222"/>
      <c r="L822" s="228"/>
      <c r="M822" s="229"/>
      <c r="N822" s="230"/>
      <c r="O822" s="230"/>
      <c r="P822" s="230"/>
      <c r="Q822" s="230"/>
      <c r="R822" s="230"/>
      <c r="S822" s="230"/>
      <c r="T822" s="231"/>
      <c r="AT822" s="232" t="s">
        <v>235</v>
      </c>
      <c r="AU822" s="232" t="s">
        <v>91</v>
      </c>
      <c r="AV822" s="12" t="s">
        <v>85</v>
      </c>
      <c r="AW822" s="12" t="s">
        <v>40</v>
      </c>
      <c r="AX822" s="12" t="s">
        <v>77</v>
      </c>
      <c r="AY822" s="232" t="s">
        <v>225</v>
      </c>
    </row>
    <row r="823" spans="2:51" s="13" customFormat="1" ht="13.5">
      <c r="B823" s="233"/>
      <c r="C823" s="234"/>
      <c r="D823" s="218" t="s">
        <v>235</v>
      </c>
      <c r="E823" s="235" t="s">
        <v>24</v>
      </c>
      <c r="F823" s="236" t="s">
        <v>1021</v>
      </c>
      <c r="G823" s="234"/>
      <c r="H823" s="237" t="s">
        <v>24</v>
      </c>
      <c r="I823" s="238"/>
      <c r="J823" s="234"/>
      <c r="K823" s="234"/>
      <c r="L823" s="239"/>
      <c r="M823" s="240"/>
      <c r="N823" s="241"/>
      <c r="O823" s="241"/>
      <c r="P823" s="241"/>
      <c r="Q823" s="241"/>
      <c r="R823" s="241"/>
      <c r="S823" s="241"/>
      <c r="T823" s="242"/>
      <c r="AT823" s="243" t="s">
        <v>235</v>
      </c>
      <c r="AU823" s="243" t="s">
        <v>91</v>
      </c>
      <c r="AV823" s="13" t="s">
        <v>25</v>
      </c>
      <c r="AW823" s="13" t="s">
        <v>40</v>
      </c>
      <c r="AX823" s="13" t="s">
        <v>77</v>
      </c>
      <c r="AY823" s="243" t="s">
        <v>225</v>
      </c>
    </row>
    <row r="824" spans="2:51" s="12" customFormat="1" ht="13.5">
      <c r="B824" s="221"/>
      <c r="C824" s="222"/>
      <c r="D824" s="218" t="s">
        <v>235</v>
      </c>
      <c r="E824" s="244" t="s">
        <v>24</v>
      </c>
      <c r="F824" s="245" t="s">
        <v>1052</v>
      </c>
      <c r="G824" s="222"/>
      <c r="H824" s="246">
        <v>95.25</v>
      </c>
      <c r="I824" s="227"/>
      <c r="J824" s="222"/>
      <c r="K824" s="222"/>
      <c r="L824" s="228"/>
      <c r="M824" s="229"/>
      <c r="N824" s="230"/>
      <c r="O824" s="230"/>
      <c r="P824" s="230"/>
      <c r="Q824" s="230"/>
      <c r="R824" s="230"/>
      <c r="S824" s="230"/>
      <c r="T824" s="231"/>
      <c r="AT824" s="232" t="s">
        <v>235</v>
      </c>
      <c r="AU824" s="232" t="s">
        <v>91</v>
      </c>
      <c r="AV824" s="12" t="s">
        <v>85</v>
      </c>
      <c r="AW824" s="12" t="s">
        <v>40</v>
      </c>
      <c r="AX824" s="12" t="s">
        <v>77</v>
      </c>
      <c r="AY824" s="232" t="s">
        <v>225</v>
      </c>
    </row>
    <row r="825" spans="2:51" s="12" customFormat="1" ht="13.5">
      <c r="B825" s="221"/>
      <c r="C825" s="222"/>
      <c r="D825" s="218" t="s">
        <v>235</v>
      </c>
      <c r="E825" s="244" t="s">
        <v>24</v>
      </c>
      <c r="F825" s="245" t="s">
        <v>1053</v>
      </c>
      <c r="G825" s="222"/>
      <c r="H825" s="246">
        <v>-3.881</v>
      </c>
      <c r="I825" s="227"/>
      <c r="J825" s="222"/>
      <c r="K825" s="222"/>
      <c r="L825" s="228"/>
      <c r="M825" s="229"/>
      <c r="N825" s="230"/>
      <c r="O825" s="230"/>
      <c r="P825" s="230"/>
      <c r="Q825" s="230"/>
      <c r="R825" s="230"/>
      <c r="S825" s="230"/>
      <c r="T825" s="231"/>
      <c r="AT825" s="232" t="s">
        <v>235</v>
      </c>
      <c r="AU825" s="232" t="s">
        <v>91</v>
      </c>
      <c r="AV825" s="12" t="s">
        <v>85</v>
      </c>
      <c r="AW825" s="12" t="s">
        <v>40</v>
      </c>
      <c r="AX825" s="12" t="s">
        <v>77</v>
      </c>
      <c r="AY825" s="232" t="s">
        <v>225</v>
      </c>
    </row>
    <row r="826" spans="2:51" s="14" customFormat="1" ht="13.5">
      <c r="B826" s="247"/>
      <c r="C826" s="248"/>
      <c r="D826" s="218" t="s">
        <v>235</v>
      </c>
      <c r="E826" s="249" t="s">
        <v>24</v>
      </c>
      <c r="F826" s="250" t="s">
        <v>247</v>
      </c>
      <c r="G826" s="248"/>
      <c r="H826" s="251">
        <v>366.938</v>
      </c>
      <c r="I826" s="252"/>
      <c r="J826" s="248"/>
      <c r="K826" s="248"/>
      <c r="L826" s="253"/>
      <c r="M826" s="254"/>
      <c r="N826" s="255"/>
      <c r="O826" s="255"/>
      <c r="P826" s="255"/>
      <c r="Q826" s="255"/>
      <c r="R826" s="255"/>
      <c r="S826" s="255"/>
      <c r="T826" s="256"/>
      <c r="AT826" s="257" t="s">
        <v>235</v>
      </c>
      <c r="AU826" s="257" t="s">
        <v>91</v>
      </c>
      <c r="AV826" s="14" t="s">
        <v>91</v>
      </c>
      <c r="AW826" s="14" t="s">
        <v>40</v>
      </c>
      <c r="AX826" s="14" t="s">
        <v>77</v>
      </c>
      <c r="AY826" s="257" t="s">
        <v>225</v>
      </c>
    </row>
    <row r="827" spans="2:51" s="13" customFormat="1" ht="13.5">
      <c r="B827" s="233"/>
      <c r="C827" s="234"/>
      <c r="D827" s="218" t="s">
        <v>235</v>
      </c>
      <c r="E827" s="235" t="s">
        <v>24</v>
      </c>
      <c r="F827" s="236" t="s">
        <v>603</v>
      </c>
      <c r="G827" s="234"/>
      <c r="H827" s="237" t="s">
        <v>24</v>
      </c>
      <c r="I827" s="238"/>
      <c r="J827" s="234"/>
      <c r="K827" s="234"/>
      <c r="L827" s="239"/>
      <c r="M827" s="240"/>
      <c r="N827" s="241"/>
      <c r="O827" s="241"/>
      <c r="P827" s="241"/>
      <c r="Q827" s="241"/>
      <c r="R827" s="241"/>
      <c r="S827" s="241"/>
      <c r="T827" s="242"/>
      <c r="AT827" s="243" t="s">
        <v>235</v>
      </c>
      <c r="AU827" s="243" t="s">
        <v>91</v>
      </c>
      <c r="AV827" s="13" t="s">
        <v>25</v>
      </c>
      <c r="AW827" s="13" t="s">
        <v>40</v>
      </c>
      <c r="AX827" s="13" t="s">
        <v>77</v>
      </c>
      <c r="AY827" s="243" t="s">
        <v>225</v>
      </c>
    </row>
    <row r="828" spans="2:51" s="12" customFormat="1" ht="13.5">
      <c r="B828" s="221"/>
      <c r="C828" s="222"/>
      <c r="D828" s="218" t="s">
        <v>235</v>
      </c>
      <c r="E828" s="244" t="s">
        <v>24</v>
      </c>
      <c r="F828" s="245" t="s">
        <v>1054</v>
      </c>
      <c r="G828" s="222"/>
      <c r="H828" s="246">
        <v>87.982</v>
      </c>
      <c r="I828" s="227"/>
      <c r="J828" s="222"/>
      <c r="K828" s="222"/>
      <c r="L828" s="228"/>
      <c r="M828" s="229"/>
      <c r="N828" s="230"/>
      <c r="O828" s="230"/>
      <c r="P828" s="230"/>
      <c r="Q828" s="230"/>
      <c r="R828" s="230"/>
      <c r="S828" s="230"/>
      <c r="T828" s="231"/>
      <c r="AT828" s="232" t="s">
        <v>235</v>
      </c>
      <c r="AU828" s="232" t="s">
        <v>91</v>
      </c>
      <c r="AV828" s="12" t="s">
        <v>85</v>
      </c>
      <c r="AW828" s="12" t="s">
        <v>40</v>
      </c>
      <c r="AX828" s="12" t="s">
        <v>77</v>
      </c>
      <c r="AY828" s="232" t="s">
        <v>225</v>
      </c>
    </row>
    <row r="829" spans="2:51" s="12" customFormat="1" ht="13.5">
      <c r="B829" s="221"/>
      <c r="C829" s="222"/>
      <c r="D829" s="218" t="s">
        <v>235</v>
      </c>
      <c r="E829" s="244" t="s">
        <v>24</v>
      </c>
      <c r="F829" s="245" t="s">
        <v>1055</v>
      </c>
      <c r="G829" s="222"/>
      <c r="H829" s="246">
        <v>8.492</v>
      </c>
      <c r="I829" s="227"/>
      <c r="J829" s="222"/>
      <c r="K829" s="222"/>
      <c r="L829" s="228"/>
      <c r="M829" s="229"/>
      <c r="N829" s="230"/>
      <c r="O829" s="230"/>
      <c r="P829" s="230"/>
      <c r="Q829" s="230"/>
      <c r="R829" s="230"/>
      <c r="S829" s="230"/>
      <c r="T829" s="231"/>
      <c r="AT829" s="232" t="s">
        <v>235</v>
      </c>
      <c r="AU829" s="232" t="s">
        <v>91</v>
      </c>
      <c r="AV829" s="12" t="s">
        <v>85</v>
      </c>
      <c r="AW829" s="12" t="s">
        <v>40</v>
      </c>
      <c r="AX829" s="12" t="s">
        <v>77</v>
      </c>
      <c r="AY829" s="232" t="s">
        <v>225</v>
      </c>
    </row>
    <row r="830" spans="2:51" s="14" customFormat="1" ht="13.5">
      <c r="B830" s="247"/>
      <c r="C830" s="248"/>
      <c r="D830" s="218" t="s">
        <v>235</v>
      </c>
      <c r="E830" s="249" t="s">
        <v>24</v>
      </c>
      <c r="F830" s="250" t="s">
        <v>247</v>
      </c>
      <c r="G830" s="248"/>
      <c r="H830" s="251">
        <v>96.474</v>
      </c>
      <c r="I830" s="252"/>
      <c r="J830" s="248"/>
      <c r="K830" s="248"/>
      <c r="L830" s="253"/>
      <c r="M830" s="254"/>
      <c r="N830" s="255"/>
      <c r="O830" s="255"/>
      <c r="P830" s="255"/>
      <c r="Q830" s="255"/>
      <c r="R830" s="255"/>
      <c r="S830" s="255"/>
      <c r="T830" s="256"/>
      <c r="AT830" s="257" t="s">
        <v>235</v>
      </c>
      <c r="AU830" s="257" t="s">
        <v>91</v>
      </c>
      <c r="AV830" s="14" t="s">
        <v>91</v>
      </c>
      <c r="AW830" s="14" t="s">
        <v>40</v>
      </c>
      <c r="AX830" s="14" t="s">
        <v>77</v>
      </c>
      <c r="AY830" s="257" t="s">
        <v>225</v>
      </c>
    </row>
    <row r="831" spans="2:51" s="15" customFormat="1" ht="13.5">
      <c r="B831" s="258"/>
      <c r="C831" s="259"/>
      <c r="D831" s="223" t="s">
        <v>235</v>
      </c>
      <c r="E831" s="260" t="s">
        <v>24</v>
      </c>
      <c r="F831" s="261" t="s">
        <v>248</v>
      </c>
      <c r="G831" s="259"/>
      <c r="H831" s="262">
        <v>1094.797</v>
      </c>
      <c r="I831" s="263"/>
      <c r="J831" s="259"/>
      <c r="K831" s="259"/>
      <c r="L831" s="264"/>
      <c r="M831" s="265"/>
      <c r="N831" s="266"/>
      <c r="O831" s="266"/>
      <c r="P831" s="266"/>
      <c r="Q831" s="266"/>
      <c r="R831" s="266"/>
      <c r="S831" s="266"/>
      <c r="T831" s="267"/>
      <c r="AT831" s="268" t="s">
        <v>235</v>
      </c>
      <c r="AU831" s="268" t="s">
        <v>91</v>
      </c>
      <c r="AV831" s="15" t="s">
        <v>231</v>
      </c>
      <c r="AW831" s="15" t="s">
        <v>40</v>
      </c>
      <c r="AX831" s="15" t="s">
        <v>25</v>
      </c>
      <c r="AY831" s="268" t="s">
        <v>225</v>
      </c>
    </row>
    <row r="832" spans="2:65" s="1" customFormat="1" ht="25.5" customHeight="1">
      <c r="B832" s="42"/>
      <c r="C832" s="206" t="s">
        <v>1056</v>
      </c>
      <c r="D832" s="206" t="s">
        <v>227</v>
      </c>
      <c r="E832" s="207" t="s">
        <v>1057</v>
      </c>
      <c r="F832" s="208" t="s">
        <v>1058</v>
      </c>
      <c r="G832" s="209" t="s">
        <v>141</v>
      </c>
      <c r="H832" s="210">
        <v>1094.797</v>
      </c>
      <c r="I832" s="211"/>
      <c r="J832" s="212">
        <f>ROUND(I832*H832,2)</f>
        <v>0</v>
      </c>
      <c r="K832" s="208" t="s">
        <v>24</v>
      </c>
      <c r="L832" s="62"/>
      <c r="M832" s="213" t="s">
        <v>24</v>
      </c>
      <c r="N832" s="214" t="s">
        <v>48</v>
      </c>
      <c r="O832" s="43"/>
      <c r="P832" s="215">
        <f>O832*H832</f>
        <v>0</v>
      </c>
      <c r="Q832" s="215">
        <v>0.0006</v>
      </c>
      <c r="R832" s="215">
        <f>Q832*H832</f>
        <v>0.6568782</v>
      </c>
      <c r="S832" s="215">
        <v>0</v>
      </c>
      <c r="T832" s="216">
        <f>S832*H832</f>
        <v>0</v>
      </c>
      <c r="AR832" s="25" t="s">
        <v>231</v>
      </c>
      <c r="AT832" s="25" t="s">
        <v>227</v>
      </c>
      <c r="AU832" s="25" t="s">
        <v>91</v>
      </c>
      <c r="AY832" s="25" t="s">
        <v>225</v>
      </c>
      <c r="BE832" s="217">
        <f>IF(N832="základní",J832,0)</f>
        <v>0</v>
      </c>
      <c r="BF832" s="217">
        <f>IF(N832="snížená",J832,0)</f>
        <v>0</v>
      </c>
      <c r="BG832" s="217">
        <f>IF(N832="zákl. přenesená",J832,0)</f>
        <v>0</v>
      </c>
      <c r="BH832" s="217">
        <f>IF(N832="sníž. přenesená",J832,0)</f>
        <v>0</v>
      </c>
      <c r="BI832" s="217">
        <f>IF(N832="nulová",J832,0)</f>
        <v>0</v>
      </c>
      <c r="BJ832" s="25" t="s">
        <v>25</v>
      </c>
      <c r="BK832" s="217">
        <f>ROUND(I832*H832,2)</f>
        <v>0</v>
      </c>
      <c r="BL832" s="25" t="s">
        <v>231</v>
      </c>
      <c r="BM832" s="25" t="s">
        <v>1059</v>
      </c>
    </row>
    <row r="833" spans="2:63" s="11" customFormat="1" ht="22.35" customHeight="1">
      <c r="B833" s="189"/>
      <c r="C833" s="190"/>
      <c r="D833" s="203" t="s">
        <v>76</v>
      </c>
      <c r="E833" s="204" t="s">
        <v>786</v>
      </c>
      <c r="F833" s="204" t="s">
        <v>1060</v>
      </c>
      <c r="G833" s="190"/>
      <c r="H833" s="190"/>
      <c r="I833" s="193"/>
      <c r="J833" s="205">
        <f>BK833</f>
        <v>0</v>
      </c>
      <c r="K833" s="190"/>
      <c r="L833" s="195"/>
      <c r="M833" s="196"/>
      <c r="N833" s="197"/>
      <c r="O833" s="197"/>
      <c r="P833" s="198">
        <f>SUM(P834:P851)</f>
        <v>0</v>
      </c>
      <c r="Q833" s="197"/>
      <c r="R833" s="198">
        <f>SUM(R834:R851)</f>
        <v>238.96773000000002</v>
      </c>
      <c r="S833" s="197"/>
      <c r="T833" s="199">
        <f>SUM(T834:T851)</f>
        <v>0</v>
      </c>
      <c r="AR833" s="200" t="s">
        <v>25</v>
      </c>
      <c r="AT833" s="201" t="s">
        <v>76</v>
      </c>
      <c r="AU833" s="201" t="s">
        <v>85</v>
      </c>
      <c r="AY833" s="200" t="s">
        <v>225</v>
      </c>
      <c r="BK833" s="202">
        <f>SUM(BK834:BK851)</f>
        <v>0</v>
      </c>
    </row>
    <row r="834" spans="2:65" s="1" customFormat="1" ht="16.5" customHeight="1">
      <c r="B834" s="42"/>
      <c r="C834" s="206" t="s">
        <v>1061</v>
      </c>
      <c r="D834" s="206" t="s">
        <v>227</v>
      </c>
      <c r="E834" s="207" t="s">
        <v>1062</v>
      </c>
      <c r="F834" s="208" t="s">
        <v>1063</v>
      </c>
      <c r="G834" s="209" t="s">
        <v>147</v>
      </c>
      <c r="H834" s="210">
        <v>45</v>
      </c>
      <c r="I834" s="211"/>
      <c r="J834" s="212">
        <f>ROUND(I834*H834,2)</f>
        <v>0</v>
      </c>
      <c r="K834" s="208" t="s">
        <v>230</v>
      </c>
      <c r="L834" s="62"/>
      <c r="M834" s="213" t="s">
        <v>24</v>
      </c>
      <c r="N834" s="214" t="s">
        <v>48</v>
      </c>
      <c r="O834" s="43"/>
      <c r="P834" s="215">
        <f>O834*H834</f>
        <v>0</v>
      </c>
      <c r="Q834" s="215">
        <v>2.45329</v>
      </c>
      <c r="R834" s="215">
        <f>Q834*H834</f>
        <v>110.39805</v>
      </c>
      <c r="S834" s="215">
        <v>0</v>
      </c>
      <c r="T834" s="216">
        <f>S834*H834</f>
        <v>0</v>
      </c>
      <c r="AR834" s="25" t="s">
        <v>231</v>
      </c>
      <c r="AT834" s="25" t="s">
        <v>227</v>
      </c>
      <c r="AU834" s="25" t="s">
        <v>91</v>
      </c>
      <c r="AY834" s="25" t="s">
        <v>225</v>
      </c>
      <c r="BE834" s="217">
        <f>IF(N834="základní",J834,0)</f>
        <v>0</v>
      </c>
      <c r="BF834" s="217">
        <f>IF(N834="snížená",J834,0)</f>
        <v>0</v>
      </c>
      <c r="BG834" s="217">
        <f>IF(N834="zákl. přenesená",J834,0)</f>
        <v>0</v>
      </c>
      <c r="BH834" s="217">
        <f>IF(N834="sníž. přenesená",J834,0)</f>
        <v>0</v>
      </c>
      <c r="BI834" s="217">
        <f>IF(N834="nulová",J834,0)</f>
        <v>0</v>
      </c>
      <c r="BJ834" s="25" t="s">
        <v>25</v>
      </c>
      <c r="BK834" s="217">
        <f>ROUND(I834*H834,2)</f>
        <v>0</v>
      </c>
      <c r="BL834" s="25" t="s">
        <v>231</v>
      </c>
      <c r="BM834" s="25" t="s">
        <v>1064</v>
      </c>
    </row>
    <row r="835" spans="2:47" s="1" customFormat="1" ht="13.5">
      <c r="B835" s="42"/>
      <c r="C835" s="64"/>
      <c r="D835" s="218" t="s">
        <v>233</v>
      </c>
      <c r="E835" s="64"/>
      <c r="F835" s="219" t="s">
        <v>1065</v>
      </c>
      <c r="G835" s="64"/>
      <c r="H835" s="64"/>
      <c r="I835" s="174"/>
      <c r="J835" s="64"/>
      <c r="K835" s="64"/>
      <c r="L835" s="62"/>
      <c r="M835" s="220"/>
      <c r="N835" s="43"/>
      <c r="O835" s="43"/>
      <c r="P835" s="43"/>
      <c r="Q835" s="43"/>
      <c r="R835" s="43"/>
      <c r="S835" s="43"/>
      <c r="T835" s="79"/>
      <c r="AT835" s="25" t="s">
        <v>233</v>
      </c>
      <c r="AU835" s="25" t="s">
        <v>91</v>
      </c>
    </row>
    <row r="836" spans="2:51" s="13" customFormat="1" ht="13.5">
      <c r="B836" s="233"/>
      <c r="C836" s="234"/>
      <c r="D836" s="218" t="s">
        <v>235</v>
      </c>
      <c r="E836" s="235" t="s">
        <v>24</v>
      </c>
      <c r="F836" s="236" t="s">
        <v>1066</v>
      </c>
      <c r="G836" s="234"/>
      <c r="H836" s="237" t="s">
        <v>24</v>
      </c>
      <c r="I836" s="238"/>
      <c r="J836" s="234"/>
      <c r="K836" s="234"/>
      <c r="L836" s="239"/>
      <c r="M836" s="240"/>
      <c r="N836" s="241"/>
      <c r="O836" s="241"/>
      <c r="P836" s="241"/>
      <c r="Q836" s="241"/>
      <c r="R836" s="241"/>
      <c r="S836" s="241"/>
      <c r="T836" s="242"/>
      <c r="AT836" s="243" t="s">
        <v>235</v>
      </c>
      <c r="AU836" s="243" t="s">
        <v>91</v>
      </c>
      <c r="AV836" s="13" t="s">
        <v>25</v>
      </c>
      <c r="AW836" s="13" t="s">
        <v>40</v>
      </c>
      <c r="AX836" s="13" t="s">
        <v>77</v>
      </c>
      <c r="AY836" s="243" t="s">
        <v>225</v>
      </c>
    </row>
    <row r="837" spans="2:51" s="12" customFormat="1" ht="13.5">
      <c r="B837" s="221"/>
      <c r="C837" s="222"/>
      <c r="D837" s="218" t="s">
        <v>235</v>
      </c>
      <c r="E837" s="244" t="s">
        <v>24</v>
      </c>
      <c r="F837" s="245" t="s">
        <v>1067</v>
      </c>
      <c r="G837" s="222"/>
      <c r="H837" s="246">
        <v>45</v>
      </c>
      <c r="I837" s="227"/>
      <c r="J837" s="222"/>
      <c r="K837" s="222"/>
      <c r="L837" s="228"/>
      <c r="M837" s="229"/>
      <c r="N837" s="230"/>
      <c r="O837" s="230"/>
      <c r="P837" s="230"/>
      <c r="Q837" s="230"/>
      <c r="R837" s="230"/>
      <c r="S837" s="230"/>
      <c r="T837" s="231"/>
      <c r="AT837" s="232" t="s">
        <v>235</v>
      </c>
      <c r="AU837" s="232" t="s">
        <v>91</v>
      </c>
      <c r="AV837" s="12" t="s">
        <v>85</v>
      </c>
      <c r="AW837" s="12" t="s">
        <v>40</v>
      </c>
      <c r="AX837" s="12" t="s">
        <v>77</v>
      </c>
      <c r="AY837" s="232" t="s">
        <v>225</v>
      </c>
    </row>
    <row r="838" spans="2:51" s="15" customFormat="1" ht="13.5">
      <c r="B838" s="258"/>
      <c r="C838" s="259"/>
      <c r="D838" s="223" t="s">
        <v>235</v>
      </c>
      <c r="E838" s="260" t="s">
        <v>24</v>
      </c>
      <c r="F838" s="261" t="s">
        <v>248</v>
      </c>
      <c r="G838" s="259"/>
      <c r="H838" s="262">
        <v>45</v>
      </c>
      <c r="I838" s="263"/>
      <c r="J838" s="259"/>
      <c r="K838" s="259"/>
      <c r="L838" s="264"/>
      <c r="M838" s="265"/>
      <c r="N838" s="266"/>
      <c r="O838" s="266"/>
      <c r="P838" s="266"/>
      <c r="Q838" s="266"/>
      <c r="R838" s="266"/>
      <c r="S838" s="266"/>
      <c r="T838" s="267"/>
      <c r="AT838" s="268" t="s">
        <v>235</v>
      </c>
      <c r="AU838" s="268" t="s">
        <v>91</v>
      </c>
      <c r="AV838" s="15" t="s">
        <v>231</v>
      </c>
      <c r="AW838" s="15" t="s">
        <v>40</v>
      </c>
      <c r="AX838" s="15" t="s">
        <v>25</v>
      </c>
      <c r="AY838" s="268" t="s">
        <v>225</v>
      </c>
    </row>
    <row r="839" spans="2:65" s="1" customFormat="1" ht="16.5" customHeight="1">
      <c r="B839" s="42"/>
      <c r="C839" s="206" t="s">
        <v>1068</v>
      </c>
      <c r="D839" s="206" t="s">
        <v>227</v>
      </c>
      <c r="E839" s="207" t="s">
        <v>1069</v>
      </c>
      <c r="F839" s="208" t="s">
        <v>1070</v>
      </c>
      <c r="G839" s="209" t="s">
        <v>147</v>
      </c>
      <c r="H839" s="210">
        <v>15</v>
      </c>
      <c r="I839" s="211"/>
      <c r="J839" s="212">
        <f>ROUND(I839*H839,2)</f>
        <v>0</v>
      </c>
      <c r="K839" s="208" t="s">
        <v>24</v>
      </c>
      <c r="L839" s="62"/>
      <c r="M839" s="213" t="s">
        <v>24</v>
      </c>
      <c r="N839" s="214" t="s">
        <v>48</v>
      </c>
      <c r="O839" s="43"/>
      <c r="P839" s="215">
        <f>O839*H839</f>
        <v>0</v>
      </c>
      <c r="Q839" s="215">
        <v>1.98</v>
      </c>
      <c r="R839" s="215">
        <f>Q839*H839</f>
        <v>29.7</v>
      </c>
      <c r="S839" s="215">
        <v>0</v>
      </c>
      <c r="T839" s="216">
        <f>S839*H839</f>
        <v>0</v>
      </c>
      <c r="AR839" s="25" t="s">
        <v>231</v>
      </c>
      <c r="AT839" s="25" t="s">
        <v>227</v>
      </c>
      <c r="AU839" s="25" t="s">
        <v>91</v>
      </c>
      <c r="AY839" s="25" t="s">
        <v>225</v>
      </c>
      <c r="BE839" s="217">
        <f>IF(N839="základní",J839,0)</f>
        <v>0</v>
      </c>
      <c r="BF839" s="217">
        <f>IF(N839="snížená",J839,0)</f>
        <v>0</v>
      </c>
      <c r="BG839" s="217">
        <f>IF(N839="zákl. přenesená",J839,0)</f>
        <v>0</v>
      </c>
      <c r="BH839" s="217">
        <f>IF(N839="sníž. přenesená",J839,0)</f>
        <v>0</v>
      </c>
      <c r="BI839" s="217">
        <f>IF(N839="nulová",J839,0)</f>
        <v>0</v>
      </c>
      <c r="BJ839" s="25" t="s">
        <v>25</v>
      </c>
      <c r="BK839" s="217">
        <f>ROUND(I839*H839,2)</f>
        <v>0</v>
      </c>
      <c r="BL839" s="25" t="s">
        <v>231</v>
      </c>
      <c r="BM839" s="25" t="s">
        <v>1071</v>
      </c>
    </row>
    <row r="840" spans="2:51" s="13" customFormat="1" ht="13.5">
      <c r="B840" s="233"/>
      <c r="C840" s="234"/>
      <c r="D840" s="218" t="s">
        <v>235</v>
      </c>
      <c r="E840" s="235" t="s">
        <v>24</v>
      </c>
      <c r="F840" s="236" t="s">
        <v>1066</v>
      </c>
      <c r="G840" s="234"/>
      <c r="H840" s="237" t="s">
        <v>24</v>
      </c>
      <c r="I840" s="238"/>
      <c r="J840" s="234"/>
      <c r="K840" s="234"/>
      <c r="L840" s="239"/>
      <c r="M840" s="240"/>
      <c r="N840" s="241"/>
      <c r="O840" s="241"/>
      <c r="P840" s="241"/>
      <c r="Q840" s="241"/>
      <c r="R840" s="241"/>
      <c r="S840" s="241"/>
      <c r="T840" s="242"/>
      <c r="AT840" s="243" t="s">
        <v>235</v>
      </c>
      <c r="AU840" s="243" t="s">
        <v>91</v>
      </c>
      <c r="AV840" s="13" t="s">
        <v>25</v>
      </c>
      <c r="AW840" s="13" t="s">
        <v>40</v>
      </c>
      <c r="AX840" s="13" t="s">
        <v>77</v>
      </c>
      <c r="AY840" s="243" t="s">
        <v>225</v>
      </c>
    </row>
    <row r="841" spans="2:51" s="12" customFormat="1" ht="13.5">
      <c r="B841" s="221"/>
      <c r="C841" s="222"/>
      <c r="D841" s="218" t="s">
        <v>235</v>
      </c>
      <c r="E841" s="244" t="s">
        <v>24</v>
      </c>
      <c r="F841" s="245" t="s">
        <v>1072</v>
      </c>
      <c r="G841" s="222"/>
      <c r="H841" s="246">
        <v>15</v>
      </c>
      <c r="I841" s="227"/>
      <c r="J841" s="222"/>
      <c r="K841" s="222"/>
      <c r="L841" s="228"/>
      <c r="M841" s="229"/>
      <c r="N841" s="230"/>
      <c r="O841" s="230"/>
      <c r="P841" s="230"/>
      <c r="Q841" s="230"/>
      <c r="R841" s="230"/>
      <c r="S841" s="230"/>
      <c r="T841" s="231"/>
      <c r="AT841" s="232" t="s">
        <v>235</v>
      </c>
      <c r="AU841" s="232" t="s">
        <v>91</v>
      </c>
      <c r="AV841" s="12" t="s">
        <v>85</v>
      </c>
      <c r="AW841" s="12" t="s">
        <v>40</v>
      </c>
      <c r="AX841" s="12" t="s">
        <v>77</v>
      </c>
      <c r="AY841" s="232" t="s">
        <v>225</v>
      </c>
    </row>
    <row r="842" spans="2:51" s="15" customFormat="1" ht="13.5">
      <c r="B842" s="258"/>
      <c r="C842" s="259"/>
      <c r="D842" s="223" t="s">
        <v>235</v>
      </c>
      <c r="E842" s="260" t="s">
        <v>24</v>
      </c>
      <c r="F842" s="261" t="s">
        <v>248</v>
      </c>
      <c r="G842" s="259"/>
      <c r="H842" s="262">
        <v>15</v>
      </c>
      <c r="I842" s="263"/>
      <c r="J842" s="259"/>
      <c r="K842" s="259"/>
      <c r="L842" s="264"/>
      <c r="M842" s="265"/>
      <c r="N842" s="266"/>
      <c r="O842" s="266"/>
      <c r="P842" s="266"/>
      <c r="Q842" s="266"/>
      <c r="R842" s="266"/>
      <c r="S842" s="266"/>
      <c r="T842" s="267"/>
      <c r="AT842" s="268" t="s">
        <v>235</v>
      </c>
      <c r="AU842" s="268" t="s">
        <v>91</v>
      </c>
      <c r="AV842" s="15" t="s">
        <v>231</v>
      </c>
      <c r="AW842" s="15" t="s">
        <v>40</v>
      </c>
      <c r="AX842" s="15" t="s">
        <v>25</v>
      </c>
      <c r="AY842" s="268" t="s">
        <v>225</v>
      </c>
    </row>
    <row r="843" spans="2:65" s="1" customFormat="1" ht="16.5" customHeight="1">
      <c r="B843" s="42"/>
      <c r="C843" s="206" t="s">
        <v>1073</v>
      </c>
      <c r="D843" s="206" t="s">
        <v>227</v>
      </c>
      <c r="E843" s="207" t="s">
        <v>1074</v>
      </c>
      <c r="F843" s="208" t="s">
        <v>1075</v>
      </c>
      <c r="G843" s="209" t="s">
        <v>147</v>
      </c>
      <c r="H843" s="210">
        <v>45.773</v>
      </c>
      <c r="I843" s="211"/>
      <c r="J843" s="212">
        <f>ROUND(I843*H843,2)</f>
        <v>0</v>
      </c>
      <c r="K843" s="208" t="s">
        <v>230</v>
      </c>
      <c r="L843" s="62"/>
      <c r="M843" s="213" t="s">
        <v>24</v>
      </c>
      <c r="N843" s="214" t="s">
        <v>48</v>
      </c>
      <c r="O843" s="43"/>
      <c r="P843" s="215">
        <f>O843*H843</f>
        <v>0</v>
      </c>
      <c r="Q843" s="215">
        <v>2.16</v>
      </c>
      <c r="R843" s="215">
        <f>Q843*H843</f>
        <v>98.86968000000002</v>
      </c>
      <c r="S843" s="215">
        <v>0</v>
      </c>
      <c r="T843" s="216">
        <f>S843*H843</f>
        <v>0</v>
      </c>
      <c r="AR843" s="25" t="s">
        <v>231</v>
      </c>
      <c r="AT843" s="25" t="s">
        <v>227</v>
      </c>
      <c r="AU843" s="25" t="s">
        <v>91</v>
      </c>
      <c r="AY843" s="25" t="s">
        <v>225</v>
      </c>
      <c r="BE843" s="217">
        <f>IF(N843="základní",J843,0)</f>
        <v>0</v>
      </c>
      <c r="BF843" s="217">
        <f>IF(N843="snížená",J843,0)</f>
        <v>0</v>
      </c>
      <c r="BG843" s="217">
        <f>IF(N843="zákl. přenesená",J843,0)</f>
        <v>0</v>
      </c>
      <c r="BH843" s="217">
        <f>IF(N843="sníž. přenesená",J843,0)</f>
        <v>0</v>
      </c>
      <c r="BI843" s="217">
        <f>IF(N843="nulová",J843,0)</f>
        <v>0</v>
      </c>
      <c r="BJ843" s="25" t="s">
        <v>25</v>
      </c>
      <c r="BK843" s="217">
        <f>ROUND(I843*H843,2)</f>
        <v>0</v>
      </c>
      <c r="BL843" s="25" t="s">
        <v>231</v>
      </c>
      <c r="BM843" s="25" t="s">
        <v>1076</v>
      </c>
    </row>
    <row r="844" spans="2:47" s="1" customFormat="1" ht="13.5">
      <c r="B844" s="42"/>
      <c r="C844" s="64"/>
      <c r="D844" s="218" t="s">
        <v>233</v>
      </c>
      <c r="E844" s="64"/>
      <c r="F844" s="219" t="s">
        <v>1077</v>
      </c>
      <c r="G844" s="64"/>
      <c r="H844" s="64"/>
      <c r="I844" s="174"/>
      <c r="J844" s="64"/>
      <c r="K844" s="64"/>
      <c r="L844" s="62"/>
      <c r="M844" s="220"/>
      <c r="N844" s="43"/>
      <c r="O844" s="43"/>
      <c r="P844" s="43"/>
      <c r="Q844" s="43"/>
      <c r="R844" s="43"/>
      <c r="S844" s="43"/>
      <c r="T844" s="79"/>
      <c r="AT844" s="25" t="s">
        <v>233</v>
      </c>
      <c r="AU844" s="25" t="s">
        <v>91</v>
      </c>
    </row>
    <row r="845" spans="2:51" s="13" customFormat="1" ht="13.5">
      <c r="B845" s="233"/>
      <c r="C845" s="234"/>
      <c r="D845" s="218" t="s">
        <v>235</v>
      </c>
      <c r="E845" s="235" t="s">
        <v>24</v>
      </c>
      <c r="F845" s="236" t="s">
        <v>1066</v>
      </c>
      <c r="G845" s="234"/>
      <c r="H845" s="237" t="s">
        <v>24</v>
      </c>
      <c r="I845" s="238"/>
      <c r="J845" s="234"/>
      <c r="K845" s="234"/>
      <c r="L845" s="239"/>
      <c r="M845" s="240"/>
      <c r="N845" s="241"/>
      <c r="O845" s="241"/>
      <c r="P845" s="241"/>
      <c r="Q845" s="241"/>
      <c r="R845" s="241"/>
      <c r="S845" s="241"/>
      <c r="T845" s="242"/>
      <c r="AT845" s="243" t="s">
        <v>235</v>
      </c>
      <c r="AU845" s="243" t="s">
        <v>91</v>
      </c>
      <c r="AV845" s="13" t="s">
        <v>25</v>
      </c>
      <c r="AW845" s="13" t="s">
        <v>40</v>
      </c>
      <c r="AX845" s="13" t="s">
        <v>77</v>
      </c>
      <c r="AY845" s="243" t="s">
        <v>225</v>
      </c>
    </row>
    <row r="846" spans="2:51" s="12" customFormat="1" ht="13.5">
      <c r="B846" s="221"/>
      <c r="C846" s="222"/>
      <c r="D846" s="218" t="s">
        <v>235</v>
      </c>
      <c r="E846" s="244" t="s">
        <v>24</v>
      </c>
      <c r="F846" s="245" t="s">
        <v>1067</v>
      </c>
      <c r="G846" s="222"/>
      <c r="H846" s="246">
        <v>45</v>
      </c>
      <c r="I846" s="227"/>
      <c r="J846" s="222"/>
      <c r="K846" s="222"/>
      <c r="L846" s="228"/>
      <c r="M846" s="229"/>
      <c r="N846" s="230"/>
      <c r="O846" s="230"/>
      <c r="P846" s="230"/>
      <c r="Q846" s="230"/>
      <c r="R846" s="230"/>
      <c r="S846" s="230"/>
      <c r="T846" s="231"/>
      <c r="AT846" s="232" t="s">
        <v>235</v>
      </c>
      <c r="AU846" s="232" t="s">
        <v>91</v>
      </c>
      <c r="AV846" s="12" t="s">
        <v>85</v>
      </c>
      <c r="AW846" s="12" t="s">
        <v>40</v>
      </c>
      <c r="AX846" s="12" t="s">
        <v>77</v>
      </c>
      <c r="AY846" s="232" t="s">
        <v>225</v>
      </c>
    </row>
    <row r="847" spans="2:51" s="13" customFormat="1" ht="13.5">
      <c r="B847" s="233"/>
      <c r="C847" s="234"/>
      <c r="D847" s="218" t="s">
        <v>235</v>
      </c>
      <c r="E847" s="235" t="s">
        <v>24</v>
      </c>
      <c r="F847" s="236" t="s">
        <v>1078</v>
      </c>
      <c r="G847" s="234"/>
      <c r="H847" s="237" t="s">
        <v>24</v>
      </c>
      <c r="I847" s="238"/>
      <c r="J847" s="234"/>
      <c r="K847" s="234"/>
      <c r="L847" s="239"/>
      <c r="M847" s="240"/>
      <c r="N847" s="241"/>
      <c r="O847" s="241"/>
      <c r="P847" s="241"/>
      <c r="Q847" s="241"/>
      <c r="R847" s="241"/>
      <c r="S847" s="241"/>
      <c r="T847" s="242"/>
      <c r="AT847" s="243" t="s">
        <v>235</v>
      </c>
      <c r="AU847" s="243" t="s">
        <v>91</v>
      </c>
      <c r="AV847" s="13" t="s">
        <v>25</v>
      </c>
      <c r="AW847" s="13" t="s">
        <v>40</v>
      </c>
      <c r="AX847" s="13" t="s">
        <v>77</v>
      </c>
      <c r="AY847" s="243" t="s">
        <v>225</v>
      </c>
    </row>
    <row r="848" spans="2:51" s="12" customFormat="1" ht="13.5">
      <c r="B848" s="221"/>
      <c r="C848" s="222"/>
      <c r="D848" s="218" t="s">
        <v>235</v>
      </c>
      <c r="E848" s="244" t="s">
        <v>24</v>
      </c>
      <c r="F848" s="245" t="s">
        <v>1079</v>
      </c>
      <c r="G848" s="222"/>
      <c r="H848" s="246">
        <v>0.173</v>
      </c>
      <c r="I848" s="227"/>
      <c r="J848" s="222"/>
      <c r="K848" s="222"/>
      <c r="L848" s="228"/>
      <c r="M848" s="229"/>
      <c r="N848" s="230"/>
      <c r="O848" s="230"/>
      <c r="P848" s="230"/>
      <c r="Q848" s="230"/>
      <c r="R848" s="230"/>
      <c r="S848" s="230"/>
      <c r="T848" s="231"/>
      <c r="AT848" s="232" t="s">
        <v>235</v>
      </c>
      <c r="AU848" s="232" t="s">
        <v>91</v>
      </c>
      <c r="AV848" s="12" t="s">
        <v>85</v>
      </c>
      <c r="AW848" s="12" t="s">
        <v>40</v>
      </c>
      <c r="AX848" s="12" t="s">
        <v>77</v>
      </c>
      <c r="AY848" s="232" t="s">
        <v>225</v>
      </c>
    </row>
    <row r="849" spans="2:51" s="13" customFormat="1" ht="13.5">
      <c r="B849" s="233"/>
      <c r="C849" s="234"/>
      <c r="D849" s="218" t="s">
        <v>235</v>
      </c>
      <c r="E849" s="235" t="s">
        <v>24</v>
      </c>
      <c r="F849" s="236" t="s">
        <v>325</v>
      </c>
      <c r="G849" s="234"/>
      <c r="H849" s="237" t="s">
        <v>24</v>
      </c>
      <c r="I849" s="238"/>
      <c r="J849" s="234"/>
      <c r="K849" s="234"/>
      <c r="L849" s="239"/>
      <c r="M849" s="240"/>
      <c r="N849" s="241"/>
      <c r="O849" s="241"/>
      <c r="P849" s="241"/>
      <c r="Q849" s="241"/>
      <c r="R849" s="241"/>
      <c r="S849" s="241"/>
      <c r="T849" s="242"/>
      <c r="AT849" s="243" t="s">
        <v>235</v>
      </c>
      <c r="AU849" s="243" t="s">
        <v>91</v>
      </c>
      <c r="AV849" s="13" t="s">
        <v>25</v>
      </c>
      <c r="AW849" s="13" t="s">
        <v>40</v>
      </c>
      <c r="AX849" s="13" t="s">
        <v>77</v>
      </c>
      <c r="AY849" s="243" t="s">
        <v>225</v>
      </c>
    </row>
    <row r="850" spans="2:51" s="12" customFormat="1" ht="13.5">
      <c r="B850" s="221"/>
      <c r="C850" s="222"/>
      <c r="D850" s="218" t="s">
        <v>235</v>
      </c>
      <c r="E850" s="244" t="s">
        <v>24</v>
      </c>
      <c r="F850" s="245" t="s">
        <v>1080</v>
      </c>
      <c r="G850" s="222"/>
      <c r="H850" s="246">
        <v>0.6</v>
      </c>
      <c r="I850" s="227"/>
      <c r="J850" s="222"/>
      <c r="K850" s="222"/>
      <c r="L850" s="228"/>
      <c r="M850" s="229"/>
      <c r="N850" s="230"/>
      <c r="O850" s="230"/>
      <c r="P850" s="230"/>
      <c r="Q850" s="230"/>
      <c r="R850" s="230"/>
      <c r="S850" s="230"/>
      <c r="T850" s="231"/>
      <c r="AT850" s="232" t="s">
        <v>235</v>
      </c>
      <c r="AU850" s="232" t="s">
        <v>91</v>
      </c>
      <c r="AV850" s="12" t="s">
        <v>85</v>
      </c>
      <c r="AW850" s="12" t="s">
        <v>40</v>
      </c>
      <c r="AX850" s="12" t="s">
        <v>77</v>
      </c>
      <c r="AY850" s="232" t="s">
        <v>225</v>
      </c>
    </row>
    <row r="851" spans="2:51" s="15" customFormat="1" ht="13.5">
      <c r="B851" s="258"/>
      <c r="C851" s="259"/>
      <c r="D851" s="218" t="s">
        <v>235</v>
      </c>
      <c r="E851" s="270" t="s">
        <v>24</v>
      </c>
      <c r="F851" s="271" t="s">
        <v>248</v>
      </c>
      <c r="G851" s="259"/>
      <c r="H851" s="272">
        <v>45.773</v>
      </c>
      <c r="I851" s="263"/>
      <c r="J851" s="259"/>
      <c r="K851" s="259"/>
      <c r="L851" s="264"/>
      <c r="M851" s="265"/>
      <c r="N851" s="266"/>
      <c r="O851" s="266"/>
      <c r="P851" s="266"/>
      <c r="Q851" s="266"/>
      <c r="R851" s="266"/>
      <c r="S851" s="266"/>
      <c r="T851" s="267"/>
      <c r="AT851" s="268" t="s">
        <v>235</v>
      </c>
      <c r="AU851" s="268" t="s">
        <v>91</v>
      </c>
      <c r="AV851" s="15" t="s">
        <v>231</v>
      </c>
      <c r="AW851" s="15" t="s">
        <v>40</v>
      </c>
      <c r="AX851" s="15" t="s">
        <v>25</v>
      </c>
      <c r="AY851" s="268" t="s">
        <v>225</v>
      </c>
    </row>
    <row r="852" spans="2:63" s="11" customFormat="1" ht="29.85" customHeight="1">
      <c r="B852" s="189"/>
      <c r="C852" s="190"/>
      <c r="D852" s="203" t="s">
        <v>76</v>
      </c>
      <c r="E852" s="204" t="s">
        <v>277</v>
      </c>
      <c r="F852" s="204" t="s">
        <v>1081</v>
      </c>
      <c r="G852" s="190"/>
      <c r="H852" s="190"/>
      <c r="I852" s="193"/>
      <c r="J852" s="205">
        <f>BK852</f>
        <v>0</v>
      </c>
      <c r="K852" s="190"/>
      <c r="L852" s="195"/>
      <c r="M852" s="196"/>
      <c r="N852" s="197"/>
      <c r="O852" s="197"/>
      <c r="P852" s="198">
        <f>SUM(P853:P855)</f>
        <v>0</v>
      </c>
      <c r="Q852" s="197"/>
      <c r="R852" s="198">
        <f>SUM(R853:R855)</f>
        <v>0.04095</v>
      </c>
      <c r="S852" s="197"/>
      <c r="T852" s="199">
        <f>SUM(T853:T855)</f>
        <v>0</v>
      </c>
      <c r="AR852" s="200" t="s">
        <v>25</v>
      </c>
      <c r="AT852" s="201" t="s">
        <v>76</v>
      </c>
      <c r="AU852" s="201" t="s">
        <v>25</v>
      </c>
      <c r="AY852" s="200" t="s">
        <v>225</v>
      </c>
      <c r="BK852" s="202">
        <f>SUM(BK853:BK855)</f>
        <v>0</v>
      </c>
    </row>
    <row r="853" spans="2:65" s="1" customFormat="1" ht="25.5" customHeight="1">
      <c r="B853" s="42"/>
      <c r="C853" s="206" t="s">
        <v>1082</v>
      </c>
      <c r="D853" s="206" t="s">
        <v>227</v>
      </c>
      <c r="E853" s="207" t="s">
        <v>1083</v>
      </c>
      <c r="F853" s="208" t="s">
        <v>1084</v>
      </c>
      <c r="G853" s="209" t="s">
        <v>748</v>
      </c>
      <c r="H853" s="210">
        <v>13</v>
      </c>
      <c r="I853" s="211"/>
      <c r="J853" s="212">
        <f>ROUND(I853*H853,2)</f>
        <v>0</v>
      </c>
      <c r="K853" s="208" t="s">
        <v>230</v>
      </c>
      <c r="L853" s="62"/>
      <c r="M853" s="213" t="s">
        <v>24</v>
      </c>
      <c r="N853" s="214" t="s">
        <v>48</v>
      </c>
      <c r="O853" s="43"/>
      <c r="P853" s="215">
        <f>O853*H853</f>
        <v>0</v>
      </c>
      <c r="Q853" s="215">
        <v>0.00315</v>
      </c>
      <c r="R853" s="215">
        <f>Q853*H853</f>
        <v>0.04095</v>
      </c>
      <c r="S853" s="215">
        <v>0</v>
      </c>
      <c r="T853" s="216">
        <f>S853*H853</f>
        <v>0</v>
      </c>
      <c r="AR853" s="25" t="s">
        <v>231</v>
      </c>
      <c r="AT853" s="25" t="s">
        <v>227</v>
      </c>
      <c r="AU853" s="25" t="s">
        <v>85</v>
      </c>
      <c r="AY853" s="25" t="s">
        <v>225</v>
      </c>
      <c r="BE853" s="217">
        <f>IF(N853="základní",J853,0)</f>
        <v>0</v>
      </c>
      <c r="BF853" s="217">
        <f>IF(N853="snížená",J853,0)</f>
        <v>0</v>
      </c>
      <c r="BG853" s="217">
        <f>IF(N853="zákl. přenesená",J853,0)</f>
        <v>0</v>
      </c>
      <c r="BH853" s="217">
        <f>IF(N853="sníž. přenesená",J853,0)</f>
        <v>0</v>
      </c>
      <c r="BI853" s="217">
        <f>IF(N853="nulová",J853,0)</f>
        <v>0</v>
      </c>
      <c r="BJ853" s="25" t="s">
        <v>25</v>
      </c>
      <c r="BK853" s="217">
        <f>ROUND(I853*H853,2)</f>
        <v>0</v>
      </c>
      <c r="BL853" s="25" t="s">
        <v>231</v>
      </c>
      <c r="BM853" s="25" t="s">
        <v>1085</v>
      </c>
    </row>
    <row r="854" spans="2:47" s="1" customFormat="1" ht="13.5">
      <c r="B854" s="42"/>
      <c r="C854" s="64"/>
      <c r="D854" s="218" t="s">
        <v>233</v>
      </c>
      <c r="E854" s="64"/>
      <c r="F854" s="219" t="s">
        <v>1086</v>
      </c>
      <c r="G854" s="64"/>
      <c r="H854" s="64"/>
      <c r="I854" s="174"/>
      <c r="J854" s="64"/>
      <c r="K854" s="64"/>
      <c r="L854" s="62"/>
      <c r="M854" s="220"/>
      <c r="N854" s="43"/>
      <c r="O854" s="43"/>
      <c r="P854" s="43"/>
      <c r="Q854" s="43"/>
      <c r="R854" s="43"/>
      <c r="S854" s="43"/>
      <c r="T854" s="79"/>
      <c r="AT854" s="25" t="s">
        <v>233</v>
      </c>
      <c r="AU854" s="25" t="s">
        <v>85</v>
      </c>
    </row>
    <row r="855" spans="2:51" s="12" customFormat="1" ht="13.5">
      <c r="B855" s="221"/>
      <c r="C855" s="222"/>
      <c r="D855" s="218" t="s">
        <v>235</v>
      </c>
      <c r="E855" s="244" t="s">
        <v>24</v>
      </c>
      <c r="F855" s="245" t="s">
        <v>1087</v>
      </c>
      <c r="G855" s="222"/>
      <c r="H855" s="246">
        <v>13</v>
      </c>
      <c r="I855" s="227"/>
      <c r="J855" s="222"/>
      <c r="K855" s="222"/>
      <c r="L855" s="228"/>
      <c r="M855" s="229"/>
      <c r="N855" s="230"/>
      <c r="O855" s="230"/>
      <c r="P855" s="230"/>
      <c r="Q855" s="230"/>
      <c r="R855" s="230"/>
      <c r="S855" s="230"/>
      <c r="T855" s="231"/>
      <c r="AT855" s="232" t="s">
        <v>235</v>
      </c>
      <c r="AU855" s="232" t="s">
        <v>85</v>
      </c>
      <c r="AV855" s="12" t="s">
        <v>85</v>
      </c>
      <c r="AW855" s="12" t="s">
        <v>40</v>
      </c>
      <c r="AX855" s="12" t="s">
        <v>25</v>
      </c>
      <c r="AY855" s="232" t="s">
        <v>225</v>
      </c>
    </row>
    <row r="856" spans="2:63" s="11" customFormat="1" ht="29.85" customHeight="1">
      <c r="B856" s="189"/>
      <c r="C856" s="190"/>
      <c r="D856" s="191" t="s">
        <v>76</v>
      </c>
      <c r="E856" s="284" t="s">
        <v>284</v>
      </c>
      <c r="F856" s="284" t="s">
        <v>1088</v>
      </c>
      <c r="G856" s="190"/>
      <c r="H856" s="190"/>
      <c r="I856" s="193"/>
      <c r="J856" s="285">
        <f>BK856</f>
        <v>0</v>
      </c>
      <c r="K856" s="190"/>
      <c r="L856" s="195"/>
      <c r="M856" s="196"/>
      <c r="N856" s="197"/>
      <c r="O856" s="197"/>
      <c r="P856" s="198">
        <f>P857+P861+P863+P887+P912+P918</f>
        <v>0</v>
      </c>
      <c r="Q856" s="197"/>
      <c r="R856" s="198">
        <f>R857+R861+R863+R887+R912+R918</f>
        <v>1.30178692</v>
      </c>
      <c r="S856" s="197"/>
      <c r="T856" s="199">
        <f>T857+T861+T863+T887+T912+T918</f>
        <v>32.569</v>
      </c>
      <c r="AR856" s="200" t="s">
        <v>25</v>
      </c>
      <c r="AT856" s="201" t="s">
        <v>76</v>
      </c>
      <c r="AU856" s="201" t="s">
        <v>25</v>
      </c>
      <c r="AY856" s="200" t="s">
        <v>225</v>
      </c>
      <c r="BK856" s="202">
        <f>BK857+BK861+BK863+BK887+BK912+BK918</f>
        <v>0</v>
      </c>
    </row>
    <row r="857" spans="2:63" s="11" customFormat="1" ht="14.85" customHeight="1">
      <c r="B857" s="189"/>
      <c r="C857" s="190"/>
      <c r="D857" s="203" t="s">
        <v>76</v>
      </c>
      <c r="E857" s="204" t="s">
        <v>917</v>
      </c>
      <c r="F857" s="204" t="s">
        <v>1089</v>
      </c>
      <c r="G857" s="190"/>
      <c r="H857" s="190"/>
      <c r="I857" s="193"/>
      <c r="J857" s="205">
        <f>BK857</f>
        <v>0</v>
      </c>
      <c r="K857" s="190"/>
      <c r="L857" s="195"/>
      <c r="M857" s="196"/>
      <c r="N857" s="197"/>
      <c r="O857" s="197"/>
      <c r="P857" s="198">
        <f>SUM(P858:P860)</f>
        <v>0</v>
      </c>
      <c r="Q857" s="197"/>
      <c r="R857" s="198">
        <f>SUM(R858:R860)</f>
        <v>0.04163542</v>
      </c>
      <c r="S857" s="197"/>
      <c r="T857" s="199">
        <f>SUM(T858:T860)</f>
        <v>0</v>
      </c>
      <c r="AR857" s="200" t="s">
        <v>25</v>
      </c>
      <c r="AT857" s="201" t="s">
        <v>76</v>
      </c>
      <c r="AU857" s="201" t="s">
        <v>85</v>
      </c>
      <c r="AY857" s="200" t="s">
        <v>225</v>
      </c>
      <c r="BK857" s="202">
        <f>SUM(BK858:BK860)</f>
        <v>0</v>
      </c>
    </row>
    <row r="858" spans="2:65" s="1" customFormat="1" ht="25.5" customHeight="1">
      <c r="B858" s="42"/>
      <c r="C858" s="206" t="s">
        <v>1090</v>
      </c>
      <c r="D858" s="206" t="s">
        <v>227</v>
      </c>
      <c r="E858" s="207" t="s">
        <v>1091</v>
      </c>
      <c r="F858" s="208" t="s">
        <v>1092</v>
      </c>
      <c r="G858" s="209" t="s">
        <v>141</v>
      </c>
      <c r="H858" s="210">
        <v>88.586</v>
      </c>
      <c r="I858" s="211"/>
      <c r="J858" s="212">
        <f>ROUND(I858*H858,2)</f>
        <v>0</v>
      </c>
      <c r="K858" s="208" t="s">
        <v>230</v>
      </c>
      <c r="L858" s="62"/>
      <c r="M858" s="213" t="s">
        <v>24</v>
      </c>
      <c r="N858" s="214" t="s">
        <v>48</v>
      </c>
      <c r="O858" s="43"/>
      <c r="P858" s="215">
        <f>O858*H858</f>
        <v>0</v>
      </c>
      <c r="Q858" s="215">
        <v>0.00047</v>
      </c>
      <c r="R858" s="215">
        <f>Q858*H858</f>
        <v>0.04163542</v>
      </c>
      <c r="S858" s="215">
        <v>0</v>
      </c>
      <c r="T858" s="216">
        <f>S858*H858</f>
        <v>0</v>
      </c>
      <c r="AR858" s="25" t="s">
        <v>231</v>
      </c>
      <c r="AT858" s="25" t="s">
        <v>227</v>
      </c>
      <c r="AU858" s="25" t="s">
        <v>91</v>
      </c>
      <c r="AY858" s="25" t="s">
        <v>225</v>
      </c>
      <c r="BE858" s="217">
        <f>IF(N858="základní",J858,0)</f>
        <v>0</v>
      </c>
      <c r="BF858" s="217">
        <f>IF(N858="snížená",J858,0)</f>
        <v>0</v>
      </c>
      <c r="BG858" s="217">
        <f>IF(N858="zákl. přenesená",J858,0)</f>
        <v>0</v>
      </c>
      <c r="BH858" s="217">
        <f>IF(N858="sníž. přenesená",J858,0)</f>
        <v>0</v>
      </c>
      <c r="BI858" s="217">
        <f>IF(N858="nulová",J858,0)</f>
        <v>0</v>
      </c>
      <c r="BJ858" s="25" t="s">
        <v>25</v>
      </c>
      <c r="BK858" s="217">
        <f>ROUND(I858*H858,2)</f>
        <v>0</v>
      </c>
      <c r="BL858" s="25" t="s">
        <v>231</v>
      </c>
      <c r="BM858" s="25" t="s">
        <v>1093</v>
      </c>
    </row>
    <row r="859" spans="2:47" s="1" customFormat="1" ht="13.5">
      <c r="B859" s="42"/>
      <c r="C859" s="64"/>
      <c r="D859" s="218" t="s">
        <v>233</v>
      </c>
      <c r="E859" s="64"/>
      <c r="F859" s="219" t="s">
        <v>1094</v>
      </c>
      <c r="G859" s="64"/>
      <c r="H859" s="64"/>
      <c r="I859" s="174"/>
      <c r="J859" s="64"/>
      <c r="K859" s="64"/>
      <c r="L859" s="62"/>
      <c r="M859" s="220"/>
      <c r="N859" s="43"/>
      <c r="O859" s="43"/>
      <c r="P859" s="43"/>
      <c r="Q859" s="43"/>
      <c r="R859" s="43"/>
      <c r="S859" s="43"/>
      <c r="T859" s="79"/>
      <c r="AT859" s="25" t="s">
        <v>233</v>
      </c>
      <c r="AU859" s="25" t="s">
        <v>91</v>
      </c>
    </row>
    <row r="860" spans="2:51" s="12" customFormat="1" ht="13.5">
      <c r="B860" s="221"/>
      <c r="C860" s="222"/>
      <c r="D860" s="218" t="s">
        <v>235</v>
      </c>
      <c r="E860" s="244" t="s">
        <v>24</v>
      </c>
      <c r="F860" s="245" t="s">
        <v>984</v>
      </c>
      <c r="G860" s="222"/>
      <c r="H860" s="246">
        <v>88.586</v>
      </c>
      <c r="I860" s="227"/>
      <c r="J860" s="222"/>
      <c r="K860" s="222"/>
      <c r="L860" s="228"/>
      <c r="M860" s="229"/>
      <c r="N860" s="230"/>
      <c r="O860" s="230"/>
      <c r="P860" s="230"/>
      <c r="Q860" s="230"/>
      <c r="R860" s="230"/>
      <c r="S860" s="230"/>
      <c r="T860" s="231"/>
      <c r="AT860" s="232" t="s">
        <v>235</v>
      </c>
      <c r="AU860" s="232" t="s">
        <v>91</v>
      </c>
      <c r="AV860" s="12" t="s">
        <v>85</v>
      </c>
      <c r="AW860" s="12" t="s">
        <v>40</v>
      </c>
      <c r="AX860" s="12" t="s">
        <v>25</v>
      </c>
      <c r="AY860" s="232" t="s">
        <v>225</v>
      </c>
    </row>
    <row r="861" spans="2:63" s="11" customFormat="1" ht="22.35" customHeight="1">
      <c r="B861" s="189"/>
      <c r="C861" s="190"/>
      <c r="D861" s="203" t="s">
        <v>76</v>
      </c>
      <c r="E861" s="204" t="s">
        <v>935</v>
      </c>
      <c r="F861" s="204" t="s">
        <v>1095</v>
      </c>
      <c r="G861" s="190"/>
      <c r="H861" s="190"/>
      <c r="I861" s="193"/>
      <c r="J861" s="205">
        <f>BK861</f>
        <v>0</v>
      </c>
      <c r="K861" s="190"/>
      <c r="L861" s="195"/>
      <c r="M861" s="196"/>
      <c r="N861" s="197"/>
      <c r="O861" s="197"/>
      <c r="P861" s="198">
        <f>P862</f>
        <v>0</v>
      </c>
      <c r="Q861" s="197"/>
      <c r="R861" s="198">
        <f>R862</f>
        <v>1</v>
      </c>
      <c r="S861" s="197"/>
      <c r="T861" s="199">
        <f>T862</f>
        <v>0</v>
      </c>
      <c r="AR861" s="200" t="s">
        <v>25</v>
      </c>
      <c r="AT861" s="201" t="s">
        <v>76</v>
      </c>
      <c r="AU861" s="201" t="s">
        <v>85</v>
      </c>
      <c r="AY861" s="200" t="s">
        <v>225</v>
      </c>
      <c r="BK861" s="202">
        <f>BK862</f>
        <v>0</v>
      </c>
    </row>
    <row r="862" spans="2:65" s="1" customFormat="1" ht="16.5" customHeight="1">
      <c r="B862" s="42"/>
      <c r="C862" s="206" t="s">
        <v>1096</v>
      </c>
      <c r="D862" s="206" t="s">
        <v>227</v>
      </c>
      <c r="E862" s="207" t="s">
        <v>1097</v>
      </c>
      <c r="F862" s="208" t="s">
        <v>1098</v>
      </c>
      <c r="G862" s="209" t="s">
        <v>748</v>
      </c>
      <c r="H862" s="210">
        <v>1</v>
      </c>
      <c r="I862" s="211"/>
      <c r="J862" s="212">
        <f>ROUND(I862*H862,2)</f>
        <v>0</v>
      </c>
      <c r="K862" s="208" t="s">
        <v>24</v>
      </c>
      <c r="L862" s="62"/>
      <c r="M862" s="213" t="s">
        <v>24</v>
      </c>
      <c r="N862" s="214" t="s">
        <v>48</v>
      </c>
      <c r="O862" s="43"/>
      <c r="P862" s="215">
        <f>O862*H862</f>
        <v>0</v>
      </c>
      <c r="Q862" s="215">
        <v>1</v>
      </c>
      <c r="R862" s="215">
        <f>Q862*H862</f>
        <v>1</v>
      </c>
      <c r="S862" s="215">
        <v>0</v>
      </c>
      <c r="T862" s="216">
        <f>S862*H862</f>
        <v>0</v>
      </c>
      <c r="AR862" s="25" t="s">
        <v>231</v>
      </c>
      <c r="AT862" s="25" t="s">
        <v>227</v>
      </c>
      <c r="AU862" s="25" t="s">
        <v>91</v>
      </c>
      <c r="AY862" s="25" t="s">
        <v>225</v>
      </c>
      <c r="BE862" s="217">
        <f>IF(N862="základní",J862,0)</f>
        <v>0</v>
      </c>
      <c r="BF862" s="217">
        <f>IF(N862="snížená",J862,0)</f>
        <v>0</v>
      </c>
      <c r="BG862" s="217">
        <f>IF(N862="zákl. přenesená",J862,0)</f>
        <v>0</v>
      </c>
      <c r="BH862" s="217">
        <f>IF(N862="sníž. přenesená",J862,0)</f>
        <v>0</v>
      </c>
      <c r="BI862" s="217">
        <f>IF(N862="nulová",J862,0)</f>
        <v>0</v>
      </c>
      <c r="BJ862" s="25" t="s">
        <v>25</v>
      </c>
      <c r="BK862" s="217">
        <f>ROUND(I862*H862,2)</f>
        <v>0</v>
      </c>
      <c r="BL862" s="25" t="s">
        <v>231</v>
      </c>
      <c r="BM862" s="25" t="s">
        <v>1099</v>
      </c>
    </row>
    <row r="863" spans="2:63" s="11" customFormat="1" ht="22.35" customHeight="1">
      <c r="B863" s="189"/>
      <c r="C863" s="190"/>
      <c r="D863" s="203" t="s">
        <v>76</v>
      </c>
      <c r="E863" s="204" t="s">
        <v>939</v>
      </c>
      <c r="F863" s="204" t="s">
        <v>1100</v>
      </c>
      <c r="G863" s="190"/>
      <c r="H863" s="190"/>
      <c r="I863" s="193"/>
      <c r="J863" s="205">
        <f>BK863</f>
        <v>0</v>
      </c>
      <c r="K863" s="190"/>
      <c r="L863" s="195"/>
      <c r="M863" s="196"/>
      <c r="N863" s="197"/>
      <c r="O863" s="197"/>
      <c r="P863" s="198">
        <f>SUM(P864:P886)</f>
        <v>0</v>
      </c>
      <c r="Q863" s="197"/>
      <c r="R863" s="198">
        <f>SUM(R864:R886)</f>
        <v>0.0819315</v>
      </c>
      <c r="S863" s="197"/>
      <c r="T863" s="199">
        <f>SUM(T864:T886)</f>
        <v>0</v>
      </c>
      <c r="AR863" s="200" t="s">
        <v>25</v>
      </c>
      <c r="AT863" s="201" t="s">
        <v>76</v>
      </c>
      <c r="AU863" s="201" t="s">
        <v>85</v>
      </c>
      <c r="AY863" s="200" t="s">
        <v>225</v>
      </c>
      <c r="BK863" s="202">
        <f>SUM(BK864:BK886)</f>
        <v>0</v>
      </c>
    </row>
    <row r="864" spans="2:65" s="1" customFormat="1" ht="25.5" customHeight="1">
      <c r="B864" s="42"/>
      <c r="C864" s="206" t="s">
        <v>1101</v>
      </c>
      <c r="D864" s="206" t="s">
        <v>227</v>
      </c>
      <c r="E864" s="207" t="s">
        <v>1102</v>
      </c>
      <c r="F864" s="208" t="s">
        <v>1103</v>
      </c>
      <c r="G864" s="209" t="s">
        <v>141</v>
      </c>
      <c r="H864" s="210">
        <v>973.054</v>
      </c>
      <c r="I864" s="211"/>
      <c r="J864" s="212">
        <f>ROUND(I864*H864,2)</f>
        <v>0</v>
      </c>
      <c r="K864" s="208" t="s">
        <v>230</v>
      </c>
      <c r="L864" s="62"/>
      <c r="M864" s="213" t="s">
        <v>24</v>
      </c>
      <c r="N864" s="214" t="s">
        <v>48</v>
      </c>
      <c r="O864" s="43"/>
      <c r="P864" s="215">
        <f>O864*H864</f>
        <v>0</v>
      </c>
      <c r="Q864" s="215">
        <v>0</v>
      </c>
      <c r="R864" s="215">
        <f>Q864*H864</f>
        <v>0</v>
      </c>
      <c r="S864" s="215">
        <v>0</v>
      </c>
      <c r="T864" s="216">
        <f>S864*H864</f>
        <v>0</v>
      </c>
      <c r="AR864" s="25" t="s">
        <v>231</v>
      </c>
      <c r="AT864" s="25" t="s">
        <v>227</v>
      </c>
      <c r="AU864" s="25" t="s">
        <v>91</v>
      </c>
      <c r="AY864" s="25" t="s">
        <v>225</v>
      </c>
      <c r="BE864" s="217">
        <f>IF(N864="základní",J864,0)</f>
        <v>0</v>
      </c>
      <c r="BF864" s="217">
        <f>IF(N864="snížená",J864,0)</f>
        <v>0</v>
      </c>
      <c r="BG864" s="217">
        <f>IF(N864="zákl. přenesená",J864,0)</f>
        <v>0</v>
      </c>
      <c r="BH864" s="217">
        <f>IF(N864="sníž. přenesená",J864,0)</f>
        <v>0</v>
      </c>
      <c r="BI864" s="217">
        <f>IF(N864="nulová",J864,0)</f>
        <v>0</v>
      </c>
      <c r="BJ864" s="25" t="s">
        <v>25</v>
      </c>
      <c r="BK864" s="217">
        <f>ROUND(I864*H864,2)</f>
        <v>0</v>
      </c>
      <c r="BL864" s="25" t="s">
        <v>231</v>
      </c>
      <c r="BM864" s="25" t="s">
        <v>1104</v>
      </c>
    </row>
    <row r="865" spans="2:47" s="1" customFormat="1" ht="27">
      <c r="B865" s="42"/>
      <c r="C865" s="64"/>
      <c r="D865" s="218" t="s">
        <v>233</v>
      </c>
      <c r="E865" s="64"/>
      <c r="F865" s="219" t="s">
        <v>1105</v>
      </c>
      <c r="G865" s="64"/>
      <c r="H865" s="64"/>
      <c r="I865" s="174"/>
      <c r="J865" s="64"/>
      <c r="K865" s="64"/>
      <c r="L865" s="62"/>
      <c r="M865" s="220"/>
      <c r="N865" s="43"/>
      <c r="O865" s="43"/>
      <c r="P865" s="43"/>
      <c r="Q865" s="43"/>
      <c r="R865" s="43"/>
      <c r="S865" s="43"/>
      <c r="T865" s="79"/>
      <c r="AT865" s="25" t="s">
        <v>233</v>
      </c>
      <c r="AU865" s="25" t="s">
        <v>91</v>
      </c>
    </row>
    <row r="866" spans="2:51" s="12" customFormat="1" ht="13.5">
      <c r="B866" s="221"/>
      <c r="C866" s="222"/>
      <c r="D866" s="223" t="s">
        <v>235</v>
      </c>
      <c r="E866" s="224" t="s">
        <v>149</v>
      </c>
      <c r="F866" s="225" t="s">
        <v>1106</v>
      </c>
      <c r="G866" s="222"/>
      <c r="H866" s="226">
        <v>973.054</v>
      </c>
      <c r="I866" s="227"/>
      <c r="J866" s="222"/>
      <c r="K866" s="222"/>
      <c r="L866" s="228"/>
      <c r="M866" s="229"/>
      <c r="N866" s="230"/>
      <c r="O866" s="230"/>
      <c r="P866" s="230"/>
      <c r="Q866" s="230"/>
      <c r="R866" s="230"/>
      <c r="S866" s="230"/>
      <c r="T866" s="231"/>
      <c r="AT866" s="232" t="s">
        <v>235</v>
      </c>
      <c r="AU866" s="232" t="s">
        <v>91</v>
      </c>
      <c r="AV866" s="12" t="s">
        <v>85</v>
      </c>
      <c r="AW866" s="12" t="s">
        <v>40</v>
      </c>
      <c r="AX866" s="12" t="s">
        <v>25</v>
      </c>
      <c r="AY866" s="232" t="s">
        <v>225</v>
      </c>
    </row>
    <row r="867" spans="2:65" s="1" customFormat="1" ht="25.5" customHeight="1">
      <c r="B867" s="42"/>
      <c r="C867" s="206" t="s">
        <v>432</v>
      </c>
      <c r="D867" s="206" t="s">
        <v>227</v>
      </c>
      <c r="E867" s="207" t="s">
        <v>1107</v>
      </c>
      <c r="F867" s="208" t="s">
        <v>1108</v>
      </c>
      <c r="G867" s="209" t="s">
        <v>141</v>
      </c>
      <c r="H867" s="210">
        <v>233532.96</v>
      </c>
      <c r="I867" s="211"/>
      <c r="J867" s="212">
        <f>ROUND(I867*H867,2)</f>
        <v>0</v>
      </c>
      <c r="K867" s="208" t="s">
        <v>230</v>
      </c>
      <c r="L867" s="62"/>
      <c r="M867" s="213" t="s">
        <v>24</v>
      </c>
      <c r="N867" s="214" t="s">
        <v>48</v>
      </c>
      <c r="O867" s="43"/>
      <c r="P867" s="215">
        <f>O867*H867</f>
        <v>0</v>
      </c>
      <c r="Q867" s="215">
        <v>0</v>
      </c>
      <c r="R867" s="215">
        <f>Q867*H867</f>
        <v>0</v>
      </c>
      <c r="S867" s="215">
        <v>0</v>
      </c>
      <c r="T867" s="216">
        <f>S867*H867</f>
        <v>0</v>
      </c>
      <c r="AR867" s="25" t="s">
        <v>231</v>
      </c>
      <c r="AT867" s="25" t="s">
        <v>227</v>
      </c>
      <c r="AU867" s="25" t="s">
        <v>91</v>
      </c>
      <c r="AY867" s="25" t="s">
        <v>225</v>
      </c>
      <c r="BE867" s="217">
        <f>IF(N867="základní",J867,0)</f>
        <v>0</v>
      </c>
      <c r="BF867" s="217">
        <f>IF(N867="snížená",J867,0)</f>
        <v>0</v>
      </c>
      <c r="BG867" s="217">
        <f>IF(N867="zákl. přenesená",J867,0)</f>
        <v>0</v>
      </c>
      <c r="BH867" s="217">
        <f>IF(N867="sníž. přenesená",J867,0)</f>
        <v>0</v>
      </c>
      <c r="BI867" s="217">
        <f>IF(N867="nulová",J867,0)</f>
        <v>0</v>
      </c>
      <c r="BJ867" s="25" t="s">
        <v>25</v>
      </c>
      <c r="BK867" s="217">
        <f>ROUND(I867*H867,2)</f>
        <v>0</v>
      </c>
      <c r="BL867" s="25" t="s">
        <v>231</v>
      </c>
      <c r="BM867" s="25" t="s">
        <v>1109</v>
      </c>
    </row>
    <row r="868" spans="2:47" s="1" customFormat="1" ht="27">
      <c r="B868" s="42"/>
      <c r="C868" s="64"/>
      <c r="D868" s="218" t="s">
        <v>233</v>
      </c>
      <c r="E868" s="64"/>
      <c r="F868" s="219" t="s">
        <v>1110</v>
      </c>
      <c r="G868" s="64"/>
      <c r="H868" s="64"/>
      <c r="I868" s="174"/>
      <c r="J868" s="64"/>
      <c r="K868" s="64"/>
      <c r="L868" s="62"/>
      <c r="M868" s="220"/>
      <c r="N868" s="43"/>
      <c r="O868" s="43"/>
      <c r="P868" s="43"/>
      <c r="Q868" s="43"/>
      <c r="R868" s="43"/>
      <c r="S868" s="43"/>
      <c r="T868" s="79"/>
      <c r="AT868" s="25" t="s">
        <v>233</v>
      </c>
      <c r="AU868" s="25" t="s">
        <v>91</v>
      </c>
    </row>
    <row r="869" spans="2:51" s="12" customFormat="1" ht="13.5">
      <c r="B869" s="221"/>
      <c r="C869" s="222"/>
      <c r="D869" s="223" t="s">
        <v>235</v>
      </c>
      <c r="E869" s="224" t="s">
        <v>24</v>
      </c>
      <c r="F869" s="225" t="s">
        <v>1111</v>
      </c>
      <c r="G869" s="222"/>
      <c r="H869" s="226">
        <v>233532.96</v>
      </c>
      <c r="I869" s="227"/>
      <c r="J869" s="222"/>
      <c r="K869" s="222"/>
      <c r="L869" s="228"/>
      <c r="M869" s="229"/>
      <c r="N869" s="230"/>
      <c r="O869" s="230"/>
      <c r="P869" s="230"/>
      <c r="Q869" s="230"/>
      <c r="R869" s="230"/>
      <c r="S869" s="230"/>
      <c r="T869" s="231"/>
      <c r="AT869" s="232" t="s">
        <v>235</v>
      </c>
      <c r="AU869" s="232" t="s">
        <v>91</v>
      </c>
      <c r="AV869" s="12" t="s">
        <v>85</v>
      </c>
      <c r="AW869" s="12" t="s">
        <v>40</v>
      </c>
      <c r="AX869" s="12" t="s">
        <v>25</v>
      </c>
      <c r="AY869" s="232" t="s">
        <v>225</v>
      </c>
    </row>
    <row r="870" spans="2:65" s="1" customFormat="1" ht="25.5" customHeight="1">
      <c r="B870" s="42"/>
      <c r="C870" s="206" t="s">
        <v>1112</v>
      </c>
      <c r="D870" s="206" t="s">
        <v>227</v>
      </c>
      <c r="E870" s="207" t="s">
        <v>1113</v>
      </c>
      <c r="F870" s="208" t="s">
        <v>1114</v>
      </c>
      <c r="G870" s="209" t="s">
        <v>141</v>
      </c>
      <c r="H870" s="210">
        <v>973.054</v>
      </c>
      <c r="I870" s="211"/>
      <c r="J870" s="212">
        <f>ROUND(I870*H870,2)</f>
        <v>0</v>
      </c>
      <c r="K870" s="208" t="s">
        <v>230</v>
      </c>
      <c r="L870" s="62"/>
      <c r="M870" s="213" t="s">
        <v>24</v>
      </c>
      <c r="N870" s="214" t="s">
        <v>48</v>
      </c>
      <c r="O870" s="43"/>
      <c r="P870" s="215">
        <f>O870*H870</f>
        <v>0</v>
      </c>
      <c r="Q870" s="215">
        <v>0</v>
      </c>
      <c r="R870" s="215">
        <f>Q870*H870</f>
        <v>0</v>
      </c>
      <c r="S870" s="215">
        <v>0</v>
      </c>
      <c r="T870" s="216">
        <f>S870*H870</f>
        <v>0</v>
      </c>
      <c r="AR870" s="25" t="s">
        <v>231</v>
      </c>
      <c r="AT870" s="25" t="s">
        <v>227</v>
      </c>
      <c r="AU870" s="25" t="s">
        <v>91</v>
      </c>
      <c r="AY870" s="25" t="s">
        <v>225</v>
      </c>
      <c r="BE870" s="217">
        <f>IF(N870="základní",J870,0)</f>
        <v>0</v>
      </c>
      <c r="BF870" s="217">
        <f>IF(N870="snížená",J870,0)</f>
        <v>0</v>
      </c>
      <c r="BG870" s="217">
        <f>IF(N870="zákl. přenesená",J870,0)</f>
        <v>0</v>
      </c>
      <c r="BH870" s="217">
        <f>IF(N870="sníž. přenesená",J870,0)</f>
        <v>0</v>
      </c>
      <c r="BI870" s="217">
        <f>IF(N870="nulová",J870,0)</f>
        <v>0</v>
      </c>
      <c r="BJ870" s="25" t="s">
        <v>25</v>
      </c>
      <c r="BK870" s="217">
        <f>ROUND(I870*H870,2)</f>
        <v>0</v>
      </c>
      <c r="BL870" s="25" t="s">
        <v>231</v>
      </c>
      <c r="BM870" s="25" t="s">
        <v>1115</v>
      </c>
    </row>
    <row r="871" spans="2:47" s="1" customFormat="1" ht="27">
      <c r="B871" s="42"/>
      <c r="C871" s="64"/>
      <c r="D871" s="218" t="s">
        <v>233</v>
      </c>
      <c r="E871" s="64"/>
      <c r="F871" s="219" t="s">
        <v>1116</v>
      </c>
      <c r="G871" s="64"/>
      <c r="H871" s="64"/>
      <c r="I871" s="174"/>
      <c r="J871" s="64"/>
      <c r="K871" s="64"/>
      <c r="L871" s="62"/>
      <c r="M871" s="220"/>
      <c r="N871" s="43"/>
      <c r="O871" s="43"/>
      <c r="P871" s="43"/>
      <c r="Q871" s="43"/>
      <c r="R871" s="43"/>
      <c r="S871" s="43"/>
      <c r="T871" s="79"/>
      <c r="AT871" s="25" t="s">
        <v>233</v>
      </c>
      <c r="AU871" s="25" t="s">
        <v>91</v>
      </c>
    </row>
    <row r="872" spans="2:51" s="12" customFormat="1" ht="13.5">
      <c r="B872" s="221"/>
      <c r="C872" s="222"/>
      <c r="D872" s="223" t="s">
        <v>235</v>
      </c>
      <c r="E872" s="224" t="s">
        <v>24</v>
      </c>
      <c r="F872" s="225" t="s">
        <v>149</v>
      </c>
      <c r="G872" s="222"/>
      <c r="H872" s="226">
        <v>973.054</v>
      </c>
      <c r="I872" s="227"/>
      <c r="J872" s="222"/>
      <c r="K872" s="222"/>
      <c r="L872" s="228"/>
      <c r="M872" s="229"/>
      <c r="N872" s="230"/>
      <c r="O872" s="230"/>
      <c r="P872" s="230"/>
      <c r="Q872" s="230"/>
      <c r="R872" s="230"/>
      <c r="S872" s="230"/>
      <c r="T872" s="231"/>
      <c r="AT872" s="232" t="s">
        <v>235</v>
      </c>
      <c r="AU872" s="232" t="s">
        <v>91</v>
      </c>
      <c r="AV872" s="12" t="s">
        <v>85</v>
      </c>
      <c r="AW872" s="12" t="s">
        <v>40</v>
      </c>
      <c r="AX872" s="12" t="s">
        <v>25</v>
      </c>
      <c r="AY872" s="232" t="s">
        <v>225</v>
      </c>
    </row>
    <row r="873" spans="2:65" s="1" customFormat="1" ht="25.5" customHeight="1">
      <c r="B873" s="42"/>
      <c r="C873" s="206" t="s">
        <v>1117</v>
      </c>
      <c r="D873" s="206" t="s">
        <v>227</v>
      </c>
      <c r="E873" s="207" t="s">
        <v>1118</v>
      </c>
      <c r="F873" s="208" t="s">
        <v>1119</v>
      </c>
      <c r="G873" s="209" t="s">
        <v>141</v>
      </c>
      <c r="H873" s="210">
        <v>390.15</v>
      </c>
      <c r="I873" s="211"/>
      <c r="J873" s="212">
        <f>ROUND(I873*H873,2)</f>
        <v>0</v>
      </c>
      <c r="K873" s="208" t="s">
        <v>230</v>
      </c>
      <c r="L873" s="62"/>
      <c r="M873" s="213" t="s">
        <v>24</v>
      </c>
      <c r="N873" s="214" t="s">
        <v>48</v>
      </c>
      <c r="O873" s="43"/>
      <c r="P873" s="215">
        <f>O873*H873</f>
        <v>0</v>
      </c>
      <c r="Q873" s="215">
        <v>0.00021</v>
      </c>
      <c r="R873" s="215">
        <f>Q873*H873</f>
        <v>0.0819315</v>
      </c>
      <c r="S873" s="215">
        <v>0</v>
      </c>
      <c r="T873" s="216">
        <f>S873*H873</f>
        <v>0</v>
      </c>
      <c r="AR873" s="25" t="s">
        <v>231</v>
      </c>
      <c r="AT873" s="25" t="s">
        <v>227</v>
      </c>
      <c r="AU873" s="25" t="s">
        <v>91</v>
      </c>
      <c r="AY873" s="25" t="s">
        <v>225</v>
      </c>
      <c r="BE873" s="217">
        <f>IF(N873="základní",J873,0)</f>
        <v>0</v>
      </c>
      <c r="BF873" s="217">
        <f>IF(N873="snížená",J873,0)</f>
        <v>0</v>
      </c>
      <c r="BG873" s="217">
        <f>IF(N873="zákl. přenesená",J873,0)</f>
        <v>0</v>
      </c>
      <c r="BH873" s="217">
        <f>IF(N873="sníž. přenesená",J873,0)</f>
        <v>0</v>
      </c>
      <c r="BI873" s="217">
        <f>IF(N873="nulová",J873,0)</f>
        <v>0</v>
      </c>
      <c r="BJ873" s="25" t="s">
        <v>25</v>
      </c>
      <c r="BK873" s="217">
        <f>ROUND(I873*H873,2)</f>
        <v>0</v>
      </c>
      <c r="BL873" s="25" t="s">
        <v>231</v>
      </c>
      <c r="BM873" s="25" t="s">
        <v>1120</v>
      </c>
    </row>
    <row r="874" spans="2:47" s="1" customFormat="1" ht="27">
      <c r="B874" s="42"/>
      <c r="C874" s="64"/>
      <c r="D874" s="218" t="s">
        <v>233</v>
      </c>
      <c r="E874" s="64"/>
      <c r="F874" s="219" t="s">
        <v>1121</v>
      </c>
      <c r="G874" s="64"/>
      <c r="H874" s="64"/>
      <c r="I874" s="174"/>
      <c r="J874" s="64"/>
      <c r="K874" s="64"/>
      <c r="L874" s="62"/>
      <c r="M874" s="220"/>
      <c r="N874" s="43"/>
      <c r="O874" s="43"/>
      <c r="P874" s="43"/>
      <c r="Q874" s="43"/>
      <c r="R874" s="43"/>
      <c r="S874" s="43"/>
      <c r="T874" s="79"/>
      <c r="AT874" s="25" t="s">
        <v>233</v>
      </c>
      <c r="AU874" s="25" t="s">
        <v>91</v>
      </c>
    </row>
    <row r="875" spans="2:51" s="13" customFormat="1" ht="13.5">
      <c r="B875" s="233"/>
      <c r="C875" s="234"/>
      <c r="D875" s="218" t="s">
        <v>235</v>
      </c>
      <c r="E875" s="235" t="s">
        <v>24</v>
      </c>
      <c r="F875" s="236" t="s">
        <v>1122</v>
      </c>
      <c r="G875" s="234"/>
      <c r="H875" s="237" t="s">
        <v>24</v>
      </c>
      <c r="I875" s="238"/>
      <c r="J875" s="234"/>
      <c r="K875" s="234"/>
      <c r="L875" s="239"/>
      <c r="M875" s="240"/>
      <c r="N875" s="241"/>
      <c r="O875" s="241"/>
      <c r="P875" s="241"/>
      <c r="Q875" s="241"/>
      <c r="R875" s="241"/>
      <c r="S875" s="241"/>
      <c r="T875" s="242"/>
      <c r="AT875" s="243" t="s">
        <v>235</v>
      </c>
      <c r="AU875" s="243" t="s">
        <v>91</v>
      </c>
      <c r="AV875" s="13" t="s">
        <v>25</v>
      </c>
      <c r="AW875" s="13" t="s">
        <v>40</v>
      </c>
      <c r="AX875" s="13" t="s">
        <v>77</v>
      </c>
      <c r="AY875" s="243" t="s">
        <v>225</v>
      </c>
    </row>
    <row r="876" spans="2:51" s="12" customFormat="1" ht="13.5">
      <c r="B876" s="221"/>
      <c r="C876" s="222"/>
      <c r="D876" s="218" t="s">
        <v>235</v>
      </c>
      <c r="E876" s="244" t="s">
        <v>24</v>
      </c>
      <c r="F876" s="245" t="s">
        <v>1123</v>
      </c>
      <c r="G876" s="222"/>
      <c r="H876" s="246">
        <v>390.15</v>
      </c>
      <c r="I876" s="227"/>
      <c r="J876" s="222"/>
      <c r="K876" s="222"/>
      <c r="L876" s="228"/>
      <c r="M876" s="229"/>
      <c r="N876" s="230"/>
      <c r="O876" s="230"/>
      <c r="P876" s="230"/>
      <c r="Q876" s="230"/>
      <c r="R876" s="230"/>
      <c r="S876" s="230"/>
      <c r="T876" s="231"/>
      <c r="AT876" s="232" t="s">
        <v>235</v>
      </c>
      <c r="AU876" s="232" t="s">
        <v>91</v>
      </c>
      <c r="AV876" s="12" t="s">
        <v>85</v>
      </c>
      <c r="AW876" s="12" t="s">
        <v>40</v>
      </c>
      <c r="AX876" s="12" t="s">
        <v>77</v>
      </c>
      <c r="AY876" s="232" t="s">
        <v>225</v>
      </c>
    </row>
    <row r="877" spans="2:51" s="15" customFormat="1" ht="13.5">
      <c r="B877" s="258"/>
      <c r="C877" s="259"/>
      <c r="D877" s="223" t="s">
        <v>235</v>
      </c>
      <c r="E877" s="260" t="s">
        <v>24</v>
      </c>
      <c r="F877" s="261" t="s">
        <v>248</v>
      </c>
      <c r="G877" s="259"/>
      <c r="H877" s="262">
        <v>390.15</v>
      </c>
      <c r="I877" s="263"/>
      <c r="J877" s="259"/>
      <c r="K877" s="259"/>
      <c r="L877" s="264"/>
      <c r="M877" s="265"/>
      <c r="N877" s="266"/>
      <c r="O877" s="266"/>
      <c r="P877" s="266"/>
      <c r="Q877" s="266"/>
      <c r="R877" s="266"/>
      <c r="S877" s="266"/>
      <c r="T877" s="267"/>
      <c r="AT877" s="268" t="s">
        <v>235</v>
      </c>
      <c r="AU877" s="268" t="s">
        <v>91</v>
      </c>
      <c r="AV877" s="15" t="s">
        <v>231</v>
      </c>
      <c r="AW877" s="15" t="s">
        <v>40</v>
      </c>
      <c r="AX877" s="15" t="s">
        <v>25</v>
      </c>
      <c r="AY877" s="268" t="s">
        <v>225</v>
      </c>
    </row>
    <row r="878" spans="2:65" s="1" customFormat="1" ht="16.5" customHeight="1">
      <c r="B878" s="42"/>
      <c r="C878" s="206" t="s">
        <v>1124</v>
      </c>
      <c r="D878" s="206" t="s">
        <v>227</v>
      </c>
      <c r="E878" s="207" t="s">
        <v>1125</v>
      </c>
      <c r="F878" s="208" t="s">
        <v>1126</v>
      </c>
      <c r="G878" s="209" t="s">
        <v>141</v>
      </c>
      <c r="H878" s="210">
        <v>973.054</v>
      </c>
      <c r="I878" s="211"/>
      <c r="J878" s="212">
        <f>ROUND(I878*H878,2)</f>
        <v>0</v>
      </c>
      <c r="K878" s="208" t="s">
        <v>230</v>
      </c>
      <c r="L878" s="62"/>
      <c r="M878" s="213" t="s">
        <v>24</v>
      </c>
      <c r="N878" s="214" t="s">
        <v>48</v>
      </c>
      <c r="O878" s="43"/>
      <c r="P878" s="215">
        <f>O878*H878</f>
        <v>0</v>
      </c>
      <c r="Q878" s="215">
        <v>0</v>
      </c>
      <c r="R878" s="215">
        <f>Q878*H878</f>
        <v>0</v>
      </c>
      <c r="S878" s="215">
        <v>0</v>
      </c>
      <c r="T878" s="216">
        <f>S878*H878</f>
        <v>0</v>
      </c>
      <c r="AR878" s="25" t="s">
        <v>231</v>
      </c>
      <c r="AT878" s="25" t="s">
        <v>227</v>
      </c>
      <c r="AU878" s="25" t="s">
        <v>91</v>
      </c>
      <c r="AY878" s="25" t="s">
        <v>225</v>
      </c>
      <c r="BE878" s="217">
        <f>IF(N878="základní",J878,0)</f>
        <v>0</v>
      </c>
      <c r="BF878" s="217">
        <f>IF(N878="snížená",J878,0)</f>
        <v>0</v>
      </c>
      <c r="BG878" s="217">
        <f>IF(N878="zákl. přenesená",J878,0)</f>
        <v>0</v>
      </c>
      <c r="BH878" s="217">
        <f>IF(N878="sníž. přenesená",J878,0)</f>
        <v>0</v>
      </c>
      <c r="BI878" s="217">
        <f>IF(N878="nulová",J878,0)</f>
        <v>0</v>
      </c>
      <c r="BJ878" s="25" t="s">
        <v>25</v>
      </c>
      <c r="BK878" s="217">
        <f>ROUND(I878*H878,2)</f>
        <v>0</v>
      </c>
      <c r="BL878" s="25" t="s">
        <v>231</v>
      </c>
      <c r="BM878" s="25" t="s">
        <v>1127</v>
      </c>
    </row>
    <row r="879" spans="2:47" s="1" customFormat="1" ht="13.5">
      <c r="B879" s="42"/>
      <c r="C879" s="64"/>
      <c r="D879" s="218" t="s">
        <v>233</v>
      </c>
      <c r="E879" s="64"/>
      <c r="F879" s="219" t="s">
        <v>1128</v>
      </c>
      <c r="G879" s="64"/>
      <c r="H879" s="64"/>
      <c r="I879" s="174"/>
      <c r="J879" s="64"/>
      <c r="K879" s="64"/>
      <c r="L879" s="62"/>
      <c r="M879" s="220"/>
      <c r="N879" s="43"/>
      <c r="O879" s="43"/>
      <c r="P879" s="43"/>
      <c r="Q879" s="43"/>
      <c r="R879" s="43"/>
      <c r="S879" s="43"/>
      <c r="T879" s="79"/>
      <c r="AT879" s="25" t="s">
        <v>233</v>
      </c>
      <c r="AU879" s="25" t="s">
        <v>91</v>
      </c>
    </row>
    <row r="880" spans="2:51" s="12" customFormat="1" ht="13.5">
      <c r="B880" s="221"/>
      <c r="C880" s="222"/>
      <c r="D880" s="223" t="s">
        <v>235</v>
      </c>
      <c r="E880" s="224" t="s">
        <v>24</v>
      </c>
      <c r="F880" s="225" t="s">
        <v>149</v>
      </c>
      <c r="G880" s="222"/>
      <c r="H880" s="226">
        <v>973.054</v>
      </c>
      <c r="I880" s="227"/>
      <c r="J880" s="222"/>
      <c r="K880" s="222"/>
      <c r="L880" s="228"/>
      <c r="M880" s="229"/>
      <c r="N880" s="230"/>
      <c r="O880" s="230"/>
      <c r="P880" s="230"/>
      <c r="Q880" s="230"/>
      <c r="R880" s="230"/>
      <c r="S880" s="230"/>
      <c r="T880" s="231"/>
      <c r="AT880" s="232" t="s">
        <v>235</v>
      </c>
      <c r="AU880" s="232" t="s">
        <v>91</v>
      </c>
      <c r="AV880" s="12" t="s">
        <v>85</v>
      </c>
      <c r="AW880" s="12" t="s">
        <v>40</v>
      </c>
      <c r="AX880" s="12" t="s">
        <v>25</v>
      </c>
      <c r="AY880" s="232" t="s">
        <v>225</v>
      </c>
    </row>
    <row r="881" spans="2:65" s="1" customFormat="1" ht="16.5" customHeight="1">
      <c r="B881" s="42"/>
      <c r="C881" s="206" t="s">
        <v>1129</v>
      </c>
      <c r="D881" s="206" t="s">
        <v>227</v>
      </c>
      <c r="E881" s="207" t="s">
        <v>1130</v>
      </c>
      <c r="F881" s="208" t="s">
        <v>1131</v>
      </c>
      <c r="G881" s="209" t="s">
        <v>141</v>
      </c>
      <c r="H881" s="210">
        <v>233532.96</v>
      </c>
      <c r="I881" s="211"/>
      <c r="J881" s="212">
        <f>ROUND(I881*H881,2)</f>
        <v>0</v>
      </c>
      <c r="K881" s="208" t="s">
        <v>230</v>
      </c>
      <c r="L881" s="62"/>
      <c r="M881" s="213" t="s">
        <v>24</v>
      </c>
      <c r="N881" s="214" t="s">
        <v>48</v>
      </c>
      <c r="O881" s="43"/>
      <c r="P881" s="215">
        <f>O881*H881</f>
        <v>0</v>
      </c>
      <c r="Q881" s="215">
        <v>0</v>
      </c>
      <c r="R881" s="215">
        <f>Q881*H881</f>
        <v>0</v>
      </c>
      <c r="S881" s="215">
        <v>0</v>
      </c>
      <c r="T881" s="216">
        <f>S881*H881</f>
        <v>0</v>
      </c>
      <c r="AR881" s="25" t="s">
        <v>231</v>
      </c>
      <c r="AT881" s="25" t="s">
        <v>227</v>
      </c>
      <c r="AU881" s="25" t="s">
        <v>91</v>
      </c>
      <c r="AY881" s="25" t="s">
        <v>225</v>
      </c>
      <c r="BE881" s="217">
        <f>IF(N881="základní",J881,0)</f>
        <v>0</v>
      </c>
      <c r="BF881" s="217">
        <f>IF(N881="snížená",J881,0)</f>
        <v>0</v>
      </c>
      <c r="BG881" s="217">
        <f>IF(N881="zákl. přenesená",J881,0)</f>
        <v>0</v>
      </c>
      <c r="BH881" s="217">
        <f>IF(N881="sníž. přenesená",J881,0)</f>
        <v>0</v>
      </c>
      <c r="BI881" s="217">
        <f>IF(N881="nulová",J881,0)</f>
        <v>0</v>
      </c>
      <c r="BJ881" s="25" t="s">
        <v>25</v>
      </c>
      <c r="BK881" s="217">
        <f>ROUND(I881*H881,2)</f>
        <v>0</v>
      </c>
      <c r="BL881" s="25" t="s">
        <v>231</v>
      </c>
      <c r="BM881" s="25" t="s">
        <v>1132</v>
      </c>
    </row>
    <row r="882" spans="2:47" s="1" customFormat="1" ht="13.5">
      <c r="B882" s="42"/>
      <c r="C882" s="64"/>
      <c r="D882" s="218" t="s">
        <v>233</v>
      </c>
      <c r="E882" s="64"/>
      <c r="F882" s="219" t="s">
        <v>1133</v>
      </c>
      <c r="G882" s="64"/>
      <c r="H882" s="64"/>
      <c r="I882" s="174"/>
      <c r="J882" s="64"/>
      <c r="K882" s="64"/>
      <c r="L882" s="62"/>
      <c r="M882" s="220"/>
      <c r="N882" s="43"/>
      <c r="O882" s="43"/>
      <c r="P882" s="43"/>
      <c r="Q882" s="43"/>
      <c r="R882" s="43"/>
      <c r="S882" s="43"/>
      <c r="T882" s="79"/>
      <c r="AT882" s="25" t="s">
        <v>233</v>
      </c>
      <c r="AU882" s="25" t="s">
        <v>91</v>
      </c>
    </row>
    <row r="883" spans="2:51" s="12" customFormat="1" ht="13.5">
      <c r="B883" s="221"/>
      <c r="C883" s="222"/>
      <c r="D883" s="223" t="s">
        <v>235</v>
      </c>
      <c r="E883" s="224" t="s">
        <v>24</v>
      </c>
      <c r="F883" s="225" t="s">
        <v>1111</v>
      </c>
      <c r="G883" s="222"/>
      <c r="H883" s="226">
        <v>233532.96</v>
      </c>
      <c r="I883" s="227"/>
      <c r="J883" s="222"/>
      <c r="K883" s="222"/>
      <c r="L883" s="228"/>
      <c r="M883" s="229"/>
      <c r="N883" s="230"/>
      <c r="O883" s="230"/>
      <c r="P883" s="230"/>
      <c r="Q883" s="230"/>
      <c r="R883" s="230"/>
      <c r="S883" s="230"/>
      <c r="T883" s="231"/>
      <c r="AT883" s="232" t="s">
        <v>235</v>
      </c>
      <c r="AU883" s="232" t="s">
        <v>91</v>
      </c>
      <c r="AV883" s="12" t="s">
        <v>85</v>
      </c>
      <c r="AW883" s="12" t="s">
        <v>40</v>
      </c>
      <c r="AX883" s="12" t="s">
        <v>25</v>
      </c>
      <c r="AY883" s="232" t="s">
        <v>225</v>
      </c>
    </row>
    <row r="884" spans="2:65" s="1" customFormat="1" ht="16.5" customHeight="1">
      <c r="B884" s="42"/>
      <c r="C884" s="206" t="s">
        <v>1134</v>
      </c>
      <c r="D884" s="206" t="s">
        <v>227</v>
      </c>
      <c r="E884" s="207" t="s">
        <v>1135</v>
      </c>
      <c r="F884" s="208" t="s">
        <v>1136</v>
      </c>
      <c r="G884" s="209" t="s">
        <v>141</v>
      </c>
      <c r="H884" s="210">
        <v>973.054</v>
      </c>
      <c r="I884" s="211"/>
      <c r="J884" s="212">
        <f>ROUND(I884*H884,2)</f>
        <v>0</v>
      </c>
      <c r="K884" s="208" t="s">
        <v>230</v>
      </c>
      <c r="L884" s="62"/>
      <c r="M884" s="213" t="s">
        <v>24</v>
      </c>
      <c r="N884" s="214" t="s">
        <v>48</v>
      </c>
      <c r="O884" s="43"/>
      <c r="P884" s="215">
        <f>O884*H884</f>
        <v>0</v>
      </c>
      <c r="Q884" s="215">
        <v>0</v>
      </c>
      <c r="R884" s="215">
        <f>Q884*H884</f>
        <v>0</v>
      </c>
      <c r="S884" s="215">
        <v>0</v>
      </c>
      <c r="T884" s="216">
        <f>S884*H884</f>
        <v>0</v>
      </c>
      <c r="AR884" s="25" t="s">
        <v>231</v>
      </c>
      <c r="AT884" s="25" t="s">
        <v>227</v>
      </c>
      <c r="AU884" s="25" t="s">
        <v>91</v>
      </c>
      <c r="AY884" s="25" t="s">
        <v>225</v>
      </c>
      <c r="BE884" s="217">
        <f>IF(N884="základní",J884,0)</f>
        <v>0</v>
      </c>
      <c r="BF884" s="217">
        <f>IF(N884="snížená",J884,0)</f>
        <v>0</v>
      </c>
      <c r="BG884" s="217">
        <f>IF(N884="zákl. přenesená",J884,0)</f>
        <v>0</v>
      </c>
      <c r="BH884" s="217">
        <f>IF(N884="sníž. přenesená",J884,0)</f>
        <v>0</v>
      </c>
      <c r="BI884" s="217">
        <f>IF(N884="nulová",J884,0)</f>
        <v>0</v>
      </c>
      <c r="BJ884" s="25" t="s">
        <v>25</v>
      </c>
      <c r="BK884" s="217">
        <f>ROUND(I884*H884,2)</f>
        <v>0</v>
      </c>
      <c r="BL884" s="25" t="s">
        <v>231</v>
      </c>
      <c r="BM884" s="25" t="s">
        <v>1137</v>
      </c>
    </row>
    <row r="885" spans="2:47" s="1" customFormat="1" ht="13.5">
      <c r="B885" s="42"/>
      <c r="C885" s="64"/>
      <c r="D885" s="218" t="s">
        <v>233</v>
      </c>
      <c r="E885" s="64"/>
      <c r="F885" s="219" t="s">
        <v>1138</v>
      </c>
      <c r="G885" s="64"/>
      <c r="H885" s="64"/>
      <c r="I885" s="174"/>
      <c r="J885" s="64"/>
      <c r="K885" s="64"/>
      <c r="L885" s="62"/>
      <c r="M885" s="220"/>
      <c r="N885" s="43"/>
      <c r="O885" s="43"/>
      <c r="P885" s="43"/>
      <c r="Q885" s="43"/>
      <c r="R885" s="43"/>
      <c r="S885" s="43"/>
      <c r="T885" s="79"/>
      <c r="AT885" s="25" t="s">
        <v>233</v>
      </c>
      <c r="AU885" s="25" t="s">
        <v>91</v>
      </c>
    </row>
    <row r="886" spans="2:51" s="12" customFormat="1" ht="13.5">
      <c r="B886" s="221"/>
      <c r="C886" s="222"/>
      <c r="D886" s="218" t="s">
        <v>235</v>
      </c>
      <c r="E886" s="244" t="s">
        <v>24</v>
      </c>
      <c r="F886" s="245" t="s">
        <v>149</v>
      </c>
      <c r="G886" s="222"/>
      <c r="H886" s="246">
        <v>973.054</v>
      </c>
      <c r="I886" s="227"/>
      <c r="J886" s="222"/>
      <c r="K886" s="222"/>
      <c r="L886" s="228"/>
      <c r="M886" s="229"/>
      <c r="N886" s="230"/>
      <c r="O886" s="230"/>
      <c r="P886" s="230"/>
      <c r="Q886" s="230"/>
      <c r="R886" s="230"/>
      <c r="S886" s="230"/>
      <c r="T886" s="231"/>
      <c r="AT886" s="232" t="s">
        <v>235</v>
      </c>
      <c r="AU886" s="232" t="s">
        <v>91</v>
      </c>
      <c r="AV886" s="12" t="s">
        <v>85</v>
      </c>
      <c r="AW886" s="12" t="s">
        <v>40</v>
      </c>
      <c r="AX886" s="12" t="s">
        <v>25</v>
      </c>
      <c r="AY886" s="232" t="s">
        <v>225</v>
      </c>
    </row>
    <row r="887" spans="2:63" s="11" customFormat="1" ht="22.35" customHeight="1">
      <c r="B887" s="189"/>
      <c r="C887" s="190"/>
      <c r="D887" s="203" t="s">
        <v>76</v>
      </c>
      <c r="E887" s="204" t="s">
        <v>943</v>
      </c>
      <c r="F887" s="204" t="s">
        <v>1139</v>
      </c>
      <c r="G887" s="190"/>
      <c r="H887" s="190"/>
      <c r="I887" s="193"/>
      <c r="J887" s="205">
        <f>BK887</f>
        <v>0</v>
      </c>
      <c r="K887" s="190"/>
      <c r="L887" s="195"/>
      <c r="M887" s="196"/>
      <c r="N887" s="197"/>
      <c r="O887" s="197"/>
      <c r="P887" s="198">
        <f>SUM(P888:P911)</f>
        <v>0</v>
      </c>
      <c r="Q887" s="197"/>
      <c r="R887" s="198">
        <f>SUM(R888:R911)</f>
        <v>0.17452</v>
      </c>
      <c r="S887" s="197"/>
      <c r="T887" s="199">
        <f>SUM(T888:T911)</f>
        <v>0</v>
      </c>
      <c r="AR887" s="200" t="s">
        <v>25</v>
      </c>
      <c r="AT887" s="201" t="s">
        <v>76</v>
      </c>
      <c r="AU887" s="201" t="s">
        <v>85</v>
      </c>
      <c r="AY887" s="200" t="s">
        <v>225</v>
      </c>
      <c r="BK887" s="202">
        <f>SUM(BK888:BK911)</f>
        <v>0</v>
      </c>
    </row>
    <row r="888" spans="2:65" s="1" customFormat="1" ht="16.5" customHeight="1">
      <c r="B888" s="42"/>
      <c r="C888" s="206" t="s">
        <v>1140</v>
      </c>
      <c r="D888" s="206" t="s">
        <v>227</v>
      </c>
      <c r="E888" s="207" t="s">
        <v>1141</v>
      </c>
      <c r="F888" s="208" t="s">
        <v>1142</v>
      </c>
      <c r="G888" s="209" t="s">
        <v>748</v>
      </c>
      <c r="H888" s="210">
        <v>67</v>
      </c>
      <c r="I888" s="211"/>
      <c r="J888" s="212">
        <f>ROUND(I888*H888,2)</f>
        <v>0</v>
      </c>
      <c r="K888" s="208" t="s">
        <v>230</v>
      </c>
      <c r="L888" s="62"/>
      <c r="M888" s="213" t="s">
        <v>24</v>
      </c>
      <c r="N888" s="214" t="s">
        <v>48</v>
      </c>
      <c r="O888" s="43"/>
      <c r="P888" s="215">
        <f>O888*H888</f>
        <v>0</v>
      </c>
      <c r="Q888" s="215">
        <v>0.00068</v>
      </c>
      <c r="R888" s="215">
        <f>Q888*H888</f>
        <v>0.04556</v>
      </c>
      <c r="S888" s="215">
        <v>0</v>
      </c>
      <c r="T888" s="216">
        <f>S888*H888</f>
        <v>0</v>
      </c>
      <c r="AR888" s="25" t="s">
        <v>231</v>
      </c>
      <c r="AT888" s="25" t="s">
        <v>227</v>
      </c>
      <c r="AU888" s="25" t="s">
        <v>91</v>
      </c>
      <c r="AY888" s="25" t="s">
        <v>225</v>
      </c>
      <c r="BE888" s="217">
        <f>IF(N888="základní",J888,0)</f>
        <v>0</v>
      </c>
      <c r="BF888" s="217">
        <f>IF(N888="snížená",J888,0)</f>
        <v>0</v>
      </c>
      <c r="BG888" s="217">
        <f>IF(N888="zákl. přenesená",J888,0)</f>
        <v>0</v>
      </c>
      <c r="BH888" s="217">
        <f>IF(N888="sníž. přenesená",J888,0)</f>
        <v>0</v>
      </c>
      <c r="BI888" s="217">
        <f>IF(N888="nulová",J888,0)</f>
        <v>0</v>
      </c>
      <c r="BJ888" s="25" t="s">
        <v>25</v>
      </c>
      <c r="BK888" s="217">
        <f>ROUND(I888*H888,2)</f>
        <v>0</v>
      </c>
      <c r="BL888" s="25" t="s">
        <v>231</v>
      </c>
      <c r="BM888" s="25" t="s">
        <v>1143</v>
      </c>
    </row>
    <row r="889" spans="2:47" s="1" customFormat="1" ht="27">
      <c r="B889" s="42"/>
      <c r="C889" s="64"/>
      <c r="D889" s="218" t="s">
        <v>233</v>
      </c>
      <c r="E889" s="64"/>
      <c r="F889" s="219" t="s">
        <v>1144</v>
      </c>
      <c r="G889" s="64"/>
      <c r="H889" s="64"/>
      <c r="I889" s="174"/>
      <c r="J889" s="64"/>
      <c r="K889" s="64"/>
      <c r="L889" s="62"/>
      <c r="M889" s="220"/>
      <c r="N889" s="43"/>
      <c r="O889" s="43"/>
      <c r="P889" s="43"/>
      <c r="Q889" s="43"/>
      <c r="R889" s="43"/>
      <c r="S889" s="43"/>
      <c r="T889" s="79"/>
      <c r="AT889" s="25" t="s">
        <v>233</v>
      </c>
      <c r="AU889" s="25" t="s">
        <v>91</v>
      </c>
    </row>
    <row r="890" spans="2:51" s="13" customFormat="1" ht="13.5">
      <c r="B890" s="233"/>
      <c r="C890" s="234"/>
      <c r="D890" s="218" t="s">
        <v>235</v>
      </c>
      <c r="E890" s="235" t="s">
        <v>24</v>
      </c>
      <c r="F890" s="236" t="s">
        <v>1145</v>
      </c>
      <c r="G890" s="234"/>
      <c r="H890" s="237" t="s">
        <v>24</v>
      </c>
      <c r="I890" s="238"/>
      <c r="J890" s="234"/>
      <c r="K890" s="234"/>
      <c r="L890" s="239"/>
      <c r="M890" s="240"/>
      <c r="N890" s="241"/>
      <c r="O890" s="241"/>
      <c r="P890" s="241"/>
      <c r="Q890" s="241"/>
      <c r="R890" s="241"/>
      <c r="S890" s="241"/>
      <c r="T890" s="242"/>
      <c r="AT890" s="243" t="s">
        <v>235</v>
      </c>
      <c r="AU890" s="243" t="s">
        <v>91</v>
      </c>
      <c r="AV890" s="13" t="s">
        <v>25</v>
      </c>
      <c r="AW890" s="13" t="s">
        <v>40</v>
      </c>
      <c r="AX890" s="13" t="s">
        <v>77</v>
      </c>
      <c r="AY890" s="243" t="s">
        <v>225</v>
      </c>
    </row>
    <row r="891" spans="2:51" s="12" customFormat="1" ht="13.5">
      <c r="B891" s="221"/>
      <c r="C891" s="222"/>
      <c r="D891" s="218" t="s">
        <v>235</v>
      </c>
      <c r="E891" s="244" t="s">
        <v>24</v>
      </c>
      <c r="F891" s="245" t="s">
        <v>802</v>
      </c>
      <c r="G891" s="222"/>
      <c r="H891" s="246">
        <v>67</v>
      </c>
      <c r="I891" s="227"/>
      <c r="J891" s="222"/>
      <c r="K891" s="222"/>
      <c r="L891" s="228"/>
      <c r="M891" s="229"/>
      <c r="N891" s="230"/>
      <c r="O891" s="230"/>
      <c r="P891" s="230"/>
      <c r="Q891" s="230"/>
      <c r="R891" s="230"/>
      <c r="S891" s="230"/>
      <c r="T891" s="231"/>
      <c r="AT891" s="232" t="s">
        <v>235</v>
      </c>
      <c r="AU891" s="232" t="s">
        <v>91</v>
      </c>
      <c r="AV891" s="12" t="s">
        <v>85</v>
      </c>
      <c r="AW891" s="12" t="s">
        <v>40</v>
      </c>
      <c r="AX891" s="12" t="s">
        <v>77</v>
      </c>
      <c r="AY891" s="232" t="s">
        <v>225</v>
      </c>
    </row>
    <row r="892" spans="2:51" s="15" customFormat="1" ht="13.5">
      <c r="B892" s="258"/>
      <c r="C892" s="259"/>
      <c r="D892" s="223" t="s">
        <v>235</v>
      </c>
      <c r="E892" s="260" t="s">
        <v>24</v>
      </c>
      <c r="F892" s="261" t="s">
        <v>248</v>
      </c>
      <c r="G892" s="259"/>
      <c r="H892" s="262">
        <v>67</v>
      </c>
      <c r="I892" s="263"/>
      <c r="J892" s="259"/>
      <c r="K892" s="259"/>
      <c r="L892" s="264"/>
      <c r="M892" s="265"/>
      <c r="N892" s="266"/>
      <c r="O892" s="266"/>
      <c r="P892" s="266"/>
      <c r="Q892" s="266"/>
      <c r="R892" s="266"/>
      <c r="S892" s="266"/>
      <c r="T892" s="267"/>
      <c r="AT892" s="268" t="s">
        <v>235</v>
      </c>
      <c r="AU892" s="268" t="s">
        <v>91</v>
      </c>
      <c r="AV892" s="15" t="s">
        <v>231</v>
      </c>
      <c r="AW892" s="15" t="s">
        <v>40</v>
      </c>
      <c r="AX892" s="15" t="s">
        <v>25</v>
      </c>
      <c r="AY892" s="268" t="s">
        <v>225</v>
      </c>
    </row>
    <row r="893" spans="2:65" s="1" customFormat="1" ht="38.25" customHeight="1">
      <c r="B893" s="42"/>
      <c r="C893" s="274" t="s">
        <v>1146</v>
      </c>
      <c r="D893" s="274" t="s">
        <v>697</v>
      </c>
      <c r="E893" s="275" t="s">
        <v>1147</v>
      </c>
      <c r="F893" s="276" t="s">
        <v>1148</v>
      </c>
      <c r="G893" s="277" t="s">
        <v>1149</v>
      </c>
      <c r="H893" s="278">
        <v>1022.085</v>
      </c>
      <c r="I893" s="279"/>
      <c r="J893" s="280">
        <f>ROUND(I893*H893,2)</f>
        <v>0</v>
      </c>
      <c r="K893" s="276" t="s">
        <v>24</v>
      </c>
      <c r="L893" s="281"/>
      <c r="M893" s="282" t="s">
        <v>24</v>
      </c>
      <c r="N893" s="283" t="s">
        <v>48</v>
      </c>
      <c r="O893" s="43"/>
      <c r="P893" s="215">
        <f>O893*H893</f>
        <v>0</v>
      </c>
      <c r="Q893" s="215">
        <v>0</v>
      </c>
      <c r="R893" s="215">
        <f>Q893*H893</f>
        <v>0</v>
      </c>
      <c r="S893" s="215">
        <v>0</v>
      </c>
      <c r="T893" s="216">
        <f>S893*H893</f>
        <v>0</v>
      </c>
      <c r="AR893" s="25" t="s">
        <v>277</v>
      </c>
      <c r="AT893" s="25" t="s">
        <v>697</v>
      </c>
      <c r="AU893" s="25" t="s">
        <v>91</v>
      </c>
      <c r="AY893" s="25" t="s">
        <v>225</v>
      </c>
      <c r="BE893" s="217">
        <f>IF(N893="základní",J893,0)</f>
        <v>0</v>
      </c>
      <c r="BF893" s="217">
        <f>IF(N893="snížená",J893,0)</f>
        <v>0</v>
      </c>
      <c r="BG893" s="217">
        <f>IF(N893="zákl. přenesená",J893,0)</f>
        <v>0</v>
      </c>
      <c r="BH893" s="217">
        <f>IF(N893="sníž. přenesená",J893,0)</f>
        <v>0</v>
      </c>
      <c r="BI893" s="217">
        <f>IF(N893="nulová",J893,0)</f>
        <v>0</v>
      </c>
      <c r="BJ893" s="25" t="s">
        <v>25</v>
      </c>
      <c r="BK893" s="217">
        <f>ROUND(I893*H893,2)</f>
        <v>0</v>
      </c>
      <c r="BL893" s="25" t="s">
        <v>231</v>
      </c>
      <c r="BM893" s="25" t="s">
        <v>1150</v>
      </c>
    </row>
    <row r="894" spans="2:47" s="1" customFormat="1" ht="27">
      <c r="B894" s="42"/>
      <c r="C894" s="64"/>
      <c r="D894" s="218" t="s">
        <v>233</v>
      </c>
      <c r="E894" s="64"/>
      <c r="F894" s="219" t="s">
        <v>1148</v>
      </c>
      <c r="G894" s="64"/>
      <c r="H894" s="64"/>
      <c r="I894" s="174"/>
      <c r="J894" s="64"/>
      <c r="K894" s="64"/>
      <c r="L894" s="62"/>
      <c r="M894" s="220"/>
      <c r="N894" s="43"/>
      <c r="O894" s="43"/>
      <c r="P894" s="43"/>
      <c r="Q894" s="43"/>
      <c r="R894" s="43"/>
      <c r="S894" s="43"/>
      <c r="T894" s="79"/>
      <c r="AT894" s="25" t="s">
        <v>233</v>
      </c>
      <c r="AU894" s="25" t="s">
        <v>91</v>
      </c>
    </row>
    <row r="895" spans="2:51" s="12" customFormat="1" ht="13.5">
      <c r="B895" s="221"/>
      <c r="C895" s="222"/>
      <c r="D895" s="223" t="s">
        <v>235</v>
      </c>
      <c r="E895" s="224" t="s">
        <v>24</v>
      </c>
      <c r="F895" s="225" t="s">
        <v>1151</v>
      </c>
      <c r="G895" s="222"/>
      <c r="H895" s="226">
        <v>1022.085</v>
      </c>
      <c r="I895" s="227"/>
      <c r="J895" s="222"/>
      <c r="K895" s="222"/>
      <c r="L895" s="228"/>
      <c r="M895" s="229"/>
      <c r="N895" s="230"/>
      <c r="O895" s="230"/>
      <c r="P895" s="230"/>
      <c r="Q895" s="230"/>
      <c r="R895" s="230"/>
      <c r="S895" s="230"/>
      <c r="T895" s="231"/>
      <c r="AT895" s="232" t="s">
        <v>235</v>
      </c>
      <c r="AU895" s="232" t="s">
        <v>91</v>
      </c>
      <c r="AV895" s="12" t="s">
        <v>85</v>
      </c>
      <c r="AW895" s="12" t="s">
        <v>40</v>
      </c>
      <c r="AX895" s="12" t="s">
        <v>25</v>
      </c>
      <c r="AY895" s="232" t="s">
        <v>225</v>
      </c>
    </row>
    <row r="896" spans="2:65" s="1" customFormat="1" ht="38.25" customHeight="1">
      <c r="B896" s="42"/>
      <c r="C896" s="274" t="s">
        <v>1152</v>
      </c>
      <c r="D896" s="274" t="s">
        <v>697</v>
      </c>
      <c r="E896" s="275" t="s">
        <v>1153</v>
      </c>
      <c r="F896" s="276" t="s">
        <v>1154</v>
      </c>
      <c r="G896" s="277" t="s">
        <v>1149</v>
      </c>
      <c r="H896" s="278">
        <v>4115.837</v>
      </c>
      <c r="I896" s="279"/>
      <c r="J896" s="280">
        <f>ROUND(I896*H896,2)</f>
        <v>0</v>
      </c>
      <c r="K896" s="276" t="s">
        <v>24</v>
      </c>
      <c r="L896" s="281"/>
      <c r="M896" s="282" t="s">
        <v>24</v>
      </c>
      <c r="N896" s="283" t="s">
        <v>48</v>
      </c>
      <c r="O896" s="43"/>
      <c r="P896" s="215">
        <f>O896*H896</f>
        <v>0</v>
      </c>
      <c r="Q896" s="215">
        <v>0</v>
      </c>
      <c r="R896" s="215">
        <f>Q896*H896</f>
        <v>0</v>
      </c>
      <c r="S896" s="215">
        <v>0</v>
      </c>
      <c r="T896" s="216">
        <f>S896*H896</f>
        <v>0</v>
      </c>
      <c r="AR896" s="25" t="s">
        <v>277</v>
      </c>
      <c r="AT896" s="25" t="s">
        <v>697</v>
      </c>
      <c r="AU896" s="25" t="s">
        <v>91</v>
      </c>
      <c r="AY896" s="25" t="s">
        <v>225</v>
      </c>
      <c r="BE896" s="217">
        <f>IF(N896="základní",J896,0)</f>
        <v>0</v>
      </c>
      <c r="BF896" s="217">
        <f>IF(N896="snížená",J896,0)</f>
        <v>0</v>
      </c>
      <c r="BG896" s="217">
        <f>IF(N896="zákl. přenesená",J896,0)</f>
        <v>0</v>
      </c>
      <c r="BH896" s="217">
        <f>IF(N896="sníž. přenesená",J896,0)</f>
        <v>0</v>
      </c>
      <c r="BI896" s="217">
        <f>IF(N896="nulová",J896,0)</f>
        <v>0</v>
      </c>
      <c r="BJ896" s="25" t="s">
        <v>25</v>
      </c>
      <c r="BK896" s="217">
        <f>ROUND(I896*H896,2)</f>
        <v>0</v>
      </c>
      <c r="BL896" s="25" t="s">
        <v>231</v>
      </c>
      <c r="BM896" s="25" t="s">
        <v>1155</v>
      </c>
    </row>
    <row r="897" spans="2:47" s="1" customFormat="1" ht="27">
      <c r="B897" s="42"/>
      <c r="C897" s="64"/>
      <c r="D897" s="218" t="s">
        <v>233</v>
      </c>
      <c r="E897" s="64"/>
      <c r="F897" s="219" t="s">
        <v>1154</v>
      </c>
      <c r="G897" s="64"/>
      <c r="H897" s="64"/>
      <c r="I897" s="174"/>
      <c r="J897" s="64"/>
      <c r="K897" s="64"/>
      <c r="L897" s="62"/>
      <c r="M897" s="220"/>
      <c r="N897" s="43"/>
      <c r="O897" s="43"/>
      <c r="P897" s="43"/>
      <c r="Q897" s="43"/>
      <c r="R897" s="43"/>
      <c r="S897" s="43"/>
      <c r="T897" s="79"/>
      <c r="AT897" s="25" t="s">
        <v>233</v>
      </c>
      <c r="AU897" s="25" t="s">
        <v>91</v>
      </c>
    </row>
    <row r="898" spans="2:51" s="12" customFormat="1" ht="13.5">
      <c r="B898" s="221"/>
      <c r="C898" s="222"/>
      <c r="D898" s="223" t="s">
        <v>235</v>
      </c>
      <c r="E898" s="224" t="s">
        <v>24</v>
      </c>
      <c r="F898" s="225" t="s">
        <v>1156</v>
      </c>
      <c r="G898" s="222"/>
      <c r="H898" s="226">
        <v>4115.837</v>
      </c>
      <c r="I898" s="227"/>
      <c r="J898" s="222"/>
      <c r="K898" s="222"/>
      <c r="L898" s="228"/>
      <c r="M898" s="229"/>
      <c r="N898" s="230"/>
      <c r="O898" s="230"/>
      <c r="P898" s="230"/>
      <c r="Q898" s="230"/>
      <c r="R898" s="230"/>
      <c r="S898" s="230"/>
      <c r="T898" s="231"/>
      <c r="AT898" s="232" t="s">
        <v>235</v>
      </c>
      <c r="AU898" s="232" t="s">
        <v>91</v>
      </c>
      <c r="AV898" s="12" t="s">
        <v>85</v>
      </c>
      <c r="AW898" s="12" t="s">
        <v>40</v>
      </c>
      <c r="AX898" s="12" t="s">
        <v>25</v>
      </c>
      <c r="AY898" s="232" t="s">
        <v>225</v>
      </c>
    </row>
    <row r="899" spans="2:65" s="1" customFormat="1" ht="16.5" customHeight="1">
      <c r="B899" s="42"/>
      <c r="C899" s="206" t="s">
        <v>1157</v>
      </c>
      <c r="D899" s="206" t="s">
        <v>227</v>
      </c>
      <c r="E899" s="207" t="s">
        <v>1158</v>
      </c>
      <c r="F899" s="208" t="s">
        <v>1159</v>
      </c>
      <c r="G899" s="209" t="s">
        <v>748</v>
      </c>
      <c r="H899" s="210">
        <v>2</v>
      </c>
      <c r="I899" s="211"/>
      <c r="J899" s="212">
        <f>ROUND(I899*H899,2)</f>
        <v>0</v>
      </c>
      <c r="K899" s="208" t="s">
        <v>230</v>
      </c>
      <c r="L899" s="62"/>
      <c r="M899" s="213" t="s">
        <v>24</v>
      </c>
      <c r="N899" s="214" t="s">
        <v>48</v>
      </c>
      <c r="O899" s="43"/>
      <c r="P899" s="215">
        <f>O899*H899</f>
        <v>0</v>
      </c>
      <c r="Q899" s="215">
        <v>0.04597</v>
      </c>
      <c r="R899" s="215">
        <f>Q899*H899</f>
        <v>0.09194</v>
      </c>
      <c r="S899" s="215">
        <v>0</v>
      </c>
      <c r="T899" s="216">
        <f>S899*H899</f>
        <v>0</v>
      </c>
      <c r="AR899" s="25" t="s">
        <v>231</v>
      </c>
      <c r="AT899" s="25" t="s">
        <v>227</v>
      </c>
      <c r="AU899" s="25" t="s">
        <v>91</v>
      </c>
      <c r="AY899" s="25" t="s">
        <v>225</v>
      </c>
      <c r="BE899" s="217">
        <f>IF(N899="základní",J899,0)</f>
        <v>0</v>
      </c>
      <c r="BF899" s="217">
        <f>IF(N899="snížená",J899,0)</f>
        <v>0</v>
      </c>
      <c r="BG899" s="217">
        <f>IF(N899="zákl. přenesená",J899,0)</f>
        <v>0</v>
      </c>
      <c r="BH899" s="217">
        <f>IF(N899="sníž. přenesená",J899,0)</f>
        <v>0</v>
      </c>
      <c r="BI899" s="217">
        <f>IF(N899="nulová",J899,0)</f>
        <v>0</v>
      </c>
      <c r="BJ899" s="25" t="s">
        <v>25</v>
      </c>
      <c r="BK899" s="217">
        <f>ROUND(I899*H899,2)</f>
        <v>0</v>
      </c>
      <c r="BL899" s="25" t="s">
        <v>231</v>
      </c>
      <c r="BM899" s="25" t="s">
        <v>1160</v>
      </c>
    </row>
    <row r="900" spans="2:47" s="1" customFormat="1" ht="27">
      <c r="B900" s="42"/>
      <c r="C900" s="64"/>
      <c r="D900" s="218" t="s">
        <v>233</v>
      </c>
      <c r="E900" s="64"/>
      <c r="F900" s="219" t="s">
        <v>1161</v>
      </c>
      <c r="G900" s="64"/>
      <c r="H900" s="64"/>
      <c r="I900" s="174"/>
      <c r="J900" s="64"/>
      <c r="K900" s="64"/>
      <c r="L900" s="62"/>
      <c r="M900" s="220"/>
      <c r="N900" s="43"/>
      <c r="O900" s="43"/>
      <c r="P900" s="43"/>
      <c r="Q900" s="43"/>
      <c r="R900" s="43"/>
      <c r="S900" s="43"/>
      <c r="T900" s="79"/>
      <c r="AT900" s="25" t="s">
        <v>233</v>
      </c>
      <c r="AU900" s="25" t="s">
        <v>91</v>
      </c>
    </row>
    <row r="901" spans="2:51" s="12" customFormat="1" ht="13.5">
      <c r="B901" s="221"/>
      <c r="C901" s="222"/>
      <c r="D901" s="218" t="s">
        <v>235</v>
      </c>
      <c r="E901" s="244" t="s">
        <v>24</v>
      </c>
      <c r="F901" s="245" t="s">
        <v>1162</v>
      </c>
      <c r="G901" s="222"/>
      <c r="H901" s="246">
        <v>2</v>
      </c>
      <c r="I901" s="227"/>
      <c r="J901" s="222"/>
      <c r="K901" s="222"/>
      <c r="L901" s="228"/>
      <c r="M901" s="229"/>
      <c r="N901" s="230"/>
      <c r="O901" s="230"/>
      <c r="P901" s="230"/>
      <c r="Q901" s="230"/>
      <c r="R901" s="230"/>
      <c r="S901" s="230"/>
      <c r="T901" s="231"/>
      <c r="AT901" s="232" t="s">
        <v>235</v>
      </c>
      <c r="AU901" s="232" t="s">
        <v>91</v>
      </c>
      <c r="AV901" s="12" t="s">
        <v>85</v>
      </c>
      <c r="AW901" s="12" t="s">
        <v>40</v>
      </c>
      <c r="AX901" s="12" t="s">
        <v>77</v>
      </c>
      <c r="AY901" s="232" t="s">
        <v>225</v>
      </c>
    </row>
    <row r="902" spans="2:51" s="15" customFormat="1" ht="13.5">
      <c r="B902" s="258"/>
      <c r="C902" s="259"/>
      <c r="D902" s="223" t="s">
        <v>235</v>
      </c>
      <c r="E902" s="260" t="s">
        <v>24</v>
      </c>
      <c r="F902" s="261" t="s">
        <v>248</v>
      </c>
      <c r="G902" s="259"/>
      <c r="H902" s="262">
        <v>2</v>
      </c>
      <c r="I902" s="263"/>
      <c r="J902" s="259"/>
      <c r="K902" s="259"/>
      <c r="L902" s="264"/>
      <c r="M902" s="265"/>
      <c r="N902" s="266"/>
      <c r="O902" s="266"/>
      <c r="P902" s="266"/>
      <c r="Q902" s="266"/>
      <c r="R902" s="266"/>
      <c r="S902" s="266"/>
      <c r="T902" s="267"/>
      <c r="AT902" s="268" t="s">
        <v>235</v>
      </c>
      <c r="AU902" s="268" t="s">
        <v>91</v>
      </c>
      <c r="AV902" s="15" t="s">
        <v>231</v>
      </c>
      <c r="AW902" s="15" t="s">
        <v>40</v>
      </c>
      <c r="AX902" s="15" t="s">
        <v>25</v>
      </c>
      <c r="AY902" s="268" t="s">
        <v>225</v>
      </c>
    </row>
    <row r="903" spans="2:65" s="1" customFormat="1" ht="16.5" customHeight="1">
      <c r="B903" s="42"/>
      <c r="C903" s="274" t="s">
        <v>1163</v>
      </c>
      <c r="D903" s="274" t="s">
        <v>697</v>
      </c>
      <c r="E903" s="275" t="s">
        <v>1164</v>
      </c>
      <c r="F903" s="276" t="s">
        <v>1165</v>
      </c>
      <c r="G903" s="277" t="s">
        <v>748</v>
      </c>
      <c r="H903" s="278">
        <v>2</v>
      </c>
      <c r="I903" s="279"/>
      <c r="J903" s="280">
        <f>ROUND(I903*H903,2)</f>
        <v>0</v>
      </c>
      <c r="K903" s="276" t="s">
        <v>24</v>
      </c>
      <c r="L903" s="281"/>
      <c r="M903" s="282" t="s">
        <v>24</v>
      </c>
      <c r="N903" s="283" t="s">
        <v>48</v>
      </c>
      <c r="O903" s="43"/>
      <c r="P903" s="215">
        <f>O903*H903</f>
        <v>0</v>
      </c>
      <c r="Q903" s="215">
        <v>0</v>
      </c>
      <c r="R903" s="215">
        <f>Q903*H903</f>
        <v>0</v>
      </c>
      <c r="S903" s="215">
        <v>0</v>
      </c>
      <c r="T903" s="216">
        <f>S903*H903</f>
        <v>0</v>
      </c>
      <c r="AR903" s="25" t="s">
        <v>277</v>
      </c>
      <c r="AT903" s="25" t="s">
        <v>697</v>
      </c>
      <c r="AU903" s="25" t="s">
        <v>91</v>
      </c>
      <c r="AY903" s="25" t="s">
        <v>225</v>
      </c>
      <c r="BE903" s="217">
        <f>IF(N903="základní",J903,0)</f>
        <v>0</v>
      </c>
      <c r="BF903" s="217">
        <f>IF(N903="snížená",J903,0)</f>
        <v>0</v>
      </c>
      <c r="BG903" s="217">
        <f>IF(N903="zákl. přenesená",J903,0)</f>
        <v>0</v>
      </c>
      <c r="BH903" s="217">
        <f>IF(N903="sníž. přenesená",J903,0)</f>
        <v>0</v>
      </c>
      <c r="BI903" s="217">
        <f>IF(N903="nulová",J903,0)</f>
        <v>0</v>
      </c>
      <c r="BJ903" s="25" t="s">
        <v>25</v>
      </c>
      <c r="BK903" s="217">
        <f>ROUND(I903*H903,2)</f>
        <v>0</v>
      </c>
      <c r="BL903" s="25" t="s">
        <v>231</v>
      </c>
      <c r="BM903" s="25" t="s">
        <v>1166</v>
      </c>
    </row>
    <row r="904" spans="2:65" s="1" customFormat="1" ht="16.5" customHeight="1">
      <c r="B904" s="42"/>
      <c r="C904" s="206" t="s">
        <v>1167</v>
      </c>
      <c r="D904" s="206" t="s">
        <v>227</v>
      </c>
      <c r="E904" s="207" t="s">
        <v>1168</v>
      </c>
      <c r="F904" s="208" t="s">
        <v>1169</v>
      </c>
      <c r="G904" s="209" t="s">
        <v>748</v>
      </c>
      <c r="H904" s="210">
        <v>3</v>
      </c>
      <c r="I904" s="211"/>
      <c r="J904" s="212">
        <f>ROUND(I904*H904,2)</f>
        <v>0</v>
      </c>
      <c r="K904" s="208" t="s">
        <v>230</v>
      </c>
      <c r="L904" s="62"/>
      <c r="M904" s="213" t="s">
        <v>24</v>
      </c>
      <c r="N904" s="214" t="s">
        <v>48</v>
      </c>
      <c r="O904" s="43"/>
      <c r="P904" s="215">
        <f>O904*H904</f>
        <v>0</v>
      </c>
      <c r="Q904" s="215">
        <v>0.00234</v>
      </c>
      <c r="R904" s="215">
        <f>Q904*H904</f>
        <v>0.00702</v>
      </c>
      <c r="S904" s="215">
        <v>0</v>
      </c>
      <c r="T904" s="216">
        <f>S904*H904</f>
        <v>0</v>
      </c>
      <c r="AR904" s="25" t="s">
        <v>231</v>
      </c>
      <c r="AT904" s="25" t="s">
        <v>227</v>
      </c>
      <c r="AU904" s="25" t="s">
        <v>91</v>
      </c>
      <c r="AY904" s="25" t="s">
        <v>225</v>
      </c>
      <c r="BE904" s="217">
        <f>IF(N904="základní",J904,0)</f>
        <v>0</v>
      </c>
      <c r="BF904" s="217">
        <f>IF(N904="snížená",J904,0)</f>
        <v>0</v>
      </c>
      <c r="BG904" s="217">
        <f>IF(N904="zákl. přenesená",J904,0)</f>
        <v>0</v>
      </c>
      <c r="BH904" s="217">
        <f>IF(N904="sníž. přenesená",J904,0)</f>
        <v>0</v>
      </c>
      <c r="BI904" s="217">
        <f>IF(N904="nulová",J904,0)</f>
        <v>0</v>
      </c>
      <c r="BJ904" s="25" t="s">
        <v>25</v>
      </c>
      <c r="BK904" s="217">
        <f>ROUND(I904*H904,2)</f>
        <v>0</v>
      </c>
      <c r="BL904" s="25" t="s">
        <v>231</v>
      </c>
      <c r="BM904" s="25" t="s">
        <v>1170</v>
      </c>
    </row>
    <row r="905" spans="2:47" s="1" customFormat="1" ht="40.5">
      <c r="B905" s="42"/>
      <c r="C905" s="64"/>
      <c r="D905" s="218" t="s">
        <v>233</v>
      </c>
      <c r="E905" s="64"/>
      <c r="F905" s="219" t="s">
        <v>1171</v>
      </c>
      <c r="G905" s="64"/>
      <c r="H905" s="64"/>
      <c r="I905" s="174"/>
      <c r="J905" s="64"/>
      <c r="K905" s="64"/>
      <c r="L905" s="62"/>
      <c r="M905" s="220"/>
      <c r="N905" s="43"/>
      <c r="O905" s="43"/>
      <c r="P905" s="43"/>
      <c r="Q905" s="43"/>
      <c r="R905" s="43"/>
      <c r="S905" s="43"/>
      <c r="T905" s="79"/>
      <c r="AT905" s="25" t="s">
        <v>233</v>
      </c>
      <c r="AU905" s="25" t="s">
        <v>91</v>
      </c>
    </row>
    <row r="906" spans="2:51" s="13" customFormat="1" ht="13.5">
      <c r="B906" s="233"/>
      <c r="C906" s="234"/>
      <c r="D906" s="218" t="s">
        <v>235</v>
      </c>
      <c r="E906" s="235" t="s">
        <v>24</v>
      </c>
      <c r="F906" s="236" t="s">
        <v>1172</v>
      </c>
      <c r="G906" s="234"/>
      <c r="H906" s="237" t="s">
        <v>24</v>
      </c>
      <c r="I906" s="238"/>
      <c r="J906" s="234"/>
      <c r="K906" s="234"/>
      <c r="L906" s="239"/>
      <c r="M906" s="240"/>
      <c r="N906" s="241"/>
      <c r="O906" s="241"/>
      <c r="P906" s="241"/>
      <c r="Q906" s="241"/>
      <c r="R906" s="241"/>
      <c r="S906" s="241"/>
      <c r="T906" s="242"/>
      <c r="AT906" s="243" t="s">
        <v>235</v>
      </c>
      <c r="AU906" s="243" t="s">
        <v>91</v>
      </c>
      <c r="AV906" s="13" t="s">
        <v>25</v>
      </c>
      <c r="AW906" s="13" t="s">
        <v>40</v>
      </c>
      <c r="AX906" s="13" t="s">
        <v>77</v>
      </c>
      <c r="AY906" s="243" t="s">
        <v>225</v>
      </c>
    </row>
    <row r="907" spans="2:51" s="12" customFormat="1" ht="13.5">
      <c r="B907" s="221"/>
      <c r="C907" s="222"/>
      <c r="D907" s="218" t="s">
        <v>235</v>
      </c>
      <c r="E907" s="244" t="s">
        <v>24</v>
      </c>
      <c r="F907" s="245" t="s">
        <v>91</v>
      </c>
      <c r="G907" s="222"/>
      <c r="H907" s="246">
        <v>3</v>
      </c>
      <c r="I907" s="227"/>
      <c r="J907" s="222"/>
      <c r="K907" s="222"/>
      <c r="L907" s="228"/>
      <c r="M907" s="229"/>
      <c r="N907" s="230"/>
      <c r="O907" s="230"/>
      <c r="P907" s="230"/>
      <c r="Q907" s="230"/>
      <c r="R907" s="230"/>
      <c r="S907" s="230"/>
      <c r="T907" s="231"/>
      <c r="AT907" s="232" t="s">
        <v>235</v>
      </c>
      <c r="AU907" s="232" t="s">
        <v>91</v>
      </c>
      <c r="AV907" s="12" t="s">
        <v>85</v>
      </c>
      <c r="AW907" s="12" t="s">
        <v>40</v>
      </c>
      <c r="AX907" s="12" t="s">
        <v>77</v>
      </c>
      <c r="AY907" s="232" t="s">
        <v>225</v>
      </c>
    </row>
    <row r="908" spans="2:51" s="15" customFormat="1" ht="13.5">
      <c r="B908" s="258"/>
      <c r="C908" s="259"/>
      <c r="D908" s="223" t="s">
        <v>235</v>
      </c>
      <c r="E908" s="260" t="s">
        <v>24</v>
      </c>
      <c r="F908" s="261" t="s">
        <v>248</v>
      </c>
      <c r="G908" s="259"/>
      <c r="H908" s="262">
        <v>3</v>
      </c>
      <c r="I908" s="263"/>
      <c r="J908" s="259"/>
      <c r="K908" s="259"/>
      <c r="L908" s="264"/>
      <c r="M908" s="265"/>
      <c r="N908" s="266"/>
      <c r="O908" s="266"/>
      <c r="P908" s="266"/>
      <c r="Q908" s="266"/>
      <c r="R908" s="266"/>
      <c r="S908" s="266"/>
      <c r="T908" s="267"/>
      <c r="AT908" s="268" t="s">
        <v>235</v>
      </c>
      <c r="AU908" s="268" t="s">
        <v>91</v>
      </c>
      <c r="AV908" s="15" t="s">
        <v>231</v>
      </c>
      <c r="AW908" s="15" t="s">
        <v>40</v>
      </c>
      <c r="AX908" s="15" t="s">
        <v>25</v>
      </c>
      <c r="AY908" s="268" t="s">
        <v>225</v>
      </c>
    </row>
    <row r="909" spans="2:65" s="1" customFormat="1" ht="16.5" customHeight="1">
      <c r="B909" s="42"/>
      <c r="C909" s="274" t="s">
        <v>1173</v>
      </c>
      <c r="D909" s="274" t="s">
        <v>697</v>
      </c>
      <c r="E909" s="275" t="s">
        <v>1174</v>
      </c>
      <c r="F909" s="276" t="s">
        <v>1175</v>
      </c>
      <c r="G909" s="277" t="s">
        <v>748</v>
      </c>
      <c r="H909" s="278">
        <v>3</v>
      </c>
      <c r="I909" s="279"/>
      <c r="J909" s="280">
        <f>ROUND(I909*H909,2)</f>
        <v>0</v>
      </c>
      <c r="K909" s="276" t="s">
        <v>24</v>
      </c>
      <c r="L909" s="281"/>
      <c r="M909" s="282" t="s">
        <v>24</v>
      </c>
      <c r="N909" s="283" t="s">
        <v>48</v>
      </c>
      <c r="O909" s="43"/>
      <c r="P909" s="215">
        <f>O909*H909</f>
        <v>0</v>
      </c>
      <c r="Q909" s="215">
        <v>0.01</v>
      </c>
      <c r="R909" s="215">
        <f>Q909*H909</f>
        <v>0.03</v>
      </c>
      <c r="S909" s="215">
        <v>0</v>
      </c>
      <c r="T909" s="216">
        <f>S909*H909</f>
        <v>0</v>
      </c>
      <c r="AR909" s="25" t="s">
        <v>277</v>
      </c>
      <c r="AT909" s="25" t="s">
        <v>697</v>
      </c>
      <c r="AU909" s="25" t="s">
        <v>91</v>
      </c>
      <c r="AY909" s="25" t="s">
        <v>225</v>
      </c>
      <c r="BE909" s="217">
        <f>IF(N909="základní",J909,0)</f>
        <v>0</v>
      </c>
      <c r="BF909" s="217">
        <f>IF(N909="snížená",J909,0)</f>
        <v>0</v>
      </c>
      <c r="BG909" s="217">
        <f>IF(N909="zákl. přenesená",J909,0)</f>
        <v>0</v>
      </c>
      <c r="BH909" s="217">
        <f>IF(N909="sníž. přenesená",J909,0)</f>
        <v>0</v>
      </c>
      <c r="BI909" s="217">
        <f>IF(N909="nulová",J909,0)</f>
        <v>0</v>
      </c>
      <c r="BJ909" s="25" t="s">
        <v>25</v>
      </c>
      <c r="BK909" s="217">
        <f>ROUND(I909*H909,2)</f>
        <v>0</v>
      </c>
      <c r="BL909" s="25" t="s">
        <v>231</v>
      </c>
      <c r="BM909" s="25" t="s">
        <v>1176</v>
      </c>
    </row>
    <row r="910" spans="2:65" s="1" customFormat="1" ht="16.5" customHeight="1">
      <c r="B910" s="42"/>
      <c r="C910" s="206" t="s">
        <v>1177</v>
      </c>
      <c r="D910" s="206" t="s">
        <v>227</v>
      </c>
      <c r="E910" s="207" t="s">
        <v>1178</v>
      </c>
      <c r="F910" s="208" t="s">
        <v>1179</v>
      </c>
      <c r="G910" s="209" t="s">
        <v>748</v>
      </c>
      <c r="H910" s="210">
        <v>15</v>
      </c>
      <c r="I910" s="211"/>
      <c r="J910" s="212">
        <f>ROUND(I910*H910,2)</f>
        <v>0</v>
      </c>
      <c r="K910" s="208" t="s">
        <v>24</v>
      </c>
      <c r="L910" s="62"/>
      <c r="M910" s="213" t="s">
        <v>24</v>
      </c>
      <c r="N910" s="214" t="s">
        <v>48</v>
      </c>
      <c r="O910" s="43"/>
      <c r="P910" s="215">
        <f>O910*H910</f>
        <v>0</v>
      </c>
      <c r="Q910" s="215">
        <v>0</v>
      </c>
      <c r="R910" s="215">
        <f>Q910*H910</f>
        <v>0</v>
      </c>
      <c r="S910" s="215">
        <v>0</v>
      </c>
      <c r="T910" s="216">
        <f>S910*H910</f>
        <v>0</v>
      </c>
      <c r="AR910" s="25" t="s">
        <v>231</v>
      </c>
      <c r="AT910" s="25" t="s">
        <v>227</v>
      </c>
      <c r="AU910" s="25" t="s">
        <v>91</v>
      </c>
      <c r="AY910" s="25" t="s">
        <v>225</v>
      </c>
      <c r="BE910" s="217">
        <f>IF(N910="základní",J910,0)</f>
        <v>0</v>
      </c>
      <c r="BF910" s="217">
        <f>IF(N910="snížená",J910,0)</f>
        <v>0</v>
      </c>
      <c r="BG910" s="217">
        <f>IF(N910="zákl. přenesená",J910,0)</f>
        <v>0</v>
      </c>
      <c r="BH910" s="217">
        <f>IF(N910="sníž. přenesená",J910,0)</f>
        <v>0</v>
      </c>
      <c r="BI910" s="217">
        <f>IF(N910="nulová",J910,0)</f>
        <v>0</v>
      </c>
      <c r="BJ910" s="25" t="s">
        <v>25</v>
      </c>
      <c r="BK910" s="217">
        <f>ROUND(I910*H910,2)</f>
        <v>0</v>
      </c>
      <c r="BL910" s="25" t="s">
        <v>231</v>
      </c>
      <c r="BM910" s="25" t="s">
        <v>1180</v>
      </c>
    </row>
    <row r="911" spans="2:65" s="1" customFormat="1" ht="16.5" customHeight="1">
      <c r="B911" s="42"/>
      <c r="C911" s="274" t="s">
        <v>1181</v>
      </c>
      <c r="D911" s="274" t="s">
        <v>697</v>
      </c>
      <c r="E911" s="275" t="s">
        <v>1182</v>
      </c>
      <c r="F911" s="276" t="s">
        <v>1183</v>
      </c>
      <c r="G911" s="277" t="s">
        <v>748</v>
      </c>
      <c r="H911" s="278">
        <v>15</v>
      </c>
      <c r="I911" s="279"/>
      <c r="J911" s="280">
        <f>ROUND(I911*H911,2)</f>
        <v>0</v>
      </c>
      <c r="K911" s="276" t="s">
        <v>24</v>
      </c>
      <c r="L911" s="281"/>
      <c r="M911" s="282" t="s">
        <v>24</v>
      </c>
      <c r="N911" s="283" t="s">
        <v>48</v>
      </c>
      <c r="O911" s="43"/>
      <c r="P911" s="215">
        <f>O911*H911</f>
        <v>0</v>
      </c>
      <c r="Q911" s="215">
        <v>0</v>
      </c>
      <c r="R911" s="215">
        <f>Q911*H911</f>
        <v>0</v>
      </c>
      <c r="S911" s="215">
        <v>0</v>
      </c>
      <c r="T911" s="216">
        <f>S911*H911</f>
        <v>0</v>
      </c>
      <c r="AR911" s="25" t="s">
        <v>277</v>
      </c>
      <c r="AT911" s="25" t="s">
        <v>697</v>
      </c>
      <c r="AU911" s="25" t="s">
        <v>91</v>
      </c>
      <c r="AY911" s="25" t="s">
        <v>225</v>
      </c>
      <c r="BE911" s="217">
        <f>IF(N911="základní",J911,0)</f>
        <v>0</v>
      </c>
      <c r="BF911" s="217">
        <f>IF(N911="snížená",J911,0)</f>
        <v>0</v>
      </c>
      <c r="BG911" s="217">
        <f>IF(N911="zákl. přenesená",J911,0)</f>
        <v>0</v>
      </c>
      <c r="BH911" s="217">
        <f>IF(N911="sníž. přenesená",J911,0)</f>
        <v>0</v>
      </c>
      <c r="BI911" s="217">
        <f>IF(N911="nulová",J911,0)</f>
        <v>0</v>
      </c>
      <c r="BJ911" s="25" t="s">
        <v>25</v>
      </c>
      <c r="BK911" s="217">
        <f>ROUND(I911*H911,2)</f>
        <v>0</v>
      </c>
      <c r="BL911" s="25" t="s">
        <v>231</v>
      </c>
      <c r="BM911" s="25" t="s">
        <v>1184</v>
      </c>
    </row>
    <row r="912" spans="2:63" s="11" customFormat="1" ht="22.35" customHeight="1">
      <c r="B912" s="189"/>
      <c r="C912" s="190"/>
      <c r="D912" s="203" t="s">
        <v>76</v>
      </c>
      <c r="E912" s="204" t="s">
        <v>947</v>
      </c>
      <c r="F912" s="204" t="s">
        <v>1185</v>
      </c>
      <c r="G912" s="190"/>
      <c r="H912" s="190"/>
      <c r="I912" s="193"/>
      <c r="J912" s="205">
        <f>BK912</f>
        <v>0</v>
      </c>
      <c r="K912" s="190"/>
      <c r="L912" s="195"/>
      <c r="M912" s="196"/>
      <c r="N912" s="197"/>
      <c r="O912" s="197"/>
      <c r="P912" s="198">
        <f>SUM(P913:P917)</f>
        <v>0</v>
      </c>
      <c r="Q912" s="197"/>
      <c r="R912" s="198">
        <f>SUM(R913:R917)</f>
        <v>0</v>
      </c>
      <c r="S912" s="197"/>
      <c r="T912" s="199">
        <f>SUM(T913:T917)</f>
        <v>31.725</v>
      </c>
      <c r="AR912" s="200" t="s">
        <v>25</v>
      </c>
      <c r="AT912" s="201" t="s">
        <v>76</v>
      </c>
      <c r="AU912" s="201" t="s">
        <v>85</v>
      </c>
      <c r="AY912" s="200" t="s">
        <v>225</v>
      </c>
      <c r="BK912" s="202">
        <f>SUM(BK913:BK917)</f>
        <v>0</v>
      </c>
    </row>
    <row r="913" spans="2:65" s="1" customFormat="1" ht="25.5" customHeight="1">
      <c r="B913" s="42"/>
      <c r="C913" s="206" t="s">
        <v>1186</v>
      </c>
      <c r="D913" s="206" t="s">
        <v>227</v>
      </c>
      <c r="E913" s="207" t="s">
        <v>1187</v>
      </c>
      <c r="F913" s="208" t="s">
        <v>1188</v>
      </c>
      <c r="G913" s="209" t="s">
        <v>147</v>
      </c>
      <c r="H913" s="210">
        <v>17.625</v>
      </c>
      <c r="I913" s="211"/>
      <c r="J913" s="212">
        <f>ROUND(I913*H913,2)</f>
        <v>0</v>
      </c>
      <c r="K913" s="208" t="s">
        <v>230</v>
      </c>
      <c r="L913" s="62"/>
      <c r="M913" s="213" t="s">
        <v>24</v>
      </c>
      <c r="N913" s="214" t="s">
        <v>48</v>
      </c>
      <c r="O913" s="43"/>
      <c r="P913" s="215">
        <f>O913*H913</f>
        <v>0</v>
      </c>
      <c r="Q913" s="215">
        <v>0</v>
      </c>
      <c r="R913" s="215">
        <f>Q913*H913</f>
        <v>0</v>
      </c>
      <c r="S913" s="215">
        <v>1.8</v>
      </c>
      <c r="T913" s="216">
        <f>S913*H913</f>
        <v>31.725</v>
      </c>
      <c r="AR913" s="25" t="s">
        <v>231</v>
      </c>
      <c r="AT913" s="25" t="s">
        <v>227</v>
      </c>
      <c r="AU913" s="25" t="s">
        <v>91</v>
      </c>
      <c r="AY913" s="25" t="s">
        <v>225</v>
      </c>
      <c r="BE913" s="217">
        <f>IF(N913="základní",J913,0)</f>
        <v>0</v>
      </c>
      <c r="BF913" s="217">
        <f>IF(N913="snížená",J913,0)</f>
        <v>0</v>
      </c>
      <c r="BG913" s="217">
        <f>IF(N913="zákl. přenesená",J913,0)</f>
        <v>0</v>
      </c>
      <c r="BH913" s="217">
        <f>IF(N913="sníž. přenesená",J913,0)</f>
        <v>0</v>
      </c>
      <c r="BI913" s="217">
        <f>IF(N913="nulová",J913,0)</f>
        <v>0</v>
      </c>
      <c r="BJ913" s="25" t="s">
        <v>25</v>
      </c>
      <c r="BK913" s="217">
        <f>ROUND(I913*H913,2)</f>
        <v>0</v>
      </c>
      <c r="BL913" s="25" t="s">
        <v>231</v>
      </c>
      <c r="BM913" s="25" t="s">
        <v>1189</v>
      </c>
    </row>
    <row r="914" spans="2:47" s="1" customFormat="1" ht="27">
      <c r="B914" s="42"/>
      <c r="C914" s="64"/>
      <c r="D914" s="218" t="s">
        <v>233</v>
      </c>
      <c r="E914" s="64"/>
      <c r="F914" s="219" t="s">
        <v>1190</v>
      </c>
      <c r="G914" s="64"/>
      <c r="H914" s="64"/>
      <c r="I914" s="174"/>
      <c r="J914" s="64"/>
      <c r="K914" s="64"/>
      <c r="L914" s="62"/>
      <c r="M914" s="220"/>
      <c r="N914" s="43"/>
      <c r="O914" s="43"/>
      <c r="P914" s="43"/>
      <c r="Q914" s="43"/>
      <c r="R914" s="43"/>
      <c r="S914" s="43"/>
      <c r="T914" s="79"/>
      <c r="AT914" s="25" t="s">
        <v>233</v>
      </c>
      <c r="AU914" s="25" t="s">
        <v>91</v>
      </c>
    </row>
    <row r="915" spans="2:51" s="13" customFormat="1" ht="13.5">
      <c r="B915" s="233"/>
      <c r="C915" s="234"/>
      <c r="D915" s="218" t="s">
        <v>235</v>
      </c>
      <c r="E915" s="235" t="s">
        <v>24</v>
      </c>
      <c r="F915" s="236" t="s">
        <v>1191</v>
      </c>
      <c r="G915" s="234"/>
      <c r="H915" s="237" t="s">
        <v>24</v>
      </c>
      <c r="I915" s="238"/>
      <c r="J915" s="234"/>
      <c r="K915" s="234"/>
      <c r="L915" s="239"/>
      <c r="M915" s="240"/>
      <c r="N915" s="241"/>
      <c r="O915" s="241"/>
      <c r="P915" s="241"/>
      <c r="Q915" s="241"/>
      <c r="R915" s="241"/>
      <c r="S915" s="241"/>
      <c r="T915" s="242"/>
      <c r="AT915" s="243" t="s">
        <v>235</v>
      </c>
      <c r="AU915" s="243" t="s">
        <v>91</v>
      </c>
      <c r="AV915" s="13" t="s">
        <v>25</v>
      </c>
      <c r="AW915" s="13" t="s">
        <v>40</v>
      </c>
      <c r="AX915" s="13" t="s">
        <v>77</v>
      </c>
      <c r="AY915" s="243" t="s">
        <v>225</v>
      </c>
    </row>
    <row r="916" spans="2:51" s="12" customFormat="1" ht="13.5">
      <c r="B916" s="221"/>
      <c r="C916" s="222"/>
      <c r="D916" s="218" t="s">
        <v>235</v>
      </c>
      <c r="E916" s="244" t="s">
        <v>24</v>
      </c>
      <c r="F916" s="245" t="s">
        <v>1192</v>
      </c>
      <c r="G916" s="222"/>
      <c r="H916" s="246">
        <v>17.625</v>
      </c>
      <c r="I916" s="227"/>
      <c r="J916" s="222"/>
      <c r="K916" s="222"/>
      <c r="L916" s="228"/>
      <c r="M916" s="229"/>
      <c r="N916" s="230"/>
      <c r="O916" s="230"/>
      <c r="P916" s="230"/>
      <c r="Q916" s="230"/>
      <c r="R916" s="230"/>
      <c r="S916" s="230"/>
      <c r="T916" s="231"/>
      <c r="AT916" s="232" t="s">
        <v>235</v>
      </c>
      <c r="AU916" s="232" t="s">
        <v>91</v>
      </c>
      <c r="AV916" s="12" t="s">
        <v>85</v>
      </c>
      <c r="AW916" s="12" t="s">
        <v>40</v>
      </c>
      <c r="AX916" s="12" t="s">
        <v>77</v>
      </c>
      <c r="AY916" s="232" t="s">
        <v>225</v>
      </c>
    </row>
    <row r="917" spans="2:51" s="15" customFormat="1" ht="13.5">
      <c r="B917" s="258"/>
      <c r="C917" s="259"/>
      <c r="D917" s="218" t="s">
        <v>235</v>
      </c>
      <c r="E917" s="270" t="s">
        <v>24</v>
      </c>
      <c r="F917" s="271" t="s">
        <v>248</v>
      </c>
      <c r="G917" s="259"/>
      <c r="H917" s="272">
        <v>17.625</v>
      </c>
      <c r="I917" s="263"/>
      <c r="J917" s="259"/>
      <c r="K917" s="259"/>
      <c r="L917" s="264"/>
      <c r="M917" s="265"/>
      <c r="N917" s="266"/>
      <c r="O917" s="266"/>
      <c r="P917" s="266"/>
      <c r="Q917" s="266"/>
      <c r="R917" s="266"/>
      <c r="S917" s="266"/>
      <c r="T917" s="267"/>
      <c r="AT917" s="268" t="s">
        <v>235</v>
      </c>
      <c r="AU917" s="268" t="s">
        <v>91</v>
      </c>
      <c r="AV917" s="15" t="s">
        <v>231</v>
      </c>
      <c r="AW917" s="15" t="s">
        <v>40</v>
      </c>
      <c r="AX917" s="15" t="s">
        <v>25</v>
      </c>
      <c r="AY917" s="268" t="s">
        <v>225</v>
      </c>
    </row>
    <row r="918" spans="2:63" s="11" customFormat="1" ht="22.35" customHeight="1">
      <c r="B918" s="189"/>
      <c r="C918" s="190"/>
      <c r="D918" s="203" t="s">
        <v>76</v>
      </c>
      <c r="E918" s="204" t="s">
        <v>951</v>
      </c>
      <c r="F918" s="204" t="s">
        <v>1193</v>
      </c>
      <c r="G918" s="190"/>
      <c r="H918" s="190"/>
      <c r="I918" s="193"/>
      <c r="J918" s="205">
        <f>BK918</f>
        <v>0</v>
      </c>
      <c r="K918" s="190"/>
      <c r="L918" s="195"/>
      <c r="M918" s="196"/>
      <c r="N918" s="197"/>
      <c r="O918" s="197"/>
      <c r="P918" s="198">
        <f>SUM(P919:P925)</f>
        <v>0</v>
      </c>
      <c r="Q918" s="197"/>
      <c r="R918" s="198">
        <f>SUM(R919:R925)</f>
        <v>0.0037</v>
      </c>
      <c r="S918" s="197"/>
      <c r="T918" s="199">
        <f>SUM(T919:T925)</f>
        <v>0.8440000000000001</v>
      </c>
      <c r="AR918" s="200" t="s">
        <v>25</v>
      </c>
      <c r="AT918" s="201" t="s">
        <v>76</v>
      </c>
      <c r="AU918" s="201" t="s">
        <v>85</v>
      </c>
      <c r="AY918" s="200" t="s">
        <v>225</v>
      </c>
      <c r="BK918" s="202">
        <f>SUM(BK919:BK925)</f>
        <v>0</v>
      </c>
    </row>
    <row r="919" spans="2:65" s="1" customFormat="1" ht="16.5" customHeight="1">
      <c r="B919" s="42"/>
      <c r="C919" s="206" t="s">
        <v>1194</v>
      </c>
      <c r="D919" s="206" t="s">
        <v>227</v>
      </c>
      <c r="E919" s="207" t="s">
        <v>1195</v>
      </c>
      <c r="F919" s="208" t="s">
        <v>1196</v>
      </c>
      <c r="G919" s="209" t="s">
        <v>147</v>
      </c>
      <c r="H919" s="210">
        <v>0.402</v>
      </c>
      <c r="I919" s="211"/>
      <c r="J919" s="212">
        <f>ROUND(I919*H919,2)</f>
        <v>0</v>
      </c>
      <c r="K919" s="208" t="s">
        <v>230</v>
      </c>
      <c r="L919" s="62"/>
      <c r="M919" s="213" t="s">
        <v>24</v>
      </c>
      <c r="N919" s="214" t="s">
        <v>48</v>
      </c>
      <c r="O919" s="43"/>
      <c r="P919" s="215">
        <f>O919*H919</f>
        <v>0</v>
      </c>
      <c r="Q919" s="215">
        <v>0</v>
      </c>
      <c r="R919" s="215">
        <f>Q919*H919</f>
        <v>0</v>
      </c>
      <c r="S919" s="215">
        <v>2</v>
      </c>
      <c r="T919" s="216">
        <f>S919*H919</f>
        <v>0.804</v>
      </c>
      <c r="AR919" s="25" t="s">
        <v>231</v>
      </c>
      <c r="AT919" s="25" t="s">
        <v>227</v>
      </c>
      <c r="AU919" s="25" t="s">
        <v>91</v>
      </c>
      <c r="AY919" s="25" t="s">
        <v>225</v>
      </c>
      <c r="BE919" s="217">
        <f>IF(N919="základní",J919,0)</f>
        <v>0</v>
      </c>
      <c r="BF919" s="217">
        <f>IF(N919="snížená",J919,0)</f>
        <v>0</v>
      </c>
      <c r="BG919" s="217">
        <f>IF(N919="zákl. přenesená",J919,0)</f>
        <v>0</v>
      </c>
      <c r="BH919" s="217">
        <f>IF(N919="sníž. přenesená",J919,0)</f>
        <v>0</v>
      </c>
      <c r="BI919" s="217">
        <f>IF(N919="nulová",J919,0)</f>
        <v>0</v>
      </c>
      <c r="BJ919" s="25" t="s">
        <v>25</v>
      </c>
      <c r="BK919" s="217">
        <f>ROUND(I919*H919,2)</f>
        <v>0</v>
      </c>
      <c r="BL919" s="25" t="s">
        <v>231</v>
      </c>
      <c r="BM919" s="25" t="s">
        <v>1197</v>
      </c>
    </row>
    <row r="920" spans="2:47" s="1" customFormat="1" ht="27">
      <c r="B920" s="42"/>
      <c r="C920" s="64"/>
      <c r="D920" s="218" t="s">
        <v>233</v>
      </c>
      <c r="E920" s="64"/>
      <c r="F920" s="219" t="s">
        <v>1198</v>
      </c>
      <c r="G920" s="64"/>
      <c r="H920" s="64"/>
      <c r="I920" s="174"/>
      <c r="J920" s="64"/>
      <c r="K920" s="64"/>
      <c r="L920" s="62"/>
      <c r="M920" s="220"/>
      <c r="N920" s="43"/>
      <c r="O920" s="43"/>
      <c r="P920" s="43"/>
      <c r="Q920" s="43"/>
      <c r="R920" s="43"/>
      <c r="S920" s="43"/>
      <c r="T920" s="79"/>
      <c r="AT920" s="25" t="s">
        <v>233</v>
      </c>
      <c r="AU920" s="25" t="s">
        <v>91</v>
      </c>
    </row>
    <row r="921" spans="2:51" s="12" customFormat="1" ht="13.5">
      <c r="B921" s="221"/>
      <c r="C921" s="222"/>
      <c r="D921" s="223" t="s">
        <v>235</v>
      </c>
      <c r="E921" s="224" t="s">
        <v>24</v>
      </c>
      <c r="F921" s="225" t="s">
        <v>1199</v>
      </c>
      <c r="G921" s="222"/>
      <c r="H921" s="226">
        <v>0.402</v>
      </c>
      <c r="I921" s="227"/>
      <c r="J921" s="222"/>
      <c r="K921" s="222"/>
      <c r="L921" s="228"/>
      <c r="M921" s="229"/>
      <c r="N921" s="230"/>
      <c r="O921" s="230"/>
      <c r="P921" s="230"/>
      <c r="Q921" s="230"/>
      <c r="R921" s="230"/>
      <c r="S921" s="230"/>
      <c r="T921" s="231"/>
      <c r="AT921" s="232" t="s">
        <v>235</v>
      </c>
      <c r="AU921" s="232" t="s">
        <v>91</v>
      </c>
      <c r="AV921" s="12" t="s">
        <v>85</v>
      </c>
      <c r="AW921" s="12" t="s">
        <v>40</v>
      </c>
      <c r="AX921" s="12" t="s">
        <v>25</v>
      </c>
      <c r="AY921" s="232" t="s">
        <v>225</v>
      </c>
    </row>
    <row r="922" spans="2:65" s="1" customFormat="1" ht="16.5" customHeight="1">
      <c r="B922" s="42"/>
      <c r="C922" s="206" t="s">
        <v>1200</v>
      </c>
      <c r="D922" s="206" t="s">
        <v>227</v>
      </c>
      <c r="E922" s="207" t="s">
        <v>1201</v>
      </c>
      <c r="F922" s="208" t="s">
        <v>1202</v>
      </c>
      <c r="G922" s="209" t="s">
        <v>920</v>
      </c>
      <c r="H922" s="210">
        <v>5</v>
      </c>
      <c r="I922" s="211"/>
      <c r="J922" s="212">
        <f>ROUND(I922*H922,2)</f>
        <v>0</v>
      </c>
      <c r="K922" s="208" t="s">
        <v>230</v>
      </c>
      <c r="L922" s="62"/>
      <c r="M922" s="213" t="s">
        <v>24</v>
      </c>
      <c r="N922" s="214" t="s">
        <v>48</v>
      </c>
      <c r="O922" s="43"/>
      <c r="P922" s="215">
        <f>O922*H922</f>
        <v>0</v>
      </c>
      <c r="Q922" s="215">
        <v>0.00074</v>
      </c>
      <c r="R922" s="215">
        <f>Q922*H922</f>
        <v>0.0037</v>
      </c>
      <c r="S922" s="215">
        <v>0.008</v>
      </c>
      <c r="T922" s="216">
        <f>S922*H922</f>
        <v>0.04</v>
      </c>
      <c r="AR922" s="25" t="s">
        <v>231</v>
      </c>
      <c r="AT922" s="25" t="s">
        <v>227</v>
      </c>
      <c r="AU922" s="25" t="s">
        <v>91</v>
      </c>
      <c r="AY922" s="25" t="s">
        <v>225</v>
      </c>
      <c r="BE922" s="217">
        <f>IF(N922="základní",J922,0)</f>
        <v>0</v>
      </c>
      <c r="BF922" s="217">
        <f>IF(N922="snížená",J922,0)</f>
        <v>0</v>
      </c>
      <c r="BG922" s="217">
        <f>IF(N922="zákl. přenesená",J922,0)</f>
        <v>0</v>
      </c>
      <c r="BH922" s="217">
        <f>IF(N922="sníž. přenesená",J922,0)</f>
        <v>0</v>
      </c>
      <c r="BI922" s="217">
        <f>IF(N922="nulová",J922,0)</f>
        <v>0</v>
      </c>
      <c r="BJ922" s="25" t="s">
        <v>25</v>
      </c>
      <c r="BK922" s="217">
        <f>ROUND(I922*H922,2)</f>
        <v>0</v>
      </c>
      <c r="BL922" s="25" t="s">
        <v>231</v>
      </c>
      <c r="BM922" s="25" t="s">
        <v>1203</v>
      </c>
    </row>
    <row r="923" spans="2:47" s="1" customFormat="1" ht="27">
      <c r="B923" s="42"/>
      <c r="C923" s="64"/>
      <c r="D923" s="218" t="s">
        <v>233</v>
      </c>
      <c r="E923" s="64"/>
      <c r="F923" s="219" t="s">
        <v>1204</v>
      </c>
      <c r="G923" s="64"/>
      <c r="H923" s="64"/>
      <c r="I923" s="174"/>
      <c r="J923" s="64"/>
      <c r="K923" s="64"/>
      <c r="L923" s="62"/>
      <c r="M923" s="220"/>
      <c r="N923" s="43"/>
      <c r="O923" s="43"/>
      <c r="P923" s="43"/>
      <c r="Q923" s="43"/>
      <c r="R923" s="43"/>
      <c r="S923" s="43"/>
      <c r="T923" s="79"/>
      <c r="AT923" s="25" t="s">
        <v>233</v>
      </c>
      <c r="AU923" s="25" t="s">
        <v>91</v>
      </c>
    </row>
    <row r="924" spans="2:47" s="1" customFormat="1" ht="54">
      <c r="B924" s="42"/>
      <c r="C924" s="64"/>
      <c r="D924" s="218" t="s">
        <v>468</v>
      </c>
      <c r="E924" s="64"/>
      <c r="F924" s="273" t="s">
        <v>1205</v>
      </c>
      <c r="G924" s="64"/>
      <c r="H924" s="64"/>
      <c r="I924" s="174"/>
      <c r="J924" s="64"/>
      <c r="K924" s="64"/>
      <c r="L924" s="62"/>
      <c r="M924" s="220"/>
      <c r="N924" s="43"/>
      <c r="O924" s="43"/>
      <c r="P924" s="43"/>
      <c r="Q924" s="43"/>
      <c r="R924" s="43"/>
      <c r="S924" s="43"/>
      <c r="T924" s="79"/>
      <c r="AT924" s="25" t="s">
        <v>468</v>
      </c>
      <c r="AU924" s="25" t="s">
        <v>91</v>
      </c>
    </row>
    <row r="925" spans="2:51" s="12" customFormat="1" ht="13.5">
      <c r="B925" s="221"/>
      <c r="C925" s="222"/>
      <c r="D925" s="218" t="s">
        <v>235</v>
      </c>
      <c r="E925" s="244" t="s">
        <v>24</v>
      </c>
      <c r="F925" s="245" t="s">
        <v>1206</v>
      </c>
      <c r="G925" s="222"/>
      <c r="H925" s="246">
        <v>5</v>
      </c>
      <c r="I925" s="227"/>
      <c r="J925" s="222"/>
      <c r="K925" s="222"/>
      <c r="L925" s="228"/>
      <c r="M925" s="229"/>
      <c r="N925" s="230"/>
      <c r="O925" s="230"/>
      <c r="P925" s="230"/>
      <c r="Q925" s="230"/>
      <c r="R925" s="230"/>
      <c r="S925" s="230"/>
      <c r="T925" s="231"/>
      <c r="AT925" s="232" t="s">
        <v>235</v>
      </c>
      <c r="AU925" s="232" t="s">
        <v>91</v>
      </c>
      <c r="AV925" s="12" t="s">
        <v>85</v>
      </c>
      <c r="AW925" s="12" t="s">
        <v>40</v>
      </c>
      <c r="AX925" s="12" t="s">
        <v>25</v>
      </c>
      <c r="AY925" s="232" t="s">
        <v>225</v>
      </c>
    </row>
    <row r="926" spans="2:63" s="11" customFormat="1" ht="29.85" customHeight="1">
      <c r="B926" s="189"/>
      <c r="C926" s="190"/>
      <c r="D926" s="203" t="s">
        <v>76</v>
      </c>
      <c r="E926" s="204" t="s">
        <v>1207</v>
      </c>
      <c r="F926" s="204" t="s">
        <v>1208</v>
      </c>
      <c r="G926" s="190"/>
      <c r="H926" s="190"/>
      <c r="I926" s="193"/>
      <c r="J926" s="205">
        <f>BK926</f>
        <v>0</v>
      </c>
      <c r="K926" s="190"/>
      <c r="L926" s="195"/>
      <c r="M926" s="196"/>
      <c r="N926" s="197"/>
      <c r="O926" s="197"/>
      <c r="P926" s="198">
        <f>SUM(P927:P937)</f>
        <v>0</v>
      </c>
      <c r="Q926" s="197"/>
      <c r="R926" s="198">
        <f>SUM(R927:R937)</f>
        <v>0</v>
      </c>
      <c r="S926" s="197"/>
      <c r="T926" s="199">
        <f>SUM(T927:T937)</f>
        <v>0</v>
      </c>
      <c r="AR926" s="200" t="s">
        <v>25</v>
      </c>
      <c r="AT926" s="201" t="s">
        <v>76</v>
      </c>
      <c r="AU926" s="201" t="s">
        <v>25</v>
      </c>
      <c r="AY926" s="200" t="s">
        <v>225</v>
      </c>
      <c r="BK926" s="202">
        <f>SUM(BK927:BK937)</f>
        <v>0</v>
      </c>
    </row>
    <row r="927" spans="2:65" s="1" customFormat="1" ht="25.5" customHeight="1">
      <c r="B927" s="42"/>
      <c r="C927" s="206" t="s">
        <v>1209</v>
      </c>
      <c r="D927" s="206" t="s">
        <v>227</v>
      </c>
      <c r="E927" s="207" t="s">
        <v>1210</v>
      </c>
      <c r="F927" s="208" t="s">
        <v>1211</v>
      </c>
      <c r="G927" s="209" t="s">
        <v>692</v>
      </c>
      <c r="H927" s="210">
        <v>36.524</v>
      </c>
      <c r="I927" s="211"/>
      <c r="J927" s="212">
        <f>ROUND(I927*H927,2)</f>
        <v>0</v>
      </c>
      <c r="K927" s="208" t="s">
        <v>230</v>
      </c>
      <c r="L927" s="62"/>
      <c r="M927" s="213" t="s">
        <v>24</v>
      </c>
      <c r="N927" s="214" t="s">
        <v>48</v>
      </c>
      <c r="O927" s="43"/>
      <c r="P927" s="215">
        <f>O927*H927</f>
        <v>0</v>
      </c>
      <c r="Q927" s="215">
        <v>0</v>
      </c>
      <c r="R927" s="215">
        <f>Q927*H927</f>
        <v>0</v>
      </c>
      <c r="S927" s="215">
        <v>0</v>
      </c>
      <c r="T927" s="216">
        <f>S927*H927</f>
        <v>0</v>
      </c>
      <c r="AR927" s="25" t="s">
        <v>231</v>
      </c>
      <c r="AT927" s="25" t="s">
        <v>227</v>
      </c>
      <c r="AU927" s="25" t="s">
        <v>85</v>
      </c>
      <c r="AY927" s="25" t="s">
        <v>225</v>
      </c>
      <c r="BE927" s="217">
        <f>IF(N927="základní",J927,0)</f>
        <v>0</v>
      </c>
      <c r="BF927" s="217">
        <f>IF(N927="snížená",J927,0)</f>
        <v>0</v>
      </c>
      <c r="BG927" s="217">
        <f>IF(N927="zákl. přenesená",J927,0)</f>
        <v>0</v>
      </c>
      <c r="BH927" s="217">
        <f>IF(N927="sníž. přenesená",J927,0)</f>
        <v>0</v>
      </c>
      <c r="BI927" s="217">
        <f>IF(N927="nulová",J927,0)</f>
        <v>0</v>
      </c>
      <c r="BJ927" s="25" t="s">
        <v>25</v>
      </c>
      <c r="BK927" s="217">
        <f>ROUND(I927*H927,2)</f>
        <v>0</v>
      </c>
      <c r="BL927" s="25" t="s">
        <v>231</v>
      </c>
      <c r="BM927" s="25" t="s">
        <v>1212</v>
      </c>
    </row>
    <row r="928" spans="2:47" s="1" customFormat="1" ht="27">
      <c r="B928" s="42"/>
      <c r="C928" s="64"/>
      <c r="D928" s="218" t="s">
        <v>233</v>
      </c>
      <c r="E928" s="64"/>
      <c r="F928" s="219" t="s">
        <v>1213</v>
      </c>
      <c r="G928" s="64"/>
      <c r="H928" s="64"/>
      <c r="I928" s="174"/>
      <c r="J928" s="64"/>
      <c r="K928" s="64"/>
      <c r="L928" s="62"/>
      <c r="M928" s="220"/>
      <c r="N928" s="43"/>
      <c r="O928" s="43"/>
      <c r="P928" s="43"/>
      <c r="Q928" s="43"/>
      <c r="R928" s="43"/>
      <c r="S928" s="43"/>
      <c r="T928" s="79"/>
      <c r="AT928" s="25" t="s">
        <v>233</v>
      </c>
      <c r="AU928" s="25" t="s">
        <v>85</v>
      </c>
    </row>
    <row r="929" spans="2:47" s="1" customFormat="1" ht="94.5">
      <c r="B929" s="42"/>
      <c r="C929" s="64"/>
      <c r="D929" s="218" t="s">
        <v>468</v>
      </c>
      <c r="E929" s="64"/>
      <c r="F929" s="273" t="s">
        <v>1214</v>
      </c>
      <c r="G929" s="64"/>
      <c r="H929" s="64"/>
      <c r="I929" s="174"/>
      <c r="J929" s="64"/>
      <c r="K929" s="64"/>
      <c r="L929" s="62"/>
      <c r="M929" s="220"/>
      <c r="N929" s="43"/>
      <c r="O929" s="43"/>
      <c r="P929" s="43"/>
      <c r="Q929" s="43"/>
      <c r="R929" s="43"/>
      <c r="S929" s="43"/>
      <c r="T929" s="79"/>
      <c r="AT929" s="25" t="s">
        <v>468</v>
      </c>
      <c r="AU929" s="25" t="s">
        <v>85</v>
      </c>
    </row>
    <row r="930" spans="2:51" s="12" customFormat="1" ht="13.5">
      <c r="B930" s="221"/>
      <c r="C930" s="222"/>
      <c r="D930" s="223" t="s">
        <v>235</v>
      </c>
      <c r="E930" s="224" t="s">
        <v>24</v>
      </c>
      <c r="F930" s="225" t="s">
        <v>1215</v>
      </c>
      <c r="G930" s="222"/>
      <c r="H930" s="226">
        <v>36.524</v>
      </c>
      <c r="I930" s="227"/>
      <c r="J930" s="222"/>
      <c r="K930" s="222"/>
      <c r="L930" s="228"/>
      <c r="M930" s="229"/>
      <c r="N930" s="230"/>
      <c r="O930" s="230"/>
      <c r="P930" s="230"/>
      <c r="Q930" s="230"/>
      <c r="R930" s="230"/>
      <c r="S930" s="230"/>
      <c r="T930" s="231"/>
      <c r="AT930" s="232" t="s">
        <v>235</v>
      </c>
      <c r="AU930" s="232" t="s">
        <v>85</v>
      </c>
      <c r="AV930" s="12" t="s">
        <v>85</v>
      </c>
      <c r="AW930" s="12" t="s">
        <v>40</v>
      </c>
      <c r="AX930" s="12" t="s">
        <v>25</v>
      </c>
      <c r="AY930" s="232" t="s">
        <v>225</v>
      </c>
    </row>
    <row r="931" spans="2:65" s="1" customFormat="1" ht="25.5" customHeight="1">
      <c r="B931" s="42"/>
      <c r="C931" s="206" t="s">
        <v>1216</v>
      </c>
      <c r="D931" s="206" t="s">
        <v>227</v>
      </c>
      <c r="E931" s="207" t="s">
        <v>1217</v>
      </c>
      <c r="F931" s="208" t="s">
        <v>1218</v>
      </c>
      <c r="G931" s="209" t="s">
        <v>692</v>
      </c>
      <c r="H931" s="210">
        <v>36.524</v>
      </c>
      <c r="I931" s="211"/>
      <c r="J931" s="212">
        <f>ROUND(I931*H931,2)</f>
        <v>0</v>
      </c>
      <c r="K931" s="208" t="s">
        <v>230</v>
      </c>
      <c r="L931" s="62"/>
      <c r="M931" s="213" t="s">
        <v>24</v>
      </c>
      <c r="N931" s="214" t="s">
        <v>48</v>
      </c>
      <c r="O931" s="43"/>
      <c r="P931" s="215">
        <f>O931*H931</f>
        <v>0</v>
      </c>
      <c r="Q931" s="215">
        <v>0</v>
      </c>
      <c r="R931" s="215">
        <f>Q931*H931</f>
        <v>0</v>
      </c>
      <c r="S931" s="215">
        <v>0</v>
      </c>
      <c r="T931" s="216">
        <f>S931*H931</f>
        <v>0</v>
      </c>
      <c r="AR931" s="25" t="s">
        <v>231</v>
      </c>
      <c r="AT931" s="25" t="s">
        <v>227</v>
      </c>
      <c r="AU931" s="25" t="s">
        <v>85</v>
      </c>
      <c r="AY931" s="25" t="s">
        <v>225</v>
      </c>
      <c r="BE931" s="217">
        <f>IF(N931="základní",J931,0)</f>
        <v>0</v>
      </c>
      <c r="BF931" s="217">
        <f>IF(N931="snížená",J931,0)</f>
        <v>0</v>
      </c>
      <c r="BG931" s="217">
        <f>IF(N931="zákl. přenesená",J931,0)</f>
        <v>0</v>
      </c>
      <c r="BH931" s="217">
        <f>IF(N931="sníž. přenesená",J931,0)</f>
        <v>0</v>
      </c>
      <c r="BI931" s="217">
        <f>IF(N931="nulová",J931,0)</f>
        <v>0</v>
      </c>
      <c r="BJ931" s="25" t="s">
        <v>25</v>
      </c>
      <c r="BK931" s="217">
        <f>ROUND(I931*H931,2)</f>
        <v>0</v>
      </c>
      <c r="BL931" s="25" t="s">
        <v>231</v>
      </c>
      <c r="BM931" s="25" t="s">
        <v>1219</v>
      </c>
    </row>
    <row r="932" spans="2:47" s="1" customFormat="1" ht="13.5">
      <c r="B932" s="42"/>
      <c r="C932" s="64"/>
      <c r="D932" s="223" t="s">
        <v>233</v>
      </c>
      <c r="E932" s="64"/>
      <c r="F932" s="269" t="s">
        <v>1220</v>
      </c>
      <c r="G932" s="64"/>
      <c r="H932" s="64"/>
      <c r="I932" s="174"/>
      <c r="J932" s="64"/>
      <c r="K932" s="64"/>
      <c r="L932" s="62"/>
      <c r="M932" s="220"/>
      <c r="N932" s="43"/>
      <c r="O932" s="43"/>
      <c r="P932" s="43"/>
      <c r="Q932" s="43"/>
      <c r="R932" s="43"/>
      <c r="S932" s="43"/>
      <c r="T932" s="79"/>
      <c r="AT932" s="25" t="s">
        <v>233</v>
      </c>
      <c r="AU932" s="25" t="s">
        <v>85</v>
      </c>
    </row>
    <row r="933" spans="2:65" s="1" customFormat="1" ht="25.5" customHeight="1">
      <c r="B933" s="42"/>
      <c r="C933" s="206" t="s">
        <v>1221</v>
      </c>
      <c r="D933" s="206" t="s">
        <v>227</v>
      </c>
      <c r="E933" s="207" t="s">
        <v>1222</v>
      </c>
      <c r="F933" s="208" t="s">
        <v>1223</v>
      </c>
      <c r="G933" s="209" t="s">
        <v>692</v>
      </c>
      <c r="H933" s="210">
        <v>693.956</v>
      </c>
      <c r="I933" s="211"/>
      <c r="J933" s="212">
        <f>ROUND(I933*H933,2)</f>
        <v>0</v>
      </c>
      <c r="K933" s="208" t="s">
        <v>230</v>
      </c>
      <c r="L933" s="62"/>
      <c r="M933" s="213" t="s">
        <v>24</v>
      </c>
      <c r="N933" s="214" t="s">
        <v>48</v>
      </c>
      <c r="O933" s="43"/>
      <c r="P933" s="215">
        <f>O933*H933</f>
        <v>0</v>
      </c>
      <c r="Q933" s="215">
        <v>0</v>
      </c>
      <c r="R933" s="215">
        <f>Q933*H933</f>
        <v>0</v>
      </c>
      <c r="S933" s="215">
        <v>0</v>
      </c>
      <c r="T933" s="216">
        <f>S933*H933</f>
        <v>0</v>
      </c>
      <c r="AR933" s="25" t="s">
        <v>231</v>
      </c>
      <c r="AT933" s="25" t="s">
        <v>227</v>
      </c>
      <c r="AU933" s="25" t="s">
        <v>85</v>
      </c>
      <c r="AY933" s="25" t="s">
        <v>225</v>
      </c>
      <c r="BE933" s="217">
        <f>IF(N933="základní",J933,0)</f>
        <v>0</v>
      </c>
      <c r="BF933" s="217">
        <f>IF(N933="snížená",J933,0)</f>
        <v>0</v>
      </c>
      <c r="BG933" s="217">
        <f>IF(N933="zákl. přenesená",J933,0)</f>
        <v>0</v>
      </c>
      <c r="BH933" s="217">
        <f>IF(N933="sníž. přenesená",J933,0)</f>
        <v>0</v>
      </c>
      <c r="BI933" s="217">
        <f>IF(N933="nulová",J933,0)</f>
        <v>0</v>
      </c>
      <c r="BJ933" s="25" t="s">
        <v>25</v>
      </c>
      <c r="BK933" s="217">
        <f>ROUND(I933*H933,2)</f>
        <v>0</v>
      </c>
      <c r="BL933" s="25" t="s">
        <v>231</v>
      </c>
      <c r="BM933" s="25" t="s">
        <v>1224</v>
      </c>
    </row>
    <row r="934" spans="2:47" s="1" customFormat="1" ht="27">
      <c r="B934" s="42"/>
      <c r="C934" s="64"/>
      <c r="D934" s="218" t="s">
        <v>233</v>
      </c>
      <c r="E934" s="64"/>
      <c r="F934" s="219" t="s">
        <v>1225</v>
      </c>
      <c r="G934" s="64"/>
      <c r="H934" s="64"/>
      <c r="I934" s="174"/>
      <c r="J934" s="64"/>
      <c r="K934" s="64"/>
      <c r="L934" s="62"/>
      <c r="M934" s="220"/>
      <c r="N934" s="43"/>
      <c r="O934" s="43"/>
      <c r="P934" s="43"/>
      <c r="Q934" s="43"/>
      <c r="R934" s="43"/>
      <c r="S934" s="43"/>
      <c r="T934" s="79"/>
      <c r="AT934" s="25" t="s">
        <v>233</v>
      </c>
      <c r="AU934" s="25" t="s">
        <v>85</v>
      </c>
    </row>
    <row r="935" spans="2:51" s="12" customFormat="1" ht="13.5">
      <c r="B935" s="221"/>
      <c r="C935" s="222"/>
      <c r="D935" s="223" t="s">
        <v>235</v>
      </c>
      <c r="E935" s="222"/>
      <c r="F935" s="225" t="s">
        <v>1226</v>
      </c>
      <c r="G935" s="222"/>
      <c r="H935" s="226">
        <v>693.956</v>
      </c>
      <c r="I935" s="227"/>
      <c r="J935" s="222"/>
      <c r="K935" s="222"/>
      <c r="L935" s="228"/>
      <c r="M935" s="229"/>
      <c r="N935" s="230"/>
      <c r="O935" s="230"/>
      <c r="P935" s="230"/>
      <c r="Q935" s="230"/>
      <c r="R935" s="230"/>
      <c r="S935" s="230"/>
      <c r="T935" s="231"/>
      <c r="AT935" s="232" t="s">
        <v>235</v>
      </c>
      <c r="AU935" s="232" t="s">
        <v>85</v>
      </c>
      <c r="AV935" s="12" t="s">
        <v>85</v>
      </c>
      <c r="AW935" s="12" t="s">
        <v>6</v>
      </c>
      <c r="AX935" s="12" t="s">
        <v>25</v>
      </c>
      <c r="AY935" s="232" t="s">
        <v>225</v>
      </c>
    </row>
    <row r="936" spans="2:65" s="1" customFormat="1" ht="25.5" customHeight="1">
      <c r="B936" s="42"/>
      <c r="C936" s="206" t="s">
        <v>1227</v>
      </c>
      <c r="D936" s="206" t="s">
        <v>227</v>
      </c>
      <c r="E936" s="207" t="s">
        <v>1228</v>
      </c>
      <c r="F936" s="208" t="s">
        <v>1229</v>
      </c>
      <c r="G936" s="209" t="s">
        <v>692</v>
      </c>
      <c r="H936" s="210">
        <v>36.524</v>
      </c>
      <c r="I936" s="211"/>
      <c r="J936" s="212">
        <f>ROUND(I936*H936,2)</f>
        <v>0</v>
      </c>
      <c r="K936" s="208" t="s">
        <v>230</v>
      </c>
      <c r="L936" s="62"/>
      <c r="M936" s="213" t="s">
        <v>24</v>
      </c>
      <c r="N936" s="214" t="s">
        <v>48</v>
      </c>
      <c r="O936" s="43"/>
      <c r="P936" s="215">
        <f>O936*H936</f>
        <v>0</v>
      </c>
      <c r="Q936" s="215">
        <v>0</v>
      </c>
      <c r="R936" s="215">
        <f>Q936*H936</f>
        <v>0</v>
      </c>
      <c r="S936" s="215">
        <v>0</v>
      </c>
      <c r="T936" s="216">
        <f>S936*H936</f>
        <v>0</v>
      </c>
      <c r="AR936" s="25" t="s">
        <v>231</v>
      </c>
      <c r="AT936" s="25" t="s">
        <v>227</v>
      </c>
      <c r="AU936" s="25" t="s">
        <v>85</v>
      </c>
      <c r="AY936" s="25" t="s">
        <v>225</v>
      </c>
      <c r="BE936" s="217">
        <f>IF(N936="základní",J936,0)</f>
        <v>0</v>
      </c>
      <c r="BF936" s="217">
        <f>IF(N936="snížená",J936,0)</f>
        <v>0</v>
      </c>
      <c r="BG936" s="217">
        <f>IF(N936="zákl. přenesená",J936,0)</f>
        <v>0</v>
      </c>
      <c r="BH936" s="217">
        <f>IF(N936="sníž. přenesená",J936,0)</f>
        <v>0</v>
      </c>
      <c r="BI936" s="217">
        <f>IF(N936="nulová",J936,0)</f>
        <v>0</v>
      </c>
      <c r="BJ936" s="25" t="s">
        <v>25</v>
      </c>
      <c r="BK936" s="217">
        <f>ROUND(I936*H936,2)</f>
        <v>0</v>
      </c>
      <c r="BL936" s="25" t="s">
        <v>231</v>
      </c>
      <c r="BM936" s="25" t="s">
        <v>1230</v>
      </c>
    </row>
    <row r="937" spans="2:47" s="1" customFormat="1" ht="13.5">
      <c r="B937" s="42"/>
      <c r="C937" s="64"/>
      <c r="D937" s="218" t="s">
        <v>233</v>
      </c>
      <c r="E937" s="64"/>
      <c r="F937" s="219" t="s">
        <v>1231</v>
      </c>
      <c r="G937" s="64"/>
      <c r="H937" s="64"/>
      <c r="I937" s="174"/>
      <c r="J937" s="64"/>
      <c r="K937" s="64"/>
      <c r="L937" s="62"/>
      <c r="M937" s="220"/>
      <c r="N937" s="43"/>
      <c r="O937" s="43"/>
      <c r="P937" s="43"/>
      <c r="Q937" s="43"/>
      <c r="R937" s="43"/>
      <c r="S937" s="43"/>
      <c r="T937" s="79"/>
      <c r="AT937" s="25" t="s">
        <v>233</v>
      </c>
      <c r="AU937" s="25" t="s">
        <v>85</v>
      </c>
    </row>
    <row r="938" spans="2:63" s="11" customFormat="1" ht="29.85" customHeight="1">
      <c r="B938" s="189"/>
      <c r="C938" s="190"/>
      <c r="D938" s="203" t="s">
        <v>76</v>
      </c>
      <c r="E938" s="204" t="s">
        <v>1232</v>
      </c>
      <c r="F938" s="204" t="s">
        <v>1233</v>
      </c>
      <c r="G938" s="190"/>
      <c r="H938" s="190"/>
      <c r="I938" s="193"/>
      <c r="J938" s="205">
        <f>BK938</f>
        <v>0</v>
      </c>
      <c r="K938" s="190"/>
      <c r="L938" s="195"/>
      <c r="M938" s="196"/>
      <c r="N938" s="197"/>
      <c r="O938" s="197"/>
      <c r="P938" s="198">
        <f>SUM(P939:P941)</f>
        <v>0</v>
      </c>
      <c r="Q938" s="197"/>
      <c r="R938" s="198">
        <f>SUM(R939:R941)</f>
        <v>0</v>
      </c>
      <c r="S938" s="197"/>
      <c r="T938" s="199">
        <f>SUM(T939:T941)</f>
        <v>0</v>
      </c>
      <c r="AR938" s="200" t="s">
        <v>25</v>
      </c>
      <c r="AT938" s="201" t="s">
        <v>76</v>
      </c>
      <c r="AU938" s="201" t="s">
        <v>25</v>
      </c>
      <c r="AY938" s="200" t="s">
        <v>225</v>
      </c>
      <c r="BK938" s="202">
        <f>SUM(BK939:BK941)</f>
        <v>0</v>
      </c>
    </row>
    <row r="939" spans="2:65" s="1" customFormat="1" ht="16.5" customHeight="1">
      <c r="B939" s="42"/>
      <c r="C939" s="206" t="s">
        <v>1234</v>
      </c>
      <c r="D939" s="206" t="s">
        <v>227</v>
      </c>
      <c r="E939" s="207" t="s">
        <v>1235</v>
      </c>
      <c r="F939" s="208" t="s">
        <v>1236</v>
      </c>
      <c r="G939" s="209" t="s">
        <v>692</v>
      </c>
      <c r="H939" s="210">
        <v>3786.165</v>
      </c>
      <c r="I939" s="211"/>
      <c r="J939" s="212">
        <f>ROUND(I939*H939,2)</f>
        <v>0</v>
      </c>
      <c r="K939" s="208" t="s">
        <v>230</v>
      </c>
      <c r="L939" s="62"/>
      <c r="M939" s="213" t="s">
        <v>24</v>
      </c>
      <c r="N939" s="214" t="s">
        <v>48</v>
      </c>
      <c r="O939" s="43"/>
      <c r="P939" s="215">
        <f>O939*H939</f>
        <v>0</v>
      </c>
      <c r="Q939" s="215">
        <v>0</v>
      </c>
      <c r="R939" s="215">
        <f>Q939*H939</f>
        <v>0</v>
      </c>
      <c r="S939" s="215">
        <v>0</v>
      </c>
      <c r="T939" s="216">
        <f>S939*H939</f>
        <v>0</v>
      </c>
      <c r="AR939" s="25" t="s">
        <v>231</v>
      </c>
      <c r="AT939" s="25" t="s">
        <v>227</v>
      </c>
      <c r="AU939" s="25" t="s">
        <v>85</v>
      </c>
      <c r="AY939" s="25" t="s">
        <v>225</v>
      </c>
      <c r="BE939" s="217">
        <f>IF(N939="základní",J939,0)</f>
        <v>0</v>
      </c>
      <c r="BF939" s="217">
        <f>IF(N939="snížená",J939,0)</f>
        <v>0</v>
      </c>
      <c r="BG939" s="217">
        <f>IF(N939="zákl. přenesená",J939,0)</f>
        <v>0</v>
      </c>
      <c r="BH939" s="217">
        <f>IF(N939="sníž. přenesená",J939,0)</f>
        <v>0</v>
      </c>
      <c r="BI939" s="217">
        <f>IF(N939="nulová",J939,0)</f>
        <v>0</v>
      </c>
      <c r="BJ939" s="25" t="s">
        <v>25</v>
      </c>
      <c r="BK939" s="217">
        <f>ROUND(I939*H939,2)</f>
        <v>0</v>
      </c>
      <c r="BL939" s="25" t="s">
        <v>231</v>
      </c>
      <c r="BM939" s="25" t="s">
        <v>1237</v>
      </c>
    </row>
    <row r="940" spans="2:47" s="1" customFormat="1" ht="40.5">
      <c r="B940" s="42"/>
      <c r="C940" s="64"/>
      <c r="D940" s="218" t="s">
        <v>233</v>
      </c>
      <c r="E940" s="64"/>
      <c r="F940" s="219" t="s">
        <v>1238</v>
      </c>
      <c r="G940" s="64"/>
      <c r="H940" s="64"/>
      <c r="I940" s="174"/>
      <c r="J940" s="64"/>
      <c r="K940" s="64"/>
      <c r="L940" s="62"/>
      <c r="M940" s="220"/>
      <c r="N940" s="43"/>
      <c r="O940" s="43"/>
      <c r="P940" s="43"/>
      <c r="Q940" s="43"/>
      <c r="R940" s="43"/>
      <c r="S940" s="43"/>
      <c r="T940" s="79"/>
      <c r="AT940" s="25" t="s">
        <v>233</v>
      </c>
      <c r="AU940" s="25" t="s">
        <v>85</v>
      </c>
    </row>
    <row r="941" spans="2:47" s="1" customFormat="1" ht="81">
      <c r="B941" s="42"/>
      <c r="C941" s="64"/>
      <c r="D941" s="218" t="s">
        <v>468</v>
      </c>
      <c r="E941" s="64"/>
      <c r="F941" s="273" t="s">
        <v>1239</v>
      </c>
      <c r="G941" s="64"/>
      <c r="H941" s="64"/>
      <c r="I941" s="174"/>
      <c r="J941" s="64"/>
      <c r="K941" s="64"/>
      <c r="L941" s="62"/>
      <c r="M941" s="220"/>
      <c r="N941" s="43"/>
      <c r="O941" s="43"/>
      <c r="P941" s="43"/>
      <c r="Q941" s="43"/>
      <c r="R941" s="43"/>
      <c r="S941" s="43"/>
      <c r="T941" s="79"/>
      <c r="AT941" s="25" t="s">
        <v>468</v>
      </c>
      <c r="AU941" s="25" t="s">
        <v>85</v>
      </c>
    </row>
    <row r="942" spans="2:63" s="11" customFormat="1" ht="37.35" customHeight="1">
      <c r="B942" s="189"/>
      <c r="C942" s="190"/>
      <c r="D942" s="191" t="s">
        <v>76</v>
      </c>
      <c r="E942" s="192" t="s">
        <v>1240</v>
      </c>
      <c r="F942" s="192" t="s">
        <v>1241</v>
      </c>
      <c r="G942" s="190"/>
      <c r="H942" s="190"/>
      <c r="I942" s="193"/>
      <c r="J942" s="194">
        <f>BK942</f>
        <v>0</v>
      </c>
      <c r="K942" s="190"/>
      <c r="L942" s="195"/>
      <c r="M942" s="196"/>
      <c r="N942" s="197"/>
      <c r="O942" s="197"/>
      <c r="P942" s="198">
        <f>P943+P976+P1100+P1181+P1236+P1253+P1273+P1291+P1306+P1321+P1381</f>
        <v>0</v>
      </c>
      <c r="Q942" s="197"/>
      <c r="R942" s="198">
        <f>R943+R976+R1100+R1181+R1236+R1253+R1273+R1291+R1306+R1321+R1381</f>
        <v>336.93006048999996</v>
      </c>
      <c r="S942" s="197"/>
      <c r="T942" s="199">
        <f>T943+T976+T1100+T1181+T1236+T1253+T1273+T1291+T1306+T1321+T1381</f>
        <v>3.95466</v>
      </c>
      <c r="AR942" s="200" t="s">
        <v>85</v>
      </c>
      <c r="AT942" s="201" t="s">
        <v>76</v>
      </c>
      <c r="AU942" s="201" t="s">
        <v>77</v>
      </c>
      <c r="AY942" s="200" t="s">
        <v>225</v>
      </c>
      <c r="BK942" s="202">
        <f>BK943+BK976+BK1100+BK1181+BK1236+BK1253+BK1273+BK1291+BK1306+BK1321+BK1381</f>
        <v>0</v>
      </c>
    </row>
    <row r="943" spans="2:63" s="11" customFormat="1" ht="19.9" customHeight="1">
      <c r="B943" s="189"/>
      <c r="C943" s="190"/>
      <c r="D943" s="203" t="s">
        <v>76</v>
      </c>
      <c r="E943" s="204" t="s">
        <v>1242</v>
      </c>
      <c r="F943" s="204" t="s">
        <v>1243</v>
      </c>
      <c r="G943" s="190"/>
      <c r="H943" s="190"/>
      <c r="I943" s="193"/>
      <c r="J943" s="205">
        <f>BK943</f>
        <v>0</v>
      </c>
      <c r="K943" s="190"/>
      <c r="L943" s="195"/>
      <c r="M943" s="196"/>
      <c r="N943" s="197"/>
      <c r="O943" s="197"/>
      <c r="P943" s="198">
        <f>SUM(P944:P975)</f>
        <v>0</v>
      </c>
      <c r="Q943" s="197"/>
      <c r="R943" s="198">
        <f>SUM(R944:R975)</f>
        <v>4.8012055600000005</v>
      </c>
      <c r="S943" s="197"/>
      <c r="T943" s="199">
        <f>SUM(T944:T975)</f>
        <v>0</v>
      </c>
      <c r="AR943" s="200" t="s">
        <v>85</v>
      </c>
      <c r="AT943" s="201" t="s">
        <v>76</v>
      </c>
      <c r="AU943" s="201" t="s">
        <v>25</v>
      </c>
      <c r="AY943" s="200" t="s">
        <v>225</v>
      </c>
      <c r="BK943" s="202">
        <f>SUM(BK944:BK975)</f>
        <v>0</v>
      </c>
    </row>
    <row r="944" spans="2:65" s="1" customFormat="1" ht="25.5" customHeight="1">
      <c r="B944" s="42"/>
      <c r="C944" s="206" t="s">
        <v>1244</v>
      </c>
      <c r="D944" s="206" t="s">
        <v>227</v>
      </c>
      <c r="E944" s="207" t="s">
        <v>1245</v>
      </c>
      <c r="F944" s="208" t="s">
        <v>1246</v>
      </c>
      <c r="G944" s="209" t="s">
        <v>141</v>
      </c>
      <c r="H944" s="210">
        <v>600.802</v>
      </c>
      <c r="I944" s="211"/>
      <c r="J944" s="212">
        <f>ROUND(I944*H944,2)</f>
        <v>0</v>
      </c>
      <c r="K944" s="208" t="s">
        <v>230</v>
      </c>
      <c r="L944" s="62"/>
      <c r="M944" s="213" t="s">
        <v>24</v>
      </c>
      <c r="N944" s="214" t="s">
        <v>48</v>
      </c>
      <c r="O944" s="43"/>
      <c r="P944" s="215">
        <f>O944*H944</f>
        <v>0</v>
      </c>
      <c r="Q944" s="215">
        <v>0</v>
      </c>
      <c r="R944" s="215">
        <f>Q944*H944</f>
        <v>0</v>
      </c>
      <c r="S944" s="215">
        <v>0</v>
      </c>
      <c r="T944" s="216">
        <f>S944*H944</f>
        <v>0</v>
      </c>
      <c r="AR944" s="25" t="s">
        <v>378</v>
      </c>
      <c r="AT944" s="25" t="s">
        <v>227</v>
      </c>
      <c r="AU944" s="25" t="s">
        <v>85</v>
      </c>
      <c r="AY944" s="25" t="s">
        <v>225</v>
      </c>
      <c r="BE944" s="217">
        <f>IF(N944="základní",J944,0)</f>
        <v>0</v>
      </c>
      <c r="BF944" s="217">
        <f>IF(N944="snížená",J944,0)</f>
        <v>0</v>
      </c>
      <c r="BG944" s="217">
        <f>IF(N944="zákl. přenesená",J944,0)</f>
        <v>0</v>
      </c>
      <c r="BH944" s="217">
        <f>IF(N944="sníž. přenesená",J944,0)</f>
        <v>0</v>
      </c>
      <c r="BI944" s="217">
        <f>IF(N944="nulová",J944,0)</f>
        <v>0</v>
      </c>
      <c r="BJ944" s="25" t="s">
        <v>25</v>
      </c>
      <c r="BK944" s="217">
        <f>ROUND(I944*H944,2)</f>
        <v>0</v>
      </c>
      <c r="BL944" s="25" t="s">
        <v>378</v>
      </c>
      <c r="BM944" s="25" t="s">
        <v>1247</v>
      </c>
    </row>
    <row r="945" spans="2:47" s="1" customFormat="1" ht="27">
      <c r="B945" s="42"/>
      <c r="C945" s="64"/>
      <c r="D945" s="218" t="s">
        <v>233</v>
      </c>
      <c r="E945" s="64"/>
      <c r="F945" s="219" t="s">
        <v>1248</v>
      </c>
      <c r="G945" s="64"/>
      <c r="H945" s="64"/>
      <c r="I945" s="174"/>
      <c r="J945" s="64"/>
      <c r="K945" s="64"/>
      <c r="L945" s="62"/>
      <c r="M945" s="220"/>
      <c r="N945" s="43"/>
      <c r="O945" s="43"/>
      <c r="P945" s="43"/>
      <c r="Q945" s="43"/>
      <c r="R945" s="43"/>
      <c r="S945" s="43"/>
      <c r="T945" s="79"/>
      <c r="AT945" s="25" t="s">
        <v>233</v>
      </c>
      <c r="AU945" s="25" t="s">
        <v>85</v>
      </c>
    </row>
    <row r="946" spans="2:51" s="12" customFormat="1" ht="13.5">
      <c r="B946" s="221"/>
      <c r="C946" s="222"/>
      <c r="D946" s="218" t="s">
        <v>235</v>
      </c>
      <c r="E946" s="244" t="s">
        <v>24</v>
      </c>
      <c r="F946" s="245" t="s">
        <v>1249</v>
      </c>
      <c r="G946" s="222"/>
      <c r="H946" s="246">
        <v>555</v>
      </c>
      <c r="I946" s="227"/>
      <c r="J946" s="222"/>
      <c r="K946" s="222"/>
      <c r="L946" s="228"/>
      <c r="M946" s="229"/>
      <c r="N946" s="230"/>
      <c r="O946" s="230"/>
      <c r="P946" s="230"/>
      <c r="Q946" s="230"/>
      <c r="R946" s="230"/>
      <c r="S946" s="230"/>
      <c r="T946" s="231"/>
      <c r="AT946" s="232" t="s">
        <v>235</v>
      </c>
      <c r="AU946" s="232" t="s">
        <v>85</v>
      </c>
      <c r="AV946" s="12" t="s">
        <v>85</v>
      </c>
      <c r="AW946" s="12" t="s">
        <v>40</v>
      </c>
      <c r="AX946" s="12" t="s">
        <v>77</v>
      </c>
      <c r="AY946" s="232" t="s">
        <v>225</v>
      </c>
    </row>
    <row r="947" spans="2:51" s="12" customFormat="1" ht="13.5">
      <c r="B947" s="221"/>
      <c r="C947" s="222"/>
      <c r="D947" s="218" t="s">
        <v>235</v>
      </c>
      <c r="E947" s="244" t="s">
        <v>24</v>
      </c>
      <c r="F947" s="245" t="s">
        <v>1250</v>
      </c>
      <c r="G947" s="222"/>
      <c r="H947" s="246">
        <v>33.58</v>
      </c>
      <c r="I947" s="227"/>
      <c r="J947" s="222"/>
      <c r="K947" s="222"/>
      <c r="L947" s="228"/>
      <c r="M947" s="229"/>
      <c r="N947" s="230"/>
      <c r="O947" s="230"/>
      <c r="P947" s="230"/>
      <c r="Q947" s="230"/>
      <c r="R947" s="230"/>
      <c r="S947" s="230"/>
      <c r="T947" s="231"/>
      <c r="AT947" s="232" t="s">
        <v>235</v>
      </c>
      <c r="AU947" s="232" t="s">
        <v>85</v>
      </c>
      <c r="AV947" s="12" t="s">
        <v>85</v>
      </c>
      <c r="AW947" s="12" t="s">
        <v>40</v>
      </c>
      <c r="AX947" s="12" t="s">
        <v>77</v>
      </c>
      <c r="AY947" s="232" t="s">
        <v>225</v>
      </c>
    </row>
    <row r="948" spans="2:51" s="12" customFormat="1" ht="13.5">
      <c r="B948" s="221"/>
      <c r="C948" s="222"/>
      <c r="D948" s="218" t="s">
        <v>235</v>
      </c>
      <c r="E948" s="244" t="s">
        <v>24</v>
      </c>
      <c r="F948" s="245" t="s">
        <v>1251</v>
      </c>
      <c r="G948" s="222"/>
      <c r="H948" s="246">
        <v>7.679</v>
      </c>
      <c r="I948" s="227"/>
      <c r="J948" s="222"/>
      <c r="K948" s="222"/>
      <c r="L948" s="228"/>
      <c r="M948" s="229"/>
      <c r="N948" s="230"/>
      <c r="O948" s="230"/>
      <c r="P948" s="230"/>
      <c r="Q948" s="230"/>
      <c r="R948" s="230"/>
      <c r="S948" s="230"/>
      <c r="T948" s="231"/>
      <c r="AT948" s="232" t="s">
        <v>235</v>
      </c>
      <c r="AU948" s="232" t="s">
        <v>85</v>
      </c>
      <c r="AV948" s="12" t="s">
        <v>85</v>
      </c>
      <c r="AW948" s="12" t="s">
        <v>40</v>
      </c>
      <c r="AX948" s="12" t="s">
        <v>77</v>
      </c>
      <c r="AY948" s="232" t="s">
        <v>225</v>
      </c>
    </row>
    <row r="949" spans="2:51" s="12" customFormat="1" ht="13.5">
      <c r="B949" s="221"/>
      <c r="C949" s="222"/>
      <c r="D949" s="218" t="s">
        <v>235</v>
      </c>
      <c r="E949" s="244" t="s">
        <v>24</v>
      </c>
      <c r="F949" s="245" t="s">
        <v>1252</v>
      </c>
      <c r="G949" s="222"/>
      <c r="H949" s="246">
        <v>4.543</v>
      </c>
      <c r="I949" s="227"/>
      <c r="J949" s="222"/>
      <c r="K949" s="222"/>
      <c r="L949" s="228"/>
      <c r="M949" s="229"/>
      <c r="N949" s="230"/>
      <c r="O949" s="230"/>
      <c r="P949" s="230"/>
      <c r="Q949" s="230"/>
      <c r="R949" s="230"/>
      <c r="S949" s="230"/>
      <c r="T949" s="231"/>
      <c r="AT949" s="232" t="s">
        <v>235</v>
      </c>
      <c r="AU949" s="232" t="s">
        <v>85</v>
      </c>
      <c r="AV949" s="12" t="s">
        <v>85</v>
      </c>
      <c r="AW949" s="12" t="s">
        <v>40</v>
      </c>
      <c r="AX949" s="12" t="s">
        <v>77</v>
      </c>
      <c r="AY949" s="232" t="s">
        <v>225</v>
      </c>
    </row>
    <row r="950" spans="2:51" s="15" customFormat="1" ht="13.5">
      <c r="B950" s="258"/>
      <c r="C950" s="259"/>
      <c r="D950" s="223" t="s">
        <v>235</v>
      </c>
      <c r="E950" s="260" t="s">
        <v>143</v>
      </c>
      <c r="F950" s="261" t="s">
        <v>248</v>
      </c>
      <c r="G950" s="259"/>
      <c r="H950" s="262">
        <v>600.802</v>
      </c>
      <c r="I950" s="263"/>
      <c r="J950" s="259"/>
      <c r="K950" s="259"/>
      <c r="L950" s="264"/>
      <c r="M950" s="265"/>
      <c r="N950" s="266"/>
      <c r="O950" s="266"/>
      <c r="P950" s="266"/>
      <c r="Q950" s="266"/>
      <c r="R950" s="266"/>
      <c r="S950" s="266"/>
      <c r="T950" s="267"/>
      <c r="AT950" s="268" t="s">
        <v>235</v>
      </c>
      <c r="AU950" s="268" t="s">
        <v>85</v>
      </c>
      <c r="AV950" s="15" t="s">
        <v>231</v>
      </c>
      <c r="AW950" s="15" t="s">
        <v>40</v>
      </c>
      <c r="AX950" s="15" t="s">
        <v>25</v>
      </c>
      <c r="AY950" s="268" t="s">
        <v>225</v>
      </c>
    </row>
    <row r="951" spans="2:65" s="1" customFormat="1" ht="16.5" customHeight="1">
      <c r="B951" s="42"/>
      <c r="C951" s="206" t="s">
        <v>1253</v>
      </c>
      <c r="D951" s="206" t="s">
        <v>227</v>
      </c>
      <c r="E951" s="207" t="s">
        <v>1254</v>
      </c>
      <c r="F951" s="208" t="s">
        <v>1255</v>
      </c>
      <c r="G951" s="209" t="s">
        <v>141</v>
      </c>
      <c r="H951" s="210">
        <v>300.654</v>
      </c>
      <c r="I951" s="211"/>
      <c r="J951" s="212">
        <f>ROUND(I951*H951,2)</f>
        <v>0</v>
      </c>
      <c r="K951" s="208" t="s">
        <v>230</v>
      </c>
      <c r="L951" s="62"/>
      <c r="M951" s="213" t="s">
        <v>24</v>
      </c>
      <c r="N951" s="214" t="s">
        <v>48</v>
      </c>
      <c r="O951" s="43"/>
      <c r="P951" s="215">
        <f>O951*H951</f>
        <v>0</v>
      </c>
      <c r="Q951" s="215">
        <v>0</v>
      </c>
      <c r="R951" s="215">
        <f>Q951*H951</f>
        <v>0</v>
      </c>
      <c r="S951" s="215">
        <v>0</v>
      </c>
      <c r="T951" s="216">
        <f>S951*H951</f>
        <v>0</v>
      </c>
      <c r="AR951" s="25" t="s">
        <v>378</v>
      </c>
      <c r="AT951" s="25" t="s">
        <v>227</v>
      </c>
      <c r="AU951" s="25" t="s">
        <v>85</v>
      </c>
      <c r="AY951" s="25" t="s">
        <v>225</v>
      </c>
      <c r="BE951" s="217">
        <f>IF(N951="základní",J951,0)</f>
        <v>0</v>
      </c>
      <c r="BF951" s="217">
        <f>IF(N951="snížená",J951,0)</f>
        <v>0</v>
      </c>
      <c r="BG951" s="217">
        <f>IF(N951="zákl. přenesená",J951,0)</f>
        <v>0</v>
      </c>
      <c r="BH951" s="217">
        <f>IF(N951="sníž. přenesená",J951,0)</f>
        <v>0</v>
      </c>
      <c r="BI951" s="217">
        <f>IF(N951="nulová",J951,0)</f>
        <v>0</v>
      </c>
      <c r="BJ951" s="25" t="s">
        <v>25</v>
      </c>
      <c r="BK951" s="217">
        <f>ROUND(I951*H951,2)</f>
        <v>0</v>
      </c>
      <c r="BL951" s="25" t="s">
        <v>378</v>
      </c>
      <c r="BM951" s="25" t="s">
        <v>1256</v>
      </c>
    </row>
    <row r="952" spans="2:47" s="1" customFormat="1" ht="27">
      <c r="B952" s="42"/>
      <c r="C952" s="64"/>
      <c r="D952" s="218" t="s">
        <v>233</v>
      </c>
      <c r="E952" s="64"/>
      <c r="F952" s="219" t="s">
        <v>1257</v>
      </c>
      <c r="G952" s="64"/>
      <c r="H952" s="64"/>
      <c r="I952" s="174"/>
      <c r="J952" s="64"/>
      <c r="K952" s="64"/>
      <c r="L952" s="62"/>
      <c r="M952" s="220"/>
      <c r="N952" s="43"/>
      <c r="O952" s="43"/>
      <c r="P952" s="43"/>
      <c r="Q952" s="43"/>
      <c r="R952" s="43"/>
      <c r="S952" s="43"/>
      <c r="T952" s="79"/>
      <c r="AT952" s="25" t="s">
        <v>233</v>
      </c>
      <c r="AU952" s="25" t="s">
        <v>85</v>
      </c>
    </row>
    <row r="953" spans="2:51" s="13" customFormat="1" ht="13.5">
      <c r="B953" s="233"/>
      <c r="C953" s="234"/>
      <c r="D953" s="218" t="s">
        <v>235</v>
      </c>
      <c r="E953" s="235" t="s">
        <v>24</v>
      </c>
      <c r="F953" s="236" t="s">
        <v>1258</v>
      </c>
      <c r="G953" s="234"/>
      <c r="H953" s="237" t="s">
        <v>24</v>
      </c>
      <c r="I953" s="238"/>
      <c r="J953" s="234"/>
      <c r="K953" s="234"/>
      <c r="L953" s="239"/>
      <c r="M953" s="240"/>
      <c r="N953" s="241"/>
      <c r="O953" s="241"/>
      <c r="P953" s="241"/>
      <c r="Q953" s="241"/>
      <c r="R953" s="241"/>
      <c r="S953" s="241"/>
      <c r="T953" s="242"/>
      <c r="AT953" s="243" t="s">
        <v>235</v>
      </c>
      <c r="AU953" s="243" t="s">
        <v>85</v>
      </c>
      <c r="AV953" s="13" t="s">
        <v>25</v>
      </c>
      <c r="AW953" s="13" t="s">
        <v>40</v>
      </c>
      <c r="AX953" s="13" t="s">
        <v>77</v>
      </c>
      <c r="AY953" s="243" t="s">
        <v>225</v>
      </c>
    </row>
    <row r="954" spans="2:51" s="12" customFormat="1" ht="13.5">
      <c r="B954" s="221"/>
      <c r="C954" s="222"/>
      <c r="D954" s="218" t="s">
        <v>235</v>
      </c>
      <c r="E954" s="244" t="s">
        <v>24</v>
      </c>
      <c r="F954" s="245" t="s">
        <v>1259</v>
      </c>
      <c r="G954" s="222"/>
      <c r="H954" s="246">
        <v>280</v>
      </c>
      <c r="I954" s="227"/>
      <c r="J954" s="222"/>
      <c r="K954" s="222"/>
      <c r="L954" s="228"/>
      <c r="M954" s="229"/>
      <c r="N954" s="230"/>
      <c r="O954" s="230"/>
      <c r="P954" s="230"/>
      <c r="Q954" s="230"/>
      <c r="R954" s="230"/>
      <c r="S954" s="230"/>
      <c r="T954" s="231"/>
      <c r="AT954" s="232" t="s">
        <v>235</v>
      </c>
      <c r="AU954" s="232" t="s">
        <v>85</v>
      </c>
      <c r="AV954" s="12" t="s">
        <v>85</v>
      </c>
      <c r="AW954" s="12" t="s">
        <v>40</v>
      </c>
      <c r="AX954" s="12" t="s">
        <v>77</v>
      </c>
      <c r="AY954" s="232" t="s">
        <v>225</v>
      </c>
    </row>
    <row r="955" spans="2:51" s="13" customFormat="1" ht="13.5">
      <c r="B955" s="233"/>
      <c r="C955" s="234"/>
      <c r="D955" s="218" t="s">
        <v>235</v>
      </c>
      <c r="E955" s="235" t="s">
        <v>24</v>
      </c>
      <c r="F955" s="236" t="s">
        <v>603</v>
      </c>
      <c r="G955" s="234"/>
      <c r="H955" s="237" t="s">
        <v>24</v>
      </c>
      <c r="I955" s="238"/>
      <c r="J955" s="234"/>
      <c r="K955" s="234"/>
      <c r="L955" s="239"/>
      <c r="M955" s="240"/>
      <c r="N955" s="241"/>
      <c r="O955" s="241"/>
      <c r="P955" s="241"/>
      <c r="Q955" s="241"/>
      <c r="R955" s="241"/>
      <c r="S955" s="241"/>
      <c r="T955" s="242"/>
      <c r="AT955" s="243" t="s">
        <v>235</v>
      </c>
      <c r="AU955" s="243" t="s">
        <v>85</v>
      </c>
      <c r="AV955" s="13" t="s">
        <v>25</v>
      </c>
      <c r="AW955" s="13" t="s">
        <v>40</v>
      </c>
      <c r="AX955" s="13" t="s">
        <v>77</v>
      </c>
      <c r="AY955" s="243" t="s">
        <v>225</v>
      </c>
    </row>
    <row r="956" spans="2:51" s="12" customFormat="1" ht="13.5">
      <c r="B956" s="221"/>
      <c r="C956" s="222"/>
      <c r="D956" s="218" t="s">
        <v>235</v>
      </c>
      <c r="E956" s="244" t="s">
        <v>24</v>
      </c>
      <c r="F956" s="245" t="s">
        <v>1260</v>
      </c>
      <c r="G956" s="222"/>
      <c r="H956" s="246">
        <v>20.654</v>
      </c>
      <c r="I956" s="227"/>
      <c r="J956" s="222"/>
      <c r="K956" s="222"/>
      <c r="L956" s="228"/>
      <c r="M956" s="229"/>
      <c r="N956" s="230"/>
      <c r="O956" s="230"/>
      <c r="P956" s="230"/>
      <c r="Q956" s="230"/>
      <c r="R956" s="230"/>
      <c r="S956" s="230"/>
      <c r="T956" s="231"/>
      <c r="AT956" s="232" t="s">
        <v>235</v>
      </c>
      <c r="AU956" s="232" t="s">
        <v>85</v>
      </c>
      <c r="AV956" s="12" t="s">
        <v>85</v>
      </c>
      <c r="AW956" s="12" t="s">
        <v>40</v>
      </c>
      <c r="AX956" s="12" t="s">
        <v>77</v>
      </c>
      <c r="AY956" s="232" t="s">
        <v>225</v>
      </c>
    </row>
    <row r="957" spans="2:51" s="15" customFormat="1" ht="13.5">
      <c r="B957" s="258"/>
      <c r="C957" s="259"/>
      <c r="D957" s="223" t="s">
        <v>235</v>
      </c>
      <c r="E957" s="260" t="s">
        <v>139</v>
      </c>
      <c r="F957" s="261" t="s">
        <v>248</v>
      </c>
      <c r="G957" s="259"/>
      <c r="H957" s="262">
        <v>300.654</v>
      </c>
      <c r="I957" s="263"/>
      <c r="J957" s="259"/>
      <c r="K957" s="259"/>
      <c r="L957" s="264"/>
      <c r="M957" s="265"/>
      <c r="N957" s="266"/>
      <c r="O957" s="266"/>
      <c r="P957" s="266"/>
      <c r="Q957" s="266"/>
      <c r="R957" s="266"/>
      <c r="S957" s="266"/>
      <c r="T957" s="267"/>
      <c r="AT957" s="268" t="s">
        <v>235</v>
      </c>
      <c r="AU957" s="268" t="s">
        <v>85</v>
      </c>
      <c r="AV957" s="15" t="s">
        <v>231</v>
      </c>
      <c r="AW957" s="15" t="s">
        <v>40</v>
      </c>
      <c r="AX957" s="15" t="s">
        <v>25</v>
      </c>
      <c r="AY957" s="268" t="s">
        <v>225</v>
      </c>
    </row>
    <row r="958" spans="2:65" s="1" customFormat="1" ht="16.5" customHeight="1">
      <c r="B958" s="42"/>
      <c r="C958" s="274" t="s">
        <v>1261</v>
      </c>
      <c r="D958" s="274" t="s">
        <v>697</v>
      </c>
      <c r="E958" s="275" t="s">
        <v>1262</v>
      </c>
      <c r="F958" s="276" t="s">
        <v>1263</v>
      </c>
      <c r="G958" s="277" t="s">
        <v>692</v>
      </c>
      <c r="H958" s="278">
        <v>0.36</v>
      </c>
      <c r="I958" s="279"/>
      <c r="J958" s="280">
        <f>ROUND(I958*H958,2)</f>
        <v>0</v>
      </c>
      <c r="K958" s="276" t="s">
        <v>230</v>
      </c>
      <c r="L958" s="281"/>
      <c r="M958" s="282" t="s">
        <v>24</v>
      </c>
      <c r="N958" s="283" t="s">
        <v>48</v>
      </c>
      <c r="O958" s="43"/>
      <c r="P958" s="215">
        <f>O958*H958</f>
        <v>0</v>
      </c>
      <c r="Q958" s="215">
        <v>1</v>
      </c>
      <c r="R958" s="215">
        <f>Q958*H958</f>
        <v>0.36</v>
      </c>
      <c r="S958" s="215">
        <v>0</v>
      </c>
      <c r="T958" s="216">
        <f>S958*H958</f>
        <v>0</v>
      </c>
      <c r="AR958" s="25" t="s">
        <v>499</v>
      </c>
      <c r="AT958" s="25" t="s">
        <v>697</v>
      </c>
      <c r="AU958" s="25" t="s">
        <v>85</v>
      </c>
      <c r="AY958" s="25" t="s">
        <v>225</v>
      </c>
      <c r="BE958" s="217">
        <f>IF(N958="základní",J958,0)</f>
        <v>0</v>
      </c>
      <c r="BF958" s="217">
        <f>IF(N958="snížená",J958,0)</f>
        <v>0</v>
      </c>
      <c r="BG958" s="217">
        <f>IF(N958="zákl. přenesená",J958,0)</f>
        <v>0</v>
      </c>
      <c r="BH958" s="217">
        <f>IF(N958="sníž. přenesená",J958,0)</f>
        <v>0</v>
      </c>
      <c r="BI958" s="217">
        <f>IF(N958="nulová",J958,0)</f>
        <v>0</v>
      </c>
      <c r="BJ958" s="25" t="s">
        <v>25</v>
      </c>
      <c r="BK958" s="217">
        <f>ROUND(I958*H958,2)</f>
        <v>0</v>
      </c>
      <c r="BL958" s="25" t="s">
        <v>378</v>
      </c>
      <c r="BM958" s="25" t="s">
        <v>1264</v>
      </c>
    </row>
    <row r="959" spans="2:47" s="1" customFormat="1" ht="27">
      <c r="B959" s="42"/>
      <c r="C959" s="64"/>
      <c r="D959" s="218" t="s">
        <v>233</v>
      </c>
      <c r="E959" s="64"/>
      <c r="F959" s="219" t="s">
        <v>1265</v>
      </c>
      <c r="G959" s="64"/>
      <c r="H959" s="64"/>
      <c r="I959" s="174"/>
      <c r="J959" s="64"/>
      <c r="K959" s="64"/>
      <c r="L959" s="62"/>
      <c r="M959" s="220"/>
      <c r="N959" s="43"/>
      <c r="O959" s="43"/>
      <c r="P959" s="43"/>
      <c r="Q959" s="43"/>
      <c r="R959" s="43"/>
      <c r="S959" s="43"/>
      <c r="T959" s="79"/>
      <c r="AT959" s="25" t="s">
        <v>233</v>
      </c>
      <c r="AU959" s="25" t="s">
        <v>85</v>
      </c>
    </row>
    <row r="960" spans="2:47" s="1" customFormat="1" ht="27">
      <c r="B960" s="42"/>
      <c r="C960" s="64"/>
      <c r="D960" s="218" t="s">
        <v>702</v>
      </c>
      <c r="E960" s="64"/>
      <c r="F960" s="273" t="s">
        <v>1266</v>
      </c>
      <c r="G960" s="64"/>
      <c r="H960" s="64"/>
      <c r="I960" s="174"/>
      <c r="J960" s="64"/>
      <c r="K960" s="64"/>
      <c r="L960" s="62"/>
      <c r="M960" s="220"/>
      <c r="N960" s="43"/>
      <c r="O960" s="43"/>
      <c r="P960" s="43"/>
      <c r="Q960" s="43"/>
      <c r="R960" s="43"/>
      <c r="S960" s="43"/>
      <c r="T960" s="79"/>
      <c r="AT960" s="25" t="s">
        <v>702</v>
      </c>
      <c r="AU960" s="25" t="s">
        <v>85</v>
      </c>
    </row>
    <row r="961" spans="2:51" s="12" customFormat="1" ht="13.5">
      <c r="B961" s="221"/>
      <c r="C961" s="222"/>
      <c r="D961" s="218" t="s">
        <v>235</v>
      </c>
      <c r="E961" s="244" t="s">
        <v>24</v>
      </c>
      <c r="F961" s="245" t="s">
        <v>1267</v>
      </c>
      <c r="G961" s="222"/>
      <c r="H961" s="246">
        <v>0.24</v>
      </c>
      <c r="I961" s="227"/>
      <c r="J961" s="222"/>
      <c r="K961" s="222"/>
      <c r="L961" s="228"/>
      <c r="M961" s="229"/>
      <c r="N961" s="230"/>
      <c r="O961" s="230"/>
      <c r="P961" s="230"/>
      <c r="Q961" s="230"/>
      <c r="R961" s="230"/>
      <c r="S961" s="230"/>
      <c r="T961" s="231"/>
      <c r="AT961" s="232" t="s">
        <v>235</v>
      </c>
      <c r="AU961" s="232" t="s">
        <v>85</v>
      </c>
      <c r="AV961" s="12" t="s">
        <v>85</v>
      </c>
      <c r="AW961" s="12" t="s">
        <v>40</v>
      </c>
      <c r="AX961" s="12" t="s">
        <v>77</v>
      </c>
      <c r="AY961" s="232" t="s">
        <v>225</v>
      </c>
    </row>
    <row r="962" spans="2:51" s="12" customFormat="1" ht="13.5">
      <c r="B962" s="221"/>
      <c r="C962" s="222"/>
      <c r="D962" s="218" t="s">
        <v>235</v>
      </c>
      <c r="E962" s="244" t="s">
        <v>24</v>
      </c>
      <c r="F962" s="245" t="s">
        <v>1268</v>
      </c>
      <c r="G962" s="222"/>
      <c r="H962" s="246">
        <v>0.12</v>
      </c>
      <c r="I962" s="227"/>
      <c r="J962" s="222"/>
      <c r="K962" s="222"/>
      <c r="L962" s="228"/>
      <c r="M962" s="229"/>
      <c r="N962" s="230"/>
      <c r="O962" s="230"/>
      <c r="P962" s="230"/>
      <c r="Q962" s="230"/>
      <c r="R962" s="230"/>
      <c r="S962" s="230"/>
      <c r="T962" s="231"/>
      <c r="AT962" s="232" t="s">
        <v>235</v>
      </c>
      <c r="AU962" s="232" t="s">
        <v>85</v>
      </c>
      <c r="AV962" s="12" t="s">
        <v>85</v>
      </c>
      <c r="AW962" s="12" t="s">
        <v>40</v>
      </c>
      <c r="AX962" s="12" t="s">
        <v>77</v>
      </c>
      <c r="AY962" s="232" t="s">
        <v>225</v>
      </c>
    </row>
    <row r="963" spans="2:51" s="15" customFormat="1" ht="13.5">
      <c r="B963" s="258"/>
      <c r="C963" s="259"/>
      <c r="D963" s="223" t="s">
        <v>235</v>
      </c>
      <c r="E963" s="260" t="s">
        <v>24</v>
      </c>
      <c r="F963" s="261" t="s">
        <v>248</v>
      </c>
      <c r="G963" s="259"/>
      <c r="H963" s="262">
        <v>0.36</v>
      </c>
      <c r="I963" s="263"/>
      <c r="J963" s="259"/>
      <c r="K963" s="259"/>
      <c r="L963" s="264"/>
      <c r="M963" s="265"/>
      <c r="N963" s="266"/>
      <c r="O963" s="266"/>
      <c r="P963" s="266"/>
      <c r="Q963" s="266"/>
      <c r="R963" s="266"/>
      <c r="S963" s="266"/>
      <c r="T963" s="267"/>
      <c r="AT963" s="268" t="s">
        <v>235</v>
      </c>
      <c r="AU963" s="268" t="s">
        <v>85</v>
      </c>
      <c r="AV963" s="15" t="s">
        <v>231</v>
      </c>
      <c r="AW963" s="15" t="s">
        <v>40</v>
      </c>
      <c r="AX963" s="15" t="s">
        <v>25</v>
      </c>
      <c r="AY963" s="268" t="s">
        <v>225</v>
      </c>
    </row>
    <row r="964" spans="2:65" s="1" customFormat="1" ht="16.5" customHeight="1">
      <c r="B964" s="42"/>
      <c r="C964" s="206" t="s">
        <v>1269</v>
      </c>
      <c r="D964" s="206" t="s">
        <v>227</v>
      </c>
      <c r="E964" s="207" t="s">
        <v>1270</v>
      </c>
      <c r="F964" s="208" t="s">
        <v>1271</v>
      </c>
      <c r="G964" s="209" t="s">
        <v>141</v>
      </c>
      <c r="H964" s="210">
        <v>600.802</v>
      </c>
      <c r="I964" s="211"/>
      <c r="J964" s="212">
        <f>ROUND(I964*H964,2)</f>
        <v>0</v>
      </c>
      <c r="K964" s="208" t="s">
        <v>230</v>
      </c>
      <c r="L964" s="62"/>
      <c r="M964" s="213" t="s">
        <v>24</v>
      </c>
      <c r="N964" s="214" t="s">
        <v>48</v>
      </c>
      <c r="O964" s="43"/>
      <c r="P964" s="215">
        <f>O964*H964</f>
        <v>0</v>
      </c>
      <c r="Q964" s="215">
        <v>0.0004</v>
      </c>
      <c r="R964" s="215">
        <f>Q964*H964</f>
        <v>0.24032080000000003</v>
      </c>
      <c r="S964" s="215">
        <v>0</v>
      </c>
      <c r="T964" s="216">
        <f>S964*H964</f>
        <v>0</v>
      </c>
      <c r="AR964" s="25" t="s">
        <v>378</v>
      </c>
      <c r="AT964" s="25" t="s">
        <v>227</v>
      </c>
      <c r="AU964" s="25" t="s">
        <v>85</v>
      </c>
      <c r="AY964" s="25" t="s">
        <v>225</v>
      </c>
      <c r="BE964" s="217">
        <f>IF(N964="základní",J964,0)</f>
        <v>0</v>
      </c>
      <c r="BF964" s="217">
        <f>IF(N964="snížená",J964,0)</f>
        <v>0</v>
      </c>
      <c r="BG964" s="217">
        <f>IF(N964="zákl. přenesená",J964,0)</f>
        <v>0</v>
      </c>
      <c r="BH964" s="217">
        <f>IF(N964="sníž. přenesená",J964,0)</f>
        <v>0</v>
      </c>
      <c r="BI964" s="217">
        <f>IF(N964="nulová",J964,0)</f>
        <v>0</v>
      </c>
      <c r="BJ964" s="25" t="s">
        <v>25</v>
      </c>
      <c r="BK964" s="217">
        <f>ROUND(I964*H964,2)</f>
        <v>0</v>
      </c>
      <c r="BL964" s="25" t="s">
        <v>378</v>
      </c>
      <c r="BM964" s="25" t="s">
        <v>1272</v>
      </c>
    </row>
    <row r="965" spans="2:47" s="1" customFormat="1" ht="13.5">
      <c r="B965" s="42"/>
      <c r="C965" s="64"/>
      <c r="D965" s="218" t="s">
        <v>233</v>
      </c>
      <c r="E965" s="64"/>
      <c r="F965" s="219" t="s">
        <v>1273</v>
      </c>
      <c r="G965" s="64"/>
      <c r="H965" s="64"/>
      <c r="I965" s="174"/>
      <c r="J965" s="64"/>
      <c r="K965" s="64"/>
      <c r="L965" s="62"/>
      <c r="M965" s="220"/>
      <c r="N965" s="43"/>
      <c r="O965" s="43"/>
      <c r="P965" s="43"/>
      <c r="Q965" s="43"/>
      <c r="R965" s="43"/>
      <c r="S965" s="43"/>
      <c r="T965" s="79"/>
      <c r="AT965" s="25" t="s">
        <v>233</v>
      </c>
      <c r="AU965" s="25" t="s">
        <v>85</v>
      </c>
    </row>
    <row r="966" spans="2:51" s="12" customFormat="1" ht="13.5">
      <c r="B966" s="221"/>
      <c r="C966" s="222"/>
      <c r="D966" s="223" t="s">
        <v>235</v>
      </c>
      <c r="E966" s="224" t="s">
        <v>24</v>
      </c>
      <c r="F966" s="225" t="s">
        <v>143</v>
      </c>
      <c r="G966" s="222"/>
      <c r="H966" s="226">
        <v>600.802</v>
      </c>
      <c r="I966" s="227"/>
      <c r="J966" s="222"/>
      <c r="K966" s="222"/>
      <c r="L966" s="228"/>
      <c r="M966" s="229"/>
      <c r="N966" s="230"/>
      <c r="O966" s="230"/>
      <c r="P966" s="230"/>
      <c r="Q966" s="230"/>
      <c r="R966" s="230"/>
      <c r="S966" s="230"/>
      <c r="T966" s="231"/>
      <c r="AT966" s="232" t="s">
        <v>235</v>
      </c>
      <c r="AU966" s="232" t="s">
        <v>85</v>
      </c>
      <c r="AV966" s="12" t="s">
        <v>85</v>
      </c>
      <c r="AW966" s="12" t="s">
        <v>40</v>
      </c>
      <c r="AX966" s="12" t="s">
        <v>25</v>
      </c>
      <c r="AY966" s="232" t="s">
        <v>225</v>
      </c>
    </row>
    <row r="967" spans="2:65" s="1" customFormat="1" ht="16.5" customHeight="1">
      <c r="B967" s="42"/>
      <c r="C967" s="206" t="s">
        <v>1274</v>
      </c>
      <c r="D967" s="206" t="s">
        <v>227</v>
      </c>
      <c r="E967" s="207" t="s">
        <v>1275</v>
      </c>
      <c r="F967" s="208" t="s">
        <v>1276</v>
      </c>
      <c r="G967" s="209" t="s">
        <v>141</v>
      </c>
      <c r="H967" s="210">
        <v>300.654</v>
      </c>
      <c r="I967" s="211"/>
      <c r="J967" s="212">
        <f>ROUND(I967*H967,2)</f>
        <v>0</v>
      </c>
      <c r="K967" s="208" t="s">
        <v>230</v>
      </c>
      <c r="L967" s="62"/>
      <c r="M967" s="213" t="s">
        <v>24</v>
      </c>
      <c r="N967" s="214" t="s">
        <v>48</v>
      </c>
      <c r="O967" s="43"/>
      <c r="P967" s="215">
        <f>O967*H967</f>
        <v>0</v>
      </c>
      <c r="Q967" s="215">
        <v>0.0004</v>
      </c>
      <c r="R967" s="215">
        <f>Q967*H967</f>
        <v>0.12026160000000001</v>
      </c>
      <c r="S967" s="215">
        <v>0</v>
      </c>
      <c r="T967" s="216">
        <f>S967*H967</f>
        <v>0</v>
      </c>
      <c r="AR967" s="25" t="s">
        <v>378</v>
      </c>
      <c r="AT967" s="25" t="s">
        <v>227</v>
      </c>
      <c r="AU967" s="25" t="s">
        <v>85</v>
      </c>
      <c r="AY967" s="25" t="s">
        <v>225</v>
      </c>
      <c r="BE967" s="217">
        <f>IF(N967="základní",J967,0)</f>
        <v>0</v>
      </c>
      <c r="BF967" s="217">
        <f>IF(N967="snížená",J967,0)</f>
        <v>0</v>
      </c>
      <c r="BG967" s="217">
        <f>IF(N967="zákl. přenesená",J967,0)</f>
        <v>0</v>
      </c>
      <c r="BH967" s="217">
        <f>IF(N967="sníž. přenesená",J967,0)</f>
        <v>0</v>
      </c>
      <c r="BI967" s="217">
        <f>IF(N967="nulová",J967,0)</f>
        <v>0</v>
      </c>
      <c r="BJ967" s="25" t="s">
        <v>25</v>
      </c>
      <c r="BK967" s="217">
        <f>ROUND(I967*H967,2)</f>
        <v>0</v>
      </c>
      <c r="BL967" s="25" t="s">
        <v>378</v>
      </c>
      <c r="BM967" s="25" t="s">
        <v>1277</v>
      </c>
    </row>
    <row r="968" spans="2:47" s="1" customFormat="1" ht="13.5">
      <c r="B968" s="42"/>
      <c r="C968" s="64"/>
      <c r="D968" s="218" t="s">
        <v>233</v>
      </c>
      <c r="E968" s="64"/>
      <c r="F968" s="219" t="s">
        <v>1278</v>
      </c>
      <c r="G968" s="64"/>
      <c r="H968" s="64"/>
      <c r="I968" s="174"/>
      <c r="J968" s="64"/>
      <c r="K968" s="64"/>
      <c r="L968" s="62"/>
      <c r="M968" s="220"/>
      <c r="N968" s="43"/>
      <c r="O968" s="43"/>
      <c r="P968" s="43"/>
      <c r="Q968" s="43"/>
      <c r="R968" s="43"/>
      <c r="S968" s="43"/>
      <c r="T968" s="79"/>
      <c r="AT968" s="25" t="s">
        <v>233</v>
      </c>
      <c r="AU968" s="25" t="s">
        <v>85</v>
      </c>
    </row>
    <row r="969" spans="2:51" s="12" customFormat="1" ht="13.5">
      <c r="B969" s="221"/>
      <c r="C969" s="222"/>
      <c r="D969" s="223" t="s">
        <v>235</v>
      </c>
      <c r="E969" s="224" t="s">
        <v>24</v>
      </c>
      <c r="F969" s="225" t="s">
        <v>139</v>
      </c>
      <c r="G969" s="222"/>
      <c r="H969" s="226">
        <v>300.654</v>
      </c>
      <c r="I969" s="227"/>
      <c r="J969" s="222"/>
      <c r="K969" s="222"/>
      <c r="L969" s="228"/>
      <c r="M969" s="229"/>
      <c r="N969" s="230"/>
      <c r="O969" s="230"/>
      <c r="P969" s="230"/>
      <c r="Q969" s="230"/>
      <c r="R969" s="230"/>
      <c r="S969" s="230"/>
      <c r="T969" s="231"/>
      <c r="AT969" s="232" t="s">
        <v>235</v>
      </c>
      <c r="AU969" s="232" t="s">
        <v>85</v>
      </c>
      <c r="AV969" s="12" t="s">
        <v>85</v>
      </c>
      <c r="AW969" s="12" t="s">
        <v>40</v>
      </c>
      <c r="AX969" s="12" t="s">
        <v>25</v>
      </c>
      <c r="AY969" s="232" t="s">
        <v>225</v>
      </c>
    </row>
    <row r="970" spans="2:65" s="1" customFormat="1" ht="16.5" customHeight="1">
      <c r="B970" s="42"/>
      <c r="C970" s="274" t="s">
        <v>1279</v>
      </c>
      <c r="D970" s="274" t="s">
        <v>697</v>
      </c>
      <c r="E970" s="275" t="s">
        <v>1280</v>
      </c>
      <c r="F970" s="276" t="s">
        <v>1281</v>
      </c>
      <c r="G970" s="277" t="s">
        <v>141</v>
      </c>
      <c r="H970" s="278">
        <v>1051.707</v>
      </c>
      <c r="I970" s="279"/>
      <c r="J970" s="280">
        <f>ROUND(I970*H970,2)</f>
        <v>0</v>
      </c>
      <c r="K970" s="276" t="s">
        <v>24</v>
      </c>
      <c r="L970" s="281"/>
      <c r="M970" s="282" t="s">
        <v>24</v>
      </c>
      <c r="N970" s="283" t="s">
        <v>48</v>
      </c>
      <c r="O970" s="43"/>
      <c r="P970" s="215">
        <f>O970*H970</f>
        <v>0</v>
      </c>
      <c r="Q970" s="215">
        <v>0.00388</v>
      </c>
      <c r="R970" s="215">
        <f>Q970*H970</f>
        <v>4.080623160000001</v>
      </c>
      <c r="S970" s="215">
        <v>0</v>
      </c>
      <c r="T970" s="216">
        <f>S970*H970</f>
        <v>0</v>
      </c>
      <c r="AR970" s="25" t="s">
        <v>499</v>
      </c>
      <c r="AT970" s="25" t="s">
        <v>697</v>
      </c>
      <c r="AU970" s="25" t="s">
        <v>85</v>
      </c>
      <c r="AY970" s="25" t="s">
        <v>225</v>
      </c>
      <c r="BE970" s="217">
        <f>IF(N970="základní",J970,0)</f>
        <v>0</v>
      </c>
      <c r="BF970" s="217">
        <f>IF(N970="snížená",J970,0)</f>
        <v>0</v>
      </c>
      <c r="BG970" s="217">
        <f>IF(N970="zákl. přenesená",J970,0)</f>
        <v>0</v>
      </c>
      <c r="BH970" s="217">
        <f>IF(N970="sníž. přenesená",J970,0)</f>
        <v>0</v>
      </c>
      <c r="BI970" s="217">
        <f>IF(N970="nulová",J970,0)</f>
        <v>0</v>
      </c>
      <c r="BJ970" s="25" t="s">
        <v>25</v>
      </c>
      <c r="BK970" s="217">
        <f>ROUND(I970*H970,2)</f>
        <v>0</v>
      </c>
      <c r="BL970" s="25" t="s">
        <v>378</v>
      </c>
      <c r="BM970" s="25" t="s">
        <v>1282</v>
      </c>
    </row>
    <row r="971" spans="2:51" s="12" customFormat="1" ht="13.5">
      <c r="B971" s="221"/>
      <c r="C971" s="222"/>
      <c r="D971" s="218" t="s">
        <v>235</v>
      </c>
      <c r="E971" s="244" t="s">
        <v>24</v>
      </c>
      <c r="F971" s="245" t="s">
        <v>1283</v>
      </c>
      <c r="G971" s="222"/>
      <c r="H971" s="246">
        <v>690.922</v>
      </c>
      <c r="I971" s="227"/>
      <c r="J971" s="222"/>
      <c r="K971" s="222"/>
      <c r="L971" s="228"/>
      <c r="M971" s="229"/>
      <c r="N971" s="230"/>
      <c r="O971" s="230"/>
      <c r="P971" s="230"/>
      <c r="Q971" s="230"/>
      <c r="R971" s="230"/>
      <c r="S971" s="230"/>
      <c r="T971" s="231"/>
      <c r="AT971" s="232" t="s">
        <v>235</v>
      </c>
      <c r="AU971" s="232" t="s">
        <v>85</v>
      </c>
      <c r="AV971" s="12" t="s">
        <v>85</v>
      </c>
      <c r="AW971" s="12" t="s">
        <v>40</v>
      </c>
      <c r="AX971" s="12" t="s">
        <v>77</v>
      </c>
      <c r="AY971" s="232" t="s">
        <v>225</v>
      </c>
    </row>
    <row r="972" spans="2:51" s="12" customFormat="1" ht="13.5">
      <c r="B972" s="221"/>
      <c r="C972" s="222"/>
      <c r="D972" s="218" t="s">
        <v>235</v>
      </c>
      <c r="E972" s="244" t="s">
        <v>24</v>
      </c>
      <c r="F972" s="245" t="s">
        <v>1284</v>
      </c>
      <c r="G972" s="222"/>
      <c r="H972" s="246">
        <v>360.785</v>
      </c>
      <c r="I972" s="227"/>
      <c r="J972" s="222"/>
      <c r="K972" s="222"/>
      <c r="L972" s="228"/>
      <c r="M972" s="229"/>
      <c r="N972" s="230"/>
      <c r="O972" s="230"/>
      <c r="P972" s="230"/>
      <c r="Q972" s="230"/>
      <c r="R972" s="230"/>
      <c r="S972" s="230"/>
      <c r="T972" s="231"/>
      <c r="AT972" s="232" t="s">
        <v>235</v>
      </c>
      <c r="AU972" s="232" t="s">
        <v>85</v>
      </c>
      <c r="AV972" s="12" t="s">
        <v>85</v>
      </c>
      <c r="AW972" s="12" t="s">
        <v>40</v>
      </c>
      <c r="AX972" s="12" t="s">
        <v>77</v>
      </c>
      <c r="AY972" s="232" t="s">
        <v>225</v>
      </c>
    </row>
    <row r="973" spans="2:51" s="15" customFormat="1" ht="13.5">
      <c r="B973" s="258"/>
      <c r="C973" s="259"/>
      <c r="D973" s="223" t="s">
        <v>235</v>
      </c>
      <c r="E973" s="260" t="s">
        <v>24</v>
      </c>
      <c r="F973" s="261" t="s">
        <v>248</v>
      </c>
      <c r="G973" s="259"/>
      <c r="H973" s="262">
        <v>1051.707</v>
      </c>
      <c r="I973" s="263"/>
      <c r="J973" s="259"/>
      <c r="K973" s="259"/>
      <c r="L973" s="264"/>
      <c r="M973" s="265"/>
      <c r="N973" s="266"/>
      <c r="O973" s="266"/>
      <c r="P973" s="266"/>
      <c r="Q973" s="266"/>
      <c r="R973" s="266"/>
      <c r="S973" s="266"/>
      <c r="T973" s="267"/>
      <c r="AT973" s="268" t="s">
        <v>235</v>
      </c>
      <c r="AU973" s="268" t="s">
        <v>85</v>
      </c>
      <c r="AV973" s="15" t="s">
        <v>231</v>
      </c>
      <c r="AW973" s="15" t="s">
        <v>40</v>
      </c>
      <c r="AX973" s="15" t="s">
        <v>25</v>
      </c>
      <c r="AY973" s="268" t="s">
        <v>225</v>
      </c>
    </row>
    <row r="974" spans="2:65" s="1" customFormat="1" ht="25.5" customHeight="1">
      <c r="B974" s="42"/>
      <c r="C974" s="206" t="s">
        <v>1285</v>
      </c>
      <c r="D974" s="206" t="s">
        <v>227</v>
      </c>
      <c r="E974" s="207" t="s">
        <v>1286</v>
      </c>
      <c r="F974" s="208" t="s">
        <v>1287</v>
      </c>
      <c r="G974" s="209" t="s">
        <v>692</v>
      </c>
      <c r="H974" s="210">
        <v>3.274</v>
      </c>
      <c r="I974" s="211"/>
      <c r="J974" s="212">
        <f>ROUND(I974*H974,2)</f>
        <v>0</v>
      </c>
      <c r="K974" s="208" t="s">
        <v>230</v>
      </c>
      <c r="L974" s="62"/>
      <c r="M974" s="213" t="s">
        <v>24</v>
      </c>
      <c r="N974" s="214" t="s">
        <v>48</v>
      </c>
      <c r="O974" s="43"/>
      <c r="P974" s="215">
        <f>O974*H974</f>
        <v>0</v>
      </c>
      <c r="Q974" s="215">
        <v>0</v>
      </c>
      <c r="R974" s="215">
        <f>Q974*H974</f>
        <v>0</v>
      </c>
      <c r="S974" s="215">
        <v>0</v>
      </c>
      <c r="T974" s="216">
        <f>S974*H974</f>
        <v>0</v>
      </c>
      <c r="AR974" s="25" t="s">
        <v>378</v>
      </c>
      <c r="AT974" s="25" t="s">
        <v>227</v>
      </c>
      <c r="AU974" s="25" t="s">
        <v>85</v>
      </c>
      <c r="AY974" s="25" t="s">
        <v>225</v>
      </c>
      <c r="BE974" s="217">
        <f>IF(N974="základní",J974,0)</f>
        <v>0</v>
      </c>
      <c r="BF974" s="217">
        <f>IF(N974="snížená",J974,0)</f>
        <v>0</v>
      </c>
      <c r="BG974" s="217">
        <f>IF(N974="zákl. přenesená",J974,0)</f>
        <v>0</v>
      </c>
      <c r="BH974" s="217">
        <f>IF(N974="sníž. přenesená",J974,0)</f>
        <v>0</v>
      </c>
      <c r="BI974" s="217">
        <f>IF(N974="nulová",J974,0)</f>
        <v>0</v>
      </c>
      <c r="BJ974" s="25" t="s">
        <v>25</v>
      </c>
      <c r="BK974" s="217">
        <f>ROUND(I974*H974,2)</f>
        <v>0</v>
      </c>
      <c r="BL974" s="25" t="s">
        <v>378</v>
      </c>
      <c r="BM974" s="25" t="s">
        <v>1288</v>
      </c>
    </row>
    <row r="975" spans="2:47" s="1" customFormat="1" ht="27">
      <c r="B975" s="42"/>
      <c r="C975" s="64"/>
      <c r="D975" s="218" t="s">
        <v>233</v>
      </c>
      <c r="E975" s="64"/>
      <c r="F975" s="219" t="s">
        <v>1289</v>
      </c>
      <c r="G975" s="64"/>
      <c r="H975" s="64"/>
      <c r="I975" s="174"/>
      <c r="J975" s="64"/>
      <c r="K975" s="64"/>
      <c r="L975" s="62"/>
      <c r="M975" s="220"/>
      <c r="N975" s="43"/>
      <c r="O975" s="43"/>
      <c r="P975" s="43"/>
      <c r="Q975" s="43"/>
      <c r="R975" s="43"/>
      <c r="S975" s="43"/>
      <c r="T975" s="79"/>
      <c r="AT975" s="25" t="s">
        <v>233</v>
      </c>
      <c r="AU975" s="25" t="s">
        <v>85</v>
      </c>
    </row>
    <row r="976" spans="2:63" s="11" customFormat="1" ht="29.85" customHeight="1">
      <c r="B976" s="189"/>
      <c r="C976" s="190"/>
      <c r="D976" s="203" t="s">
        <v>76</v>
      </c>
      <c r="E976" s="204" t="s">
        <v>1290</v>
      </c>
      <c r="F976" s="204" t="s">
        <v>1291</v>
      </c>
      <c r="G976" s="190"/>
      <c r="H976" s="190"/>
      <c r="I976" s="193"/>
      <c r="J976" s="205">
        <f>BK976</f>
        <v>0</v>
      </c>
      <c r="K976" s="190"/>
      <c r="L976" s="195"/>
      <c r="M976" s="196"/>
      <c r="N976" s="197"/>
      <c r="O976" s="197"/>
      <c r="P976" s="198">
        <f>SUM(P977:P1099)</f>
        <v>0</v>
      </c>
      <c r="Q976" s="197"/>
      <c r="R976" s="198">
        <f>SUM(R977:R1099)</f>
        <v>90.30834162000002</v>
      </c>
      <c r="S976" s="197"/>
      <c r="T976" s="199">
        <f>SUM(T977:T1099)</f>
        <v>0</v>
      </c>
      <c r="AR976" s="200" t="s">
        <v>85</v>
      </c>
      <c r="AT976" s="201" t="s">
        <v>76</v>
      </c>
      <c r="AU976" s="201" t="s">
        <v>25</v>
      </c>
      <c r="AY976" s="200" t="s">
        <v>225</v>
      </c>
      <c r="BK976" s="202">
        <f>SUM(BK977:BK1099)</f>
        <v>0</v>
      </c>
    </row>
    <row r="977" spans="2:65" s="1" customFormat="1" ht="16.5" customHeight="1">
      <c r="B977" s="42"/>
      <c r="C977" s="206" t="s">
        <v>1292</v>
      </c>
      <c r="D977" s="206" t="s">
        <v>227</v>
      </c>
      <c r="E977" s="207" t="s">
        <v>1293</v>
      </c>
      <c r="F977" s="208" t="s">
        <v>1294</v>
      </c>
      <c r="G977" s="209" t="s">
        <v>141</v>
      </c>
      <c r="H977" s="210">
        <v>2703.49</v>
      </c>
      <c r="I977" s="211"/>
      <c r="J977" s="212">
        <f>ROUND(I977*H977,2)</f>
        <v>0</v>
      </c>
      <c r="K977" s="208" t="s">
        <v>24</v>
      </c>
      <c r="L977" s="62"/>
      <c r="M977" s="213" t="s">
        <v>24</v>
      </c>
      <c r="N977" s="214" t="s">
        <v>48</v>
      </c>
      <c r="O977" s="43"/>
      <c r="P977" s="215">
        <f>O977*H977</f>
        <v>0</v>
      </c>
      <c r="Q977" s="215">
        <v>0</v>
      </c>
      <c r="R977" s="215">
        <f>Q977*H977</f>
        <v>0</v>
      </c>
      <c r="S977" s="215">
        <v>0</v>
      </c>
      <c r="T977" s="216">
        <f>S977*H977</f>
        <v>0</v>
      </c>
      <c r="AR977" s="25" t="s">
        <v>378</v>
      </c>
      <c r="AT977" s="25" t="s">
        <v>227</v>
      </c>
      <c r="AU977" s="25" t="s">
        <v>85</v>
      </c>
      <c r="AY977" s="25" t="s">
        <v>225</v>
      </c>
      <c r="BE977" s="217">
        <f>IF(N977="základní",J977,0)</f>
        <v>0</v>
      </c>
      <c r="BF977" s="217">
        <f>IF(N977="snížená",J977,0)</f>
        <v>0</v>
      </c>
      <c r="BG977" s="217">
        <f>IF(N977="zákl. přenesená",J977,0)</f>
        <v>0</v>
      </c>
      <c r="BH977" s="217">
        <f>IF(N977="sníž. přenesená",J977,0)</f>
        <v>0</v>
      </c>
      <c r="BI977" s="217">
        <f>IF(N977="nulová",J977,0)</f>
        <v>0</v>
      </c>
      <c r="BJ977" s="25" t="s">
        <v>25</v>
      </c>
      <c r="BK977" s="217">
        <f>ROUND(I977*H977,2)</f>
        <v>0</v>
      </c>
      <c r="BL977" s="25" t="s">
        <v>378</v>
      </c>
      <c r="BM977" s="25" t="s">
        <v>1295</v>
      </c>
    </row>
    <row r="978" spans="2:51" s="12" customFormat="1" ht="13.5">
      <c r="B978" s="221"/>
      <c r="C978" s="222"/>
      <c r="D978" s="218" t="s">
        <v>235</v>
      </c>
      <c r="E978" s="244" t="s">
        <v>24</v>
      </c>
      <c r="F978" s="245" t="s">
        <v>1296</v>
      </c>
      <c r="G978" s="222"/>
      <c r="H978" s="246">
        <v>2703.49</v>
      </c>
      <c r="I978" s="227"/>
      <c r="J978" s="222"/>
      <c r="K978" s="222"/>
      <c r="L978" s="228"/>
      <c r="M978" s="229"/>
      <c r="N978" s="230"/>
      <c r="O978" s="230"/>
      <c r="P978" s="230"/>
      <c r="Q978" s="230"/>
      <c r="R978" s="230"/>
      <c r="S978" s="230"/>
      <c r="T978" s="231"/>
      <c r="AT978" s="232" t="s">
        <v>235</v>
      </c>
      <c r="AU978" s="232" t="s">
        <v>85</v>
      </c>
      <c r="AV978" s="12" t="s">
        <v>85</v>
      </c>
      <c r="AW978" s="12" t="s">
        <v>40</v>
      </c>
      <c r="AX978" s="12" t="s">
        <v>77</v>
      </c>
      <c r="AY978" s="232" t="s">
        <v>225</v>
      </c>
    </row>
    <row r="979" spans="2:51" s="15" customFormat="1" ht="13.5">
      <c r="B979" s="258"/>
      <c r="C979" s="259"/>
      <c r="D979" s="223" t="s">
        <v>235</v>
      </c>
      <c r="E979" s="260" t="s">
        <v>24</v>
      </c>
      <c r="F979" s="261" t="s">
        <v>248</v>
      </c>
      <c r="G979" s="259"/>
      <c r="H979" s="262">
        <v>2703.49</v>
      </c>
      <c r="I979" s="263"/>
      <c r="J979" s="259"/>
      <c r="K979" s="259"/>
      <c r="L979" s="264"/>
      <c r="M979" s="265"/>
      <c r="N979" s="266"/>
      <c r="O979" s="266"/>
      <c r="P979" s="266"/>
      <c r="Q979" s="266"/>
      <c r="R979" s="266"/>
      <c r="S979" s="266"/>
      <c r="T979" s="267"/>
      <c r="AT979" s="268" t="s">
        <v>235</v>
      </c>
      <c r="AU979" s="268" t="s">
        <v>85</v>
      </c>
      <c r="AV979" s="15" t="s">
        <v>231</v>
      </c>
      <c r="AW979" s="15" t="s">
        <v>40</v>
      </c>
      <c r="AX979" s="15" t="s">
        <v>25</v>
      </c>
      <c r="AY979" s="268" t="s">
        <v>225</v>
      </c>
    </row>
    <row r="980" spans="2:65" s="1" customFormat="1" ht="16.5" customHeight="1">
      <c r="B980" s="42"/>
      <c r="C980" s="206" t="s">
        <v>1297</v>
      </c>
      <c r="D980" s="206" t="s">
        <v>227</v>
      </c>
      <c r="E980" s="207" t="s">
        <v>1298</v>
      </c>
      <c r="F980" s="208" t="s">
        <v>1299</v>
      </c>
      <c r="G980" s="209" t="s">
        <v>920</v>
      </c>
      <c r="H980" s="210">
        <v>80.01</v>
      </c>
      <c r="I980" s="211"/>
      <c r="J980" s="212">
        <f>ROUND(I980*H980,2)</f>
        <v>0</v>
      </c>
      <c r="K980" s="208" t="s">
        <v>24</v>
      </c>
      <c r="L980" s="62"/>
      <c r="M980" s="213" t="s">
        <v>24</v>
      </c>
      <c r="N980" s="214" t="s">
        <v>48</v>
      </c>
      <c r="O980" s="43"/>
      <c r="P980" s="215">
        <f>O980*H980</f>
        <v>0</v>
      </c>
      <c r="Q980" s="215">
        <v>0</v>
      </c>
      <c r="R980" s="215">
        <f>Q980*H980</f>
        <v>0</v>
      </c>
      <c r="S980" s="215">
        <v>0</v>
      </c>
      <c r="T980" s="216">
        <f>S980*H980</f>
        <v>0</v>
      </c>
      <c r="AR980" s="25" t="s">
        <v>378</v>
      </c>
      <c r="AT980" s="25" t="s">
        <v>227</v>
      </c>
      <c r="AU980" s="25" t="s">
        <v>85</v>
      </c>
      <c r="AY980" s="25" t="s">
        <v>225</v>
      </c>
      <c r="BE980" s="217">
        <f>IF(N980="základní",J980,0)</f>
        <v>0</v>
      </c>
      <c r="BF980" s="217">
        <f>IF(N980="snížená",J980,0)</f>
        <v>0</v>
      </c>
      <c r="BG980" s="217">
        <f>IF(N980="zákl. přenesená",J980,0)</f>
        <v>0</v>
      </c>
      <c r="BH980" s="217">
        <f>IF(N980="sníž. přenesená",J980,0)</f>
        <v>0</v>
      </c>
      <c r="BI980" s="217">
        <f>IF(N980="nulová",J980,0)</f>
        <v>0</v>
      </c>
      <c r="BJ980" s="25" t="s">
        <v>25</v>
      </c>
      <c r="BK980" s="217">
        <f>ROUND(I980*H980,2)</f>
        <v>0</v>
      </c>
      <c r="BL980" s="25" t="s">
        <v>378</v>
      </c>
      <c r="BM980" s="25" t="s">
        <v>1300</v>
      </c>
    </row>
    <row r="981" spans="2:51" s="12" customFormat="1" ht="13.5">
      <c r="B981" s="221"/>
      <c r="C981" s="222"/>
      <c r="D981" s="218" t="s">
        <v>235</v>
      </c>
      <c r="E981" s="244" t="s">
        <v>24</v>
      </c>
      <c r="F981" s="245" t="s">
        <v>1301</v>
      </c>
      <c r="G981" s="222"/>
      <c r="H981" s="246">
        <v>80.01</v>
      </c>
      <c r="I981" s="227"/>
      <c r="J981" s="222"/>
      <c r="K981" s="222"/>
      <c r="L981" s="228"/>
      <c r="M981" s="229"/>
      <c r="N981" s="230"/>
      <c r="O981" s="230"/>
      <c r="P981" s="230"/>
      <c r="Q981" s="230"/>
      <c r="R981" s="230"/>
      <c r="S981" s="230"/>
      <c r="T981" s="231"/>
      <c r="AT981" s="232" t="s">
        <v>235</v>
      </c>
      <c r="AU981" s="232" t="s">
        <v>85</v>
      </c>
      <c r="AV981" s="12" t="s">
        <v>85</v>
      </c>
      <c r="AW981" s="12" t="s">
        <v>40</v>
      </c>
      <c r="AX981" s="12" t="s">
        <v>77</v>
      </c>
      <c r="AY981" s="232" t="s">
        <v>225</v>
      </c>
    </row>
    <row r="982" spans="2:51" s="15" customFormat="1" ht="13.5">
      <c r="B982" s="258"/>
      <c r="C982" s="259"/>
      <c r="D982" s="223" t="s">
        <v>235</v>
      </c>
      <c r="E982" s="260" t="s">
        <v>24</v>
      </c>
      <c r="F982" s="261" t="s">
        <v>248</v>
      </c>
      <c r="G982" s="259"/>
      <c r="H982" s="262">
        <v>80.01</v>
      </c>
      <c r="I982" s="263"/>
      <c r="J982" s="259"/>
      <c r="K982" s="259"/>
      <c r="L982" s="264"/>
      <c r="M982" s="265"/>
      <c r="N982" s="266"/>
      <c r="O982" s="266"/>
      <c r="P982" s="266"/>
      <c r="Q982" s="266"/>
      <c r="R982" s="266"/>
      <c r="S982" s="266"/>
      <c r="T982" s="267"/>
      <c r="AT982" s="268" t="s">
        <v>235</v>
      </c>
      <c r="AU982" s="268" t="s">
        <v>85</v>
      </c>
      <c r="AV982" s="15" t="s">
        <v>231</v>
      </c>
      <c r="AW982" s="15" t="s">
        <v>40</v>
      </c>
      <c r="AX982" s="15" t="s">
        <v>25</v>
      </c>
      <c r="AY982" s="268" t="s">
        <v>225</v>
      </c>
    </row>
    <row r="983" spans="2:65" s="1" customFormat="1" ht="25.5" customHeight="1">
      <c r="B983" s="42"/>
      <c r="C983" s="206" t="s">
        <v>1302</v>
      </c>
      <c r="D983" s="206" t="s">
        <v>227</v>
      </c>
      <c r="E983" s="207" t="s">
        <v>1303</v>
      </c>
      <c r="F983" s="208" t="s">
        <v>1304</v>
      </c>
      <c r="G983" s="209" t="s">
        <v>147</v>
      </c>
      <c r="H983" s="210">
        <v>156.987</v>
      </c>
      <c r="I983" s="211"/>
      <c r="J983" s="212">
        <f>ROUND(I983*H983,2)</f>
        <v>0</v>
      </c>
      <c r="K983" s="208" t="s">
        <v>230</v>
      </c>
      <c r="L983" s="62"/>
      <c r="M983" s="213" t="s">
        <v>24</v>
      </c>
      <c r="N983" s="214" t="s">
        <v>48</v>
      </c>
      <c r="O983" s="43"/>
      <c r="P983" s="215">
        <f>O983*H983</f>
        <v>0</v>
      </c>
      <c r="Q983" s="215">
        <v>0.00189</v>
      </c>
      <c r="R983" s="215">
        <f>Q983*H983</f>
        <v>0.29670543</v>
      </c>
      <c r="S983" s="215">
        <v>0</v>
      </c>
      <c r="T983" s="216">
        <f>S983*H983</f>
        <v>0</v>
      </c>
      <c r="AR983" s="25" t="s">
        <v>378</v>
      </c>
      <c r="AT983" s="25" t="s">
        <v>227</v>
      </c>
      <c r="AU983" s="25" t="s">
        <v>85</v>
      </c>
      <c r="AY983" s="25" t="s">
        <v>225</v>
      </c>
      <c r="BE983" s="217">
        <f>IF(N983="základní",J983,0)</f>
        <v>0</v>
      </c>
      <c r="BF983" s="217">
        <f>IF(N983="snížená",J983,0)</f>
        <v>0</v>
      </c>
      <c r="BG983" s="217">
        <f>IF(N983="zákl. přenesená",J983,0)</f>
        <v>0</v>
      </c>
      <c r="BH983" s="217">
        <f>IF(N983="sníž. přenesená",J983,0)</f>
        <v>0</v>
      </c>
      <c r="BI983" s="217">
        <f>IF(N983="nulová",J983,0)</f>
        <v>0</v>
      </c>
      <c r="BJ983" s="25" t="s">
        <v>25</v>
      </c>
      <c r="BK983" s="217">
        <f>ROUND(I983*H983,2)</f>
        <v>0</v>
      </c>
      <c r="BL983" s="25" t="s">
        <v>378</v>
      </c>
      <c r="BM983" s="25" t="s">
        <v>1305</v>
      </c>
    </row>
    <row r="984" spans="2:47" s="1" customFormat="1" ht="27">
      <c r="B984" s="42"/>
      <c r="C984" s="64"/>
      <c r="D984" s="218" t="s">
        <v>233</v>
      </c>
      <c r="E984" s="64"/>
      <c r="F984" s="219" t="s">
        <v>1306</v>
      </c>
      <c r="G984" s="64"/>
      <c r="H984" s="64"/>
      <c r="I984" s="174"/>
      <c r="J984" s="64"/>
      <c r="K984" s="64"/>
      <c r="L984" s="62"/>
      <c r="M984" s="220"/>
      <c r="N984" s="43"/>
      <c r="O984" s="43"/>
      <c r="P984" s="43"/>
      <c r="Q984" s="43"/>
      <c r="R984" s="43"/>
      <c r="S984" s="43"/>
      <c r="T984" s="79"/>
      <c r="AT984" s="25" t="s">
        <v>233</v>
      </c>
      <c r="AU984" s="25" t="s">
        <v>85</v>
      </c>
    </row>
    <row r="985" spans="2:51" s="12" customFormat="1" ht="13.5">
      <c r="B985" s="221"/>
      <c r="C985" s="222"/>
      <c r="D985" s="223" t="s">
        <v>235</v>
      </c>
      <c r="E985" s="224" t="s">
        <v>24</v>
      </c>
      <c r="F985" s="225" t="s">
        <v>1307</v>
      </c>
      <c r="G985" s="222"/>
      <c r="H985" s="226">
        <v>156.987</v>
      </c>
      <c r="I985" s="227"/>
      <c r="J985" s="222"/>
      <c r="K985" s="222"/>
      <c r="L985" s="228"/>
      <c r="M985" s="229"/>
      <c r="N985" s="230"/>
      <c r="O985" s="230"/>
      <c r="P985" s="230"/>
      <c r="Q985" s="230"/>
      <c r="R985" s="230"/>
      <c r="S985" s="230"/>
      <c r="T985" s="231"/>
      <c r="AT985" s="232" t="s">
        <v>235</v>
      </c>
      <c r="AU985" s="232" t="s">
        <v>85</v>
      </c>
      <c r="AV985" s="12" t="s">
        <v>85</v>
      </c>
      <c r="AW985" s="12" t="s">
        <v>40</v>
      </c>
      <c r="AX985" s="12" t="s">
        <v>25</v>
      </c>
      <c r="AY985" s="232" t="s">
        <v>225</v>
      </c>
    </row>
    <row r="986" spans="2:65" s="1" customFormat="1" ht="16.5" customHeight="1">
      <c r="B986" s="42"/>
      <c r="C986" s="206" t="s">
        <v>1308</v>
      </c>
      <c r="D986" s="206" t="s">
        <v>227</v>
      </c>
      <c r="E986" s="207" t="s">
        <v>1309</v>
      </c>
      <c r="F986" s="208" t="s">
        <v>1310</v>
      </c>
      <c r="G986" s="209" t="s">
        <v>141</v>
      </c>
      <c r="H986" s="210">
        <v>3</v>
      </c>
      <c r="I986" s="211"/>
      <c r="J986" s="212">
        <f>ROUND(I986*H986,2)</f>
        <v>0</v>
      </c>
      <c r="K986" s="208" t="s">
        <v>230</v>
      </c>
      <c r="L986" s="62"/>
      <c r="M986" s="213" t="s">
        <v>24</v>
      </c>
      <c r="N986" s="214" t="s">
        <v>48</v>
      </c>
      <c r="O986" s="43"/>
      <c r="P986" s="215">
        <f>O986*H986</f>
        <v>0</v>
      </c>
      <c r="Q986" s="215">
        <v>0</v>
      </c>
      <c r="R986" s="215">
        <f>Q986*H986</f>
        <v>0</v>
      </c>
      <c r="S986" s="215">
        <v>0</v>
      </c>
      <c r="T986" s="216">
        <f>S986*H986</f>
        <v>0</v>
      </c>
      <c r="AR986" s="25" t="s">
        <v>378</v>
      </c>
      <c r="AT986" s="25" t="s">
        <v>227</v>
      </c>
      <c r="AU986" s="25" t="s">
        <v>85</v>
      </c>
      <c r="AY986" s="25" t="s">
        <v>225</v>
      </c>
      <c r="BE986" s="217">
        <f>IF(N986="základní",J986,0)</f>
        <v>0</v>
      </c>
      <c r="BF986" s="217">
        <f>IF(N986="snížená",J986,0)</f>
        <v>0</v>
      </c>
      <c r="BG986" s="217">
        <f>IF(N986="zákl. přenesená",J986,0)</f>
        <v>0</v>
      </c>
      <c r="BH986" s="217">
        <f>IF(N986="sníž. přenesená",J986,0)</f>
        <v>0</v>
      </c>
      <c r="BI986" s="217">
        <f>IF(N986="nulová",J986,0)</f>
        <v>0</v>
      </c>
      <c r="BJ986" s="25" t="s">
        <v>25</v>
      </c>
      <c r="BK986" s="217">
        <f>ROUND(I986*H986,2)</f>
        <v>0</v>
      </c>
      <c r="BL986" s="25" t="s">
        <v>378</v>
      </c>
      <c r="BM986" s="25" t="s">
        <v>1311</v>
      </c>
    </row>
    <row r="987" spans="2:47" s="1" customFormat="1" ht="13.5">
      <c r="B987" s="42"/>
      <c r="C987" s="64"/>
      <c r="D987" s="218" t="s">
        <v>233</v>
      </c>
      <c r="E987" s="64"/>
      <c r="F987" s="219" t="s">
        <v>1312</v>
      </c>
      <c r="G987" s="64"/>
      <c r="H987" s="64"/>
      <c r="I987" s="174"/>
      <c r="J987" s="64"/>
      <c r="K987" s="64"/>
      <c r="L987" s="62"/>
      <c r="M987" s="220"/>
      <c r="N987" s="43"/>
      <c r="O987" s="43"/>
      <c r="P987" s="43"/>
      <c r="Q987" s="43"/>
      <c r="R987" s="43"/>
      <c r="S987" s="43"/>
      <c r="T987" s="79"/>
      <c r="AT987" s="25" t="s">
        <v>233</v>
      </c>
      <c r="AU987" s="25" t="s">
        <v>85</v>
      </c>
    </row>
    <row r="988" spans="2:51" s="12" customFormat="1" ht="13.5">
      <c r="B988" s="221"/>
      <c r="C988" s="222"/>
      <c r="D988" s="223" t="s">
        <v>235</v>
      </c>
      <c r="E988" s="224" t="s">
        <v>24</v>
      </c>
      <c r="F988" s="225" t="s">
        <v>1313</v>
      </c>
      <c r="G988" s="222"/>
      <c r="H988" s="226">
        <v>3</v>
      </c>
      <c r="I988" s="227"/>
      <c r="J988" s="222"/>
      <c r="K988" s="222"/>
      <c r="L988" s="228"/>
      <c r="M988" s="229"/>
      <c r="N988" s="230"/>
      <c r="O988" s="230"/>
      <c r="P988" s="230"/>
      <c r="Q988" s="230"/>
      <c r="R988" s="230"/>
      <c r="S988" s="230"/>
      <c r="T988" s="231"/>
      <c r="AT988" s="232" t="s">
        <v>235</v>
      </c>
      <c r="AU988" s="232" t="s">
        <v>85</v>
      </c>
      <c r="AV988" s="12" t="s">
        <v>85</v>
      </c>
      <c r="AW988" s="12" t="s">
        <v>40</v>
      </c>
      <c r="AX988" s="12" t="s">
        <v>25</v>
      </c>
      <c r="AY988" s="232" t="s">
        <v>225</v>
      </c>
    </row>
    <row r="989" spans="2:65" s="1" customFormat="1" ht="25.5" customHeight="1">
      <c r="B989" s="42"/>
      <c r="C989" s="206" t="s">
        <v>1314</v>
      </c>
      <c r="D989" s="206" t="s">
        <v>227</v>
      </c>
      <c r="E989" s="207" t="s">
        <v>1315</v>
      </c>
      <c r="F989" s="208" t="s">
        <v>1316</v>
      </c>
      <c r="G989" s="209" t="s">
        <v>920</v>
      </c>
      <c r="H989" s="210">
        <v>126.3</v>
      </c>
      <c r="I989" s="211"/>
      <c r="J989" s="212">
        <f>ROUND(I989*H989,2)</f>
        <v>0</v>
      </c>
      <c r="K989" s="208" t="s">
        <v>230</v>
      </c>
      <c r="L989" s="62"/>
      <c r="M989" s="213" t="s">
        <v>24</v>
      </c>
      <c r="N989" s="214" t="s">
        <v>48</v>
      </c>
      <c r="O989" s="43"/>
      <c r="P989" s="215">
        <f>O989*H989</f>
        <v>0</v>
      </c>
      <c r="Q989" s="215">
        <v>0</v>
      </c>
      <c r="R989" s="215">
        <f>Q989*H989</f>
        <v>0</v>
      </c>
      <c r="S989" s="215">
        <v>0</v>
      </c>
      <c r="T989" s="216">
        <f>S989*H989</f>
        <v>0</v>
      </c>
      <c r="AR989" s="25" t="s">
        <v>378</v>
      </c>
      <c r="AT989" s="25" t="s">
        <v>227</v>
      </c>
      <c r="AU989" s="25" t="s">
        <v>85</v>
      </c>
      <c r="AY989" s="25" t="s">
        <v>225</v>
      </c>
      <c r="BE989" s="217">
        <f>IF(N989="základní",J989,0)</f>
        <v>0</v>
      </c>
      <c r="BF989" s="217">
        <f>IF(N989="snížená",J989,0)</f>
        <v>0</v>
      </c>
      <c r="BG989" s="217">
        <f>IF(N989="zákl. přenesená",J989,0)</f>
        <v>0</v>
      </c>
      <c r="BH989" s="217">
        <f>IF(N989="sníž. přenesená",J989,0)</f>
        <v>0</v>
      </c>
      <c r="BI989" s="217">
        <f>IF(N989="nulová",J989,0)</f>
        <v>0</v>
      </c>
      <c r="BJ989" s="25" t="s">
        <v>25</v>
      </c>
      <c r="BK989" s="217">
        <f>ROUND(I989*H989,2)</f>
        <v>0</v>
      </c>
      <c r="BL989" s="25" t="s">
        <v>378</v>
      </c>
      <c r="BM989" s="25" t="s">
        <v>1317</v>
      </c>
    </row>
    <row r="990" spans="2:47" s="1" customFormat="1" ht="27">
      <c r="B990" s="42"/>
      <c r="C990" s="64"/>
      <c r="D990" s="218" t="s">
        <v>233</v>
      </c>
      <c r="E990" s="64"/>
      <c r="F990" s="219" t="s">
        <v>1318</v>
      </c>
      <c r="G990" s="64"/>
      <c r="H990" s="64"/>
      <c r="I990" s="174"/>
      <c r="J990" s="64"/>
      <c r="K990" s="64"/>
      <c r="L990" s="62"/>
      <c r="M990" s="220"/>
      <c r="N990" s="43"/>
      <c r="O990" s="43"/>
      <c r="P990" s="43"/>
      <c r="Q990" s="43"/>
      <c r="R990" s="43"/>
      <c r="S990" s="43"/>
      <c r="T990" s="79"/>
      <c r="AT990" s="25" t="s">
        <v>233</v>
      </c>
      <c r="AU990" s="25" t="s">
        <v>85</v>
      </c>
    </row>
    <row r="991" spans="2:47" s="1" customFormat="1" ht="40.5">
      <c r="B991" s="42"/>
      <c r="C991" s="64"/>
      <c r="D991" s="218" t="s">
        <v>702</v>
      </c>
      <c r="E991" s="64"/>
      <c r="F991" s="273" t="s">
        <v>1319</v>
      </c>
      <c r="G991" s="64"/>
      <c r="H991" s="64"/>
      <c r="I991" s="174"/>
      <c r="J991" s="64"/>
      <c r="K991" s="64"/>
      <c r="L991" s="62"/>
      <c r="M991" s="220"/>
      <c r="N991" s="43"/>
      <c r="O991" s="43"/>
      <c r="P991" s="43"/>
      <c r="Q991" s="43"/>
      <c r="R991" s="43"/>
      <c r="S991" s="43"/>
      <c r="T991" s="79"/>
      <c r="AT991" s="25" t="s">
        <v>702</v>
      </c>
      <c r="AU991" s="25" t="s">
        <v>85</v>
      </c>
    </row>
    <row r="992" spans="2:51" s="12" customFormat="1" ht="13.5">
      <c r="B992" s="221"/>
      <c r="C992" s="222"/>
      <c r="D992" s="218" t="s">
        <v>235</v>
      </c>
      <c r="E992" s="244" t="s">
        <v>24</v>
      </c>
      <c r="F992" s="245" t="s">
        <v>1320</v>
      </c>
      <c r="G992" s="222"/>
      <c r="H992" s="246">
        <v>27</v>
      </c>
      <c r="I992" s="227"/>
      <c r="J992" s="222"/>
      <c r="K992" s="222"/>
      <c r="L992" s="228"/>
      <c r="M992" s="229"/>
      <c r="N992" s="230"/>
      <c r="O992" s="230"/>
      <c r="P992" s="230"/>
      <c r="Q992" s="230"/>
      <c r="R992" s="230"/>
      <c r="S992" s="230"/>
      <c r="T992" s="231"/>
      <c r="AT992" s="232" t="s">
        <v>235</v>
      </c>
      <c r="AU992" s="232" t="s">
        <v>85</v>
      </c>
      <c r="AV992" s="12" t="s">
        <v>85</v>
      </c>
      <c r="AW992" s="12" t="s">
        <v>40</v>
      </c>
      <c r="AX992" s="12" t="s">
        <v>77</v>
      </c>
      <c r="AY992" s="232" t="s">
        <v>225</v>
      </c>
    </row>
    <row r="993" spans="2:51" s="12" customFormat="1" ht="13.5">
      <c r="B993" s="221"/>
      <c r="C993" s="222"/>
      <c r="D993" s="218" t="s">
        <v>235</v>
      </c>
      <c r="E993" s="244" t="s">
        <v>24</v>
      </c>
      <c r="F993" s="245" t="s">
        <v>1321</v>
      </c>
      <c r="G993" s="222"/>
      <c r="H993" s="246">
        <v>63.6</v>
      </c>
      <c r="I993" s="227"/>
      <c r="J993" s="222"/>
      <c r="K993" s="222"/>
      <c r="L993" s="228"/>
      <c r="M993" s="229"/>
      <c r="N993" s="230"/>
      <c r="O993" s="230"/>
      <c r="P993" s="230"/>
      <c r="Q993" s="230"/>
      <c r="R993" s="230"/>
      <c r="S993" s="230"/>
      <c r="T993" s="231"/>
      <c r="AT993" s="232" t="s">
        <v>235</v>
      </c>
      <c r="AU993" s="232" t="s">
        <v>85</v>
      </c>
      <c r="AV993" s="12" t="s">
        <v>85</v>
      </c>
      <c r="AW993" s="12" t="s">
        <v>40</v>
      </c>
      <c r="AX993" s="12" t="s">
        <v>77</v>
      </c>
      <c r="AY993" s="232" t="s">
        <v>225</v>
      </c>
    </row>
    <row r="994" spans="2:51" s="12" customFormat="1" ht="13.5">
      <c r="B994" s="221"/>
      <c r="C994" s="222"/>
      <c r="D994" s="218" t="s">
        <v>235</v>
      </c>
      <c r="E994" s="244" t="s">
        <v>24</v>
      </c>
      <c r="F994" s="245" t="s">
        <v>1322</v>
      </c>
      <c r="G994" s="222"/>
      <c r="H994" s="246">
        <v>7.2</v>
      </c>
      <c r="I994" s="227"/>
      <c r="J994" s="222"/>
      <c r="K994" s="222"/>
      <c r="L994" s="228"/>
      <c r="M994" s="229"/>
      <c r="N994" s="230"/>
      <c r="O994" s="230"/>
      <c r="P994" s="230"/>
      <c r="Q994" s="230"/>
      <c r="R994" s="230"/>
      <c r="S994" s="230"/>
      <c r="T994" s="231"/>
      <c r="AT994" s="232" t="s">
        <v>235</v>
      </c>
      <c r="AU994" s="232" t="s">
        <v>85</v>
      </c>
      <c r="AV994" s="12" t="s">
        <v>85</v>
      </c>
      <c r="AW994" s="12" t="s">
        <v>40</v>
      </c>
      <c r="AX994" s="12" t="s">
        <v>77</v>
      </c>
      <c r="AY994" s="232" t="s">
        <v>225</v>
      </c>
    </row>
    <row r="995" spans="2:51" s="12" customFormat="1" ht="13.5">
      <c r="B995" s="221"/>
      <c r="C995" s="222"/>
      <c r="D995" s="218" t="s">
        <v>235</v>
      </c>
      <c r="E995" s="244" t="s">
        <v>24</v>
      </c>
      <c r="F995" s="245" t="s">
        <v>1323</v>
      </c>
      <c r="G995" s="222"/>
      <c r="H995" s="246">
        <v>18</v>
      </c>
      <c r="I995" s="227"/>
      <c r="J995" s="222"/>
      <c r="K995" s="222"/>
      <c r="L995" s="228"/>
      <c r="M995" s="229"/>
      <c r="N995" s="230"/>
      <c r="O995" s="230"/>
      <c r="P995" s="230"/>
      <c r="Q995" s="230"/>
      <c r="R995" s="230"/>
      <c r="S995" s="230"/>
      <c r="T995" s="231"/>
      <c r="AT995" s="232" t="s">
        <v>235</v>
      </c>
      <c r="AU995" s="232" t="s">
        <v>85</v>
      </c>
      <c r="AV995" s="12" t="s">
        <v>85</v>
      </c>
      <c r="AW995" s="12" t="s">
        <v>40</v>
      </c>
      <c r="AX995" s="12" t="s">
        <v>77</v>
      </c>
      <c r="AY995" s="232" t="s">
        <v>225</v>
      </c>
    </row>
    <row r="996" spans="2:51" s="12" customFormat="1" ht="13.5">
      <c r="B996" s="221"/>
      <c r="C996" s="222"/>
      <c r="D996" s="218" t="s">
        <v>235</v>
      </c>
      <c r="E996" s="244" t="s">
        <v>24</v>
      </c>
      <c r="F996" s="245" t="s">
        <v>1324</v>
      </c>
      <c r="G996" s="222"/>
      <c r="H996" s="246">
        <v>6</v>
      </c>
      <c r="I996" s="227"/>
      <c r="J996" s="222"/>
      <c r="K996" s="222"/>
      <c r="L996" s="228"/>
      <c r="M996" s="229"/>
      <c r="N996" s="230"/>
      <c r="O996" s="230"/>
      <c r="P996" s="230"/>
      <c r="Q996" s="230"/>
      <c r="R996" s="230"/>
      <c r="S996" s="230"/>
      <c r="T996" s="231"/>
      <c r="AT996" s="232" t="s">
        <v>235</v>
      </c>
      <c r="AU996" s="232" t="s">
        <v>85</v>
      </c>
      <c r="AV996" s="12" t="s">
        <v>85</v>
      </c>
      <c r="AW996" s="12" t="s">
        <v>40</v>
      </c>
      <c r="AX996" s="12" t="s">
        <v>77</v>
      </c>
      <c r="AY996" s="232" t="s">
        <v>225</v>
      </c>
    </row>
    <row r="997" spans="2:51" s="12" customFormat="1" ht="13.5">
      <c r="B997" s="221"/>
      <c r="C997" s="222"/>
      <c r="D997" s="218" t="s">
        <v>235</v>
      </c>
      <c r="E997" s="244" t="s">
        <v>24</v>
      </c>
      <c r="F997" s="245" t="s">
        <v>1325</v>
      </c>
      <c r="G997" s="222"/>
      <c r="H997" s="246">
        <v>3</v>
      </c>
      <c r="I997" s="227"/>
      <c r="J997" s="222"/>
      <c r="K997" s="222"/>
      <c r="L997" s="228"/>
      <c r="M997" s="229"/>
      <c r="N997" s="230"/>
      <c r="O997" s="230"/>
      <c r="P997" s="230"/>
      <c r="Q997" s="230"/>
      <c r="R997" s="230"/>
      <c r="S997" s="230"/>
      <c r="T997" s="231"/>
      <c r="AT997" s="232" t="s">
        <v>235</v>
      </c>
      <c r="AU997" s="232" t="s">
        <v>85</v>
      </c>
      <c r="AV997" s="12" t="s">
        <v>85</v>
      </c>
      <c r="AW997" s="12" t="s">
        <v>40</v>
      </c>
      <c r="AX997" s="12" t="s">
        <v>77</v>
      </c>
      <c r="AY997" s="232" t="s">
        <v>225</v>
      </c>
    </row>
    <row r="998" spans="2:51" s="12" customFormat="1" ht="13.5">
      <c r="B998" s="221"/>
      <c r="C998" s="222"/>
      <c r="D998" s="218" t="s">
        <v>235</v>
      </c>
      <c r="E998" s="244" t="s">
        <v>24</v>
      </c>
      <c r="F998" s="245" t="s">
        <v>1326</v>
      </c>
      <c r="G998" s="222"/>
      <c r="H998" s="246">
        <v>1.5</v>
      </c>
      <c r="I998" s="227"/>
      <c r="J998" s="222"/>
      <c r="K998" s="222"/>
      <c r="L998" s="228"/>
      <c r="M998" s="229"/>
      <c r="N998" s="230"/>
      <c r="O998" s="230"/>
      <c r="P998" s="230"/>
      <c r="Q998" s="230"/>
      <c r="R998" s="230"/>
      <c r="S998" s="230"/>
      <c r="T998" s="231"/>
      <c r="AT998" s="232" t="s">
        <v>235</v>
      </c>
      <c r="AU998" s="232" t="s">
        <v>85</v>
      </c>
      <c r="AV998" s="12" t="s">
        <v>85</v>
      </c>
      <c r="AW998" s="12" t="s">
        <v>40</v>
      </c>
      <c r="AX998" s="12" t="s">
        <v>77</v>
      </c>
      <c r="AY998" s="232" t="s">
        <v>225</v>
      </c>
    </row>
    <row r="999" spans="2:51" s="15" customFormat="1" ht="13.5">
      <c r="B999" s="258"/>
      <c r="C999" s="259"/>
      <c r="D999" s="223" t="s">
        <v>235</v>
      </c>
      <c r="E999" s="260" t="s">
        <v>24</v>
      </c>
      <c r="F999" s="261" t="s">
        <v>248</v>
      </c>
      <c r="G999" s="259"/>
      <c r="H999" s="262">
        <v>126.3</v>
      </c>
      <c r="I999" s="263"/>
      <c r="J999" s="259"/>
      <c r="K999" s="259"/>
      <c r="L999" s="264"/>
      <c r="M999" s="265"/>
      <c r="N999" s="266"/>
      <c r="O999" s="266"/>
      <c r="P999" s="266"/>
      <c r="Q999" s="266"/>
      <c r="R999" s="266"/>
      <c r="S999" s="266"/>
      <c r="T999" s="267"/>
      <c r="AT999" s="268" t="s">
        <v>235</v>
      </c>
      <c r="AU999" s="268" t="s">
        <v>85</v>
      </c>
      <c r="AV999" s="15" t="s">
        <v>231</v>
      </c>
      <c r="AW999" s="15" t="s">
        <v>40</v>
      </c>
      <c r="AX999" s="15" t="s">
        <v>25</v>
      </c>
      <c r="AY999" s="268" t="s">
        <v>225</v>
      </c>
    </row>
    <row r="1000" spans="2:65" s="1" customFormat="1" ht="25.5" customHeight="1">
      <c r="B1000" s="42"/>
      <c r="C1000" s="206" t="s">
        <v>1327</v>
      </c>
      <c r="D1000" s="206" t="s">
        <v>227</v>
      </c>
      <c r="E1000" s="207" t="s">
        <v>1328</v>
      </c>
      <c r="F1000" s="208" t="s">
        <v>1329</v>
      </c>
      <c r="G1000" s="209" t="s">
        <v>920</v>
      </c>
      <c r="H1000" s="210">
        <v>662.4</v>
      </c>
      <c r="I1000" s="211"/>
      <c r="J1000" s="212">
        <f>ROUND(I1000*H1000,2)</f>
        <v>0</v>
      </c>
      <c r="K1000" s="208" t="s">
        <v>230</v>
      </c>
      <c r="L1000" s="62"/>
      <c r="M1000" s="213" t="s">
        <v>24</v>
      </c>
      <c r="N1000" s="214" t="s">
        <v>48</v>
      </c>
      <c r="O1000" s="43"/>
      <c r="P1000" s="215">
        <f>O1000*H1000</f>
        <v>0</v>
      </c>
      <c r="Q1000" s="215">
        <v>0</v>
      </c>
      <c r="R1000" s="215">
        <f>Q1000*H1000</f>
        <v>0</v>
      </c>
      <c r="S1000" s="215">
        <v>0</v>
      </c>
      <c r="T1000" s="216">
        <f>S1000*H1000</f>
        <v>0</v>
      </c>
      <c r="AR1000" s="25" t="s">
        <v>378</v>
      </c>
      <c r="AT1000" s="25" t="s">
        <v>227</v>
      </c>
      <c r="AU1000" s="25" t="s">
        <v>85</v>
      </c>
      <c r="AY1000" s="25" t="s">
        <v>225</v>
      </c>
      <c r="BE1000" s="217">
        <f>IF(N1000="základní",J1000,0)</f>
        <v>0</v>
      </c>
      <c r="BF1000" s="217">
        <f>IF(N1000="snížená",J1000,0)</f>
        <v>0</v>
      </c>
      <c r="BG1000" s="217">
        <f>IF(N1000="zákl. přenesená",J1000,0)</f>
        <v>0</v>
      </c>
      <c r="BH1000" s="217">
        <f>IF(N1000="sníž. přenesená",J1000,0)</f>
        <v>0</v>
      </c>
      <c r="BI1000" s="217">
        <f>IF(N1000="nulová",J1000,0)</f>
        <v>0</v>
      </c>
      <c r="BJ1000" s="25" t="s">
        <v>25</v>
      </c>
      <c r="BK1000" s="217">
        <f>ROUND(I1000*H1000,2)</f>
        <v>0</v>
      </c>
      <c r="BL1000" s="25" t="s">
        <v>378</v>
      </c>
      <c r="BM1000" s="25" t="s">
        <v>1330</v>
      </c>
    </row>
    <row r="1001" spans="2:47" s="1" customFormat="1" ht="27">
      <c r="B1001" s="42"/>
      <c r="C1001" s="64"/>
      <c r="D1001" s="218" t="s">
        <v>233</v>
      </c>
      <c r="E1001" s="64"/>
      <c r="F1001" s="219" t="s">
        <v>1331</v>
      </c>
      <c r="G1001" s="64"/>
      <c r="H1001" s="64"/>
      <c r="I1001" s="174"/>
      <c r="J1001" s="64"/>
      <c r="K1001" s="64"/>
      <c r="L1001" s="62"/>
      <c r="M1001" s="220"/>
      <c r="N1001" s="43"/>
      <c r="O1001" s="43"/>
      <c r="P1001" s="43"/>
      <c r="Q1001" s="43"/>
      <c r="R1001" s="43"/>
      <c r="S1001" s="43"/>
      <c r="T1001" s="79"/>
      <c r="AT1001" s="25" t="s">
        <v>233</v>
      </c>
      <c r="AU1001" s="25" t="s">
        <v>85</v>
      </c>
    </row>
    <row r="1002" spans="2:47" s="1" customFormat="1" ht="40.5">
      <c r="B1002" s="42"/>
      <c r="C1002" s="64"/>
      <c r="D1002" s="218" t="s">
        <v>702</v>
      </c>
      <c r="E1002" s="64"/>
      <c r="F1002" s="273" t="s">
        <v>1319</v>
      </c>
      <c r="G1002" s="64"/>
      <c r="H1002" s="64"/>
      <c r="I1002" s="174"/>
      <c r="J1002" s="64"/>
      <c r="K1002" s="64"/>
      <c r="L1002" s="62"/>
      <c r="M1002" s="220"/>
      <c r="N1002" s="43"/>
      <c r="O1002" s="43"/>
      <c r="P1002" s="43"/>
      <c r="Q1002" s="43"/>
      <c r="R1002" s="43"/>
      <c r="S1002" s="43"/>
      <c r="T1002" s="79"/>
      <c r="AT1002" s="25" t="s">
        <v>702</v>
      </c>
      <c r="AU1002" s="25" t="s">
        <v>85</v>
      </c>
    </row>
    <row r="1003" spans="2:51" s="12" customFormat="1" ht="13.5">
      <c r="B1003" s="221"/>
      <c r="C1003" s="222"/>
      <c r="D1003" s="218" t="s">
        <v>235</v>
      </c>
      <c r="E1003" s="244" t="s">
        <v>24</v>
      </c>
      <c r="F1003" s="245" t="s">
        <v>1332</v>
      </c>
      <c r="G1003" s="222"/>
      <c r="H1003" s="246">
        <v>20.4</v>
      </c>
      <c r="I1003" s="227"/>
      <c r="J1003" s="222"/>
      <c r="K1003" s="222"/>
      <c r="L1003" s="228"/>
      <c r="M1003" s="229"/>
      <c r="N1003" s="230"/>
      <c r="O1003" s="230"/>
      <c r="P1003" s="230"/>
      <c r="Q1003" s="230"/>
      <c r="R1003" s="230"/>
      <c r="S1003" s="230"/>
      <c r="T1003" s="231"/>
      <c r="AT1003" s="232" t="s">
        <v>235</v>
      </c>
      <c r="AU1003" s="232" t="s">
        <v>85</v>
      </c>
      <c r="AV1003" s="12" t="s">
        <v>85</v>
      </c>
      <c r="AW1003" s="12" t="s">
        <v>40</v>
      </c>
      <c r="AX1003" s="12" t="s">
        <v>77</v>
      </c>
      <c r="AY1003" s="232" t="s">
        <v>225</v>
      </c>
    </row>
    <row r="1004" spans="2:51" s="12" customFormat="1" ht="13.5">
      <c r="B1004" s="221"/>
      <c r="C1004" s="222"/>
      <c r="D1004" s="218" t="s">
        <v>235</v>
      </c>
      <c r="E1004" s="244" t="s">
        <v>24</v>
      </c>
      <c r="F1004" s="245" t="s">
        <v>1333</v>
      </c>
      <c r="G1004" s="222"/>
      <c r="H1004" s="246">
        <v>108</v>
      </c>
      <c r="I1004" s="227"/>
      <c r="J1004" s="222"/>
      <c r="K1004" s="222"/>
      <c r="L1004" s="228"/>
      <c r="M1004" s="229"/>
      <c r="N1004" s="230"/>
      <c r="O1004" s="230"/>
      <c r="P1004" s="230"/>
      <c r="Q1004" s="230"/>
      <c r="R1004" s="230"/>
      <c r="S1004" s="230"/>
      <c r="T1004" s="231"/>
      <c r="AT1004" s="232" t="s">
        <v>235</v>
      </c>
      <c r="AU1004" s="232" t="s">
        <v>85</v>
      </c>
      <c r="AV1004" s="12" t="s">
        <v>85</v>
      </c>
      <c r="AW1004" s="12" t="s">
        <v>40</v>
      </c>
      <c r="AX1004" s="12" t="s">
        <v>77</v>
      </c>
      <c r="AY1004" s="232" t="s">
        <v>225</v>
      </c>
    </row>
    <row r="1005" spans="2:51" s="12" customFormat="1" ht="13.5">
      <c r="B1005" s="221"/>
      <c r="C1005" s="222"/>
      <c r="D1005" s="218" t="s">
        <v>235</v>
      </c>
      <c r="E1005" s="244" t="s">
        <v>24</v>
      </c>
      <c r="F1005" s="245" t="s">
        <v>1334</v>
      </c>
      <c r="G1005" s="222"/>
      <c r="H1005" s="246">
        <v>336</v>
      </c>
      <c r="I1005" s="227"/>
      <c r="J1005" s="222"/>
      <c r="K1005" s="222"/>
      <c r="L1005" s="228"/>
      <c r="M1005" s="229"/>
      <c r="N1005" s="230"/>
      <c r="O1005" s="230"/>
      <c r="P1005" s="230"/>
      <c r="Q1005" s="230"/>
      <c r="R1005" s="230"/>
      <c r="S1005" s="230"/>
      <c r="T1005" s="231"/>
      <c r="AT1005" s="232" t="s">
        <v>235</v>
      </c>
      <c r="AU1005" s="232" t="s">
        <v>85</v>
      </c>
      <c r="AV1005" s="12" t="s">
        <v>85</v>
      </c>
      <c r="AW1005" s="12" t="s">
        <v>40</v>
      </c>
      <c r="AX1005" s="12" t="s">
        <v>77</v>
      </c>
      <c r="AY1005" s="232" t="s">
        <v>225</v>
      </c>
    </row>
    <row r="1006" spans="2:51" s="12" customFormat="1" ht="13.5">
      <c r="B1006" s="221"/>
      <c r="C1006" s="222"/>
      <c r="D1006" s="218" t="s">
        <v>235</v>
      </c>
      <c r="E1006" s="244" t="s">
        <v>24</v>
      </c>
      <c r="F1006" s="245" t="s">
        <v>1335</v>
      </c>
      <c r="G1006" s="222"/>
      <c r="H1006" s="246">
        <v>180</v>
      </c>
      <c r="I1006" s="227"/>
      <c r="J1006" s="222"/>
      <c r="K1006" s="222"/>
      <c r="L1006" s="228"/>
      <c r="M1006" s="229"/>
      <c r="N1006" s="230"/>
      <c r="O1006" s="230"/>
      <c r="P1006" s="230"/>
      <c r="Q1006" s="230"/>
      <c r="R1006" s="230"/>
      <c r="S1006" s="230"/>
      <c r="T1006" s="231"/>
      <c r="AT1006" s="232" t="s">
        <v>235</v>
      </c>
      <c r="AU1006" s="232" t="s">
        <v>85</v>
      </c>
      <c r="AV1006" s="12" t="s">
        <v>85</v>
      </c>
      <c r="AW1006" s="12" t="s">
        <v>40</v>
      </c>
      <c r="AX1006" s="12" t="s">
        <v>77</v>
      </c>
      <c r="AY1006" s="232" t="s">
        <v>225</v>
      </c>
    </row>
    <row r="1007" spans="2:51" s="12" customFormat="1" ht="13.5">
      <c r="B1007" s="221"/>
      <c r="C1007" s="222"/>
      <c r="D1007" s="218" t="s">
        <v>235</v>
      </c>
      <c r="E1007" s="244" t="s">
        <v>24</v>
      </c>
      <c r="F1007" s="245" t="s">
        <v>1336</v>
      </c>
      <c r="G1007" s="222"/>
      <c r="H1007" s="246">
        <v>18</v>
      </c>
      <c r="I1007" s="227"/>
      <c r="J1007" s="222"/>
      <c r="K1007" s="222"/>
      <c r="L1007" s="228"/>
      <c r="M1007" s="229"/>
      <c r="N1007" s="230"/>
      <c r="O1007" s="230"/>
      <c r="P1007" s="230"/>
      <c r="Q1007" s="230"/>
      <c r="R1007" s="230"/>
      <c r="S1007" s="230"/>
      <c r="T1007" s="231"/>
      <c r="AT1007" s="232" t="s">
        <v>235</v>
      </c>
      <c r="AU1007" s="232" t="s">
        <v>85</v>
      </c>
      <c r="AV1007" s="12" t="s">
        <v>85</v>
      </c>
      <c r="AW1007" s="12" t="s">
        <v>40</v>
      </c>
      <c r="AX1007" s="12" t="s">
        <v>77</v>
      </c>
      <c r="AY1007" s="232" t="s">
        <v>225</v>
      </c>
    </row>
    <row r="1008" spans="2:51" s="15" customFormat="1" ht="13.5">
      <c r="B1008" s="258"/>
      <c r="C1008" s="259"/>
      <c r="D1008" s="223" t="s">
        <v>235</v>
      </c>
      <c r="E1008" s="260" t="s">
        <v>24</v>
      </c>
      <c r="F1008" s="261" t="s">
        <v>248</v>
      </c>
      <c r="G1008" s="259"/>
      <c r="H1008" s="262">
        <v>662.4</v>
      </c>
      <c r="I1008" s="263"/>
      <c r="J1008" s="259"/>
      <c r="K1008" s="259"/>
      <c r="L1008" s="264"/>
      <c r="M1008" s="265"/>
      <c r="N1008" s="266"/>
      <c r="O1008" s="266"/>
      <c r="P1008" s="266"/>
      <c r="Q1008" s="266"/>
      <c r="R1008" s="266"/>
      <c r="S1008" s="266"/>
      <c r="T1008" s="267"/>
      <c r="AT1008" s="268" t="s">
        <v>235</v>
      </c>
      <c r="AU1008" s="268" t="s">
        <v>85</v>
      </c>
      <c r="AV1008" s="15" t="s">
        <v>231</v>
      </c>
      <c r="AW1008" s="15" t="s">
        <v>40</v>
      </c>
      <c r="AX1008" s="15" t="s">
        <v>25</v>
      </c>
      <c r="AY1008" s="268" t="s">
        <v>225</v>
      </c>
    </row>
    <row r="1009" spans="2:65" s="1" customFormat="1" ht="25.5" customHeight="1">
      <c r="B1009" s="42"/>
      <c r="C1009" s="206" t="s">
        <v>1337</v>
      </c>
      <c r="D1009" s="206" t="s">
        <v>227</v>
      </c>
      <c r="E1009" s="207" t="s">
        <v>1338</v>
      </c>
      <c r="F1009" s="208" t="s">
        <v>1339</v>
      </c>
      <c r="G1009" s="209" t="s">
        <v>920</v>
      </c>
      <c r="H1009" s="210">
        <v>2691.5</v>
      </c>
      <c r="I1009" s="211"/>
      <c r="J1009" s="212">
        <f>ROUND(I1009*H1009,2)</f>
        <v>0</v>
      </c>
      <c r="K1009" s="208" t="s">
        <v>230</v>
      </c>
      <c r="L1009" s="62"/>
      <c r="M1009" s="213" t="s">
        <v>24</v>
      </c>
      <c r="N1009" s="214" t="s">
        <v>48</v>
      </c>
      <c r="O1009" s="43"/>
      <c r="P1009" s="215">
        <f>O1009*H1009</f>
        <v>0</v>
      </c>
      <c r="Q1009" s="215">
        <v>0</v>
      </c>
      <c r="R1009" s="215">
        <f>Q1009*H1009</f>
        <v>0</v>
      </c>
      <c r="S1009" s="215">
        <v>0</v>
      </c>
      <c r="T1009" s="216">
        <f>S1009*H1009</f>
        <v>0</v>
      </c>
      <c r="AR1009" s="25" t="s">
        <v>378</v>
      </c>
      <c r="AT1009" s="25" t="s">
        <v>227</v>
      </c>
      <c r="AU1009" s="25" t="s">
        <v>85</v>
      </c>
      <c r="AY1009" s="25" t="s">
        <v>225</v>
      </c>
      <c r="BE1009" s="217">
        <f>IF(N1009="základní",J1009,0)</f>
        <v>0</v>
      </c>
      <c r="BF1009" s="217">
        <f>IF(N1009="snížená",J1009,0)</f>
        <v>0</v>
      </c>
      <c r="BG1009" s="217">
        <f>IF(N1009="zákl. přenesená",J1009,0)</f>
        <v>0</v>
      </c>
      <c r="BH1009" s="217">
        <f>IF(N1009="sníž. přenesená",J1009,0)</f>
        <v>0</v>
      </c>
      <c r="BI1009" s="217">
        <f>IF(N1009="nulová",J1009,0)</f>
        <v>0</v>
      </c>
      <c r="BJ1009" s="25" t="s">
        <v>25</v>
      </c>
      <c r="BK1009" s="217">
        <f>ROUND(I1009*H1009,2)</f>
        <v>0</v>
      </c>
      <c r="BL1009" s="25" t="s">
        <v>378</v>
      </c>
      <c r="BM1009" s="25" t="s">
        <v>1340</v>
      </c>
    </row>
    <row r="1010" spans="2:47" s="1" customFormat="1" ht="27">
      <c r="B1010" s="42"/>
      <c r="C1010" s="64"/>
      <c r="D1010" s="218" t="s">
        <v>233</v>
      </c>
      <c r="E1010" s="64"/>
      <c r="F1010" s="219" t="s">
        <v>1341</v>
      </c>
      <c r="G1010" s="64"/>
      <c r="H1010" s="64"/>
      <c r="I1010" s="174"/>
      <c r="J1010" s="64"/>
      <c r="K1010" s="64"/>
      <c r="L1010" s="62"/>
      <c r="M1010" s="220"/>
      <c r="N1010" s="43"/>
      <c r="O1010" s="43"/>
      <c r="P1010" s="43"/>
      <c r="Q1010" s="43"/>
      <c r="R1010" s="43"/>
      <c r="S1010" s="43"/>
      <c r="T1010" s="79"/>
      <c r="AT1010" s="25" t="s">
        <v>233</v>
      </c>
      <c r="AU1010" s="25" t="s">
        <v>85</v>
      </c>
    </row>
    <row r="1011" spans="2:47" s="1" customFormat="1" ht="40.5">
      <c r="B1011" s="42"/>
      <c r="C1011" s="64"/>
      <c r="D1011" s="218" t="s">
        <v>702</v>
      </c>
      <c r="E1011" s="64"/>
      <c r="F1011" s="273" t="s">
        <v>1319</v>
      </c>
      <c r="G1011" s="64"/>
      <c r="H1011" s="64"/>
      <c r="I1011" s="174"/>
      <c r="J1011" s="64"/>
      <c r="K1011" s="64"/>
      <c r="L1011" s="62"/>
      <c r="M1011" s="220"/>
      <c r="N1011" s="43"/>
      <c r="O1011" s="43"/>
      <c r="P1011" s="43"/>
      <c r="Q1011" s="43"/>
      <c r="R1011" s="43"/>
      <c r="S1011" s="43"/>
      <c r="T1011" s="79"/>
      <c r="AT1011" s="25" t="s">
        <v>702</v>
      </c>
      <c r="AU1011" s="25" t="s">
        <v>85</v>
      </c>
    </row>
    <row r="1012" spans="2:51" s="12" customFormat="1" ht="13.5">
      <c r="B1012" s="221"/>
      <c r="C1012" s="222"/>
      <c r="D1012" s="218" t="s">
        <v>235</v>
      </c>
      <c r="E1012" s="244" t="s">
        <v>24</v>
      </c>
      <c r="F1012" s="245" t="s">
        <v>1342</v>
      </c>
      <c r="G1012" s="222"/>
      <c r="H1012" s="246">
        <v>157.5</v>
      </c>
      <c r="I1012" s="227"/>
      <c r="J1012" s="222"/>
      <c r="K1012" s="222"/>
      <c r="L1012" s="228"/>
      <c r="M1012" s="229"/>
      <c r="N1012" s="230"/>
      <c r="O1012" s="230"/>
      <c r="P1012" s="230"/>
      <c r="Q1012" s="230"/>
      <c r="R1012" s="230"/>
      <c r="S1012" s="230"/>
      <c r="T1012" s="231"/>
      <c r="AT1012" s="232" t="s">
        <v>235</v>
      </c>
      <c r="AU1012" s="232" t="s">
        <v>85</v>
      </c>
      <c r="AV1012" s="12" t="s">
        <v>85</v>
      </c>
      <c r="AW1012" s="12" t="s">
        <v>40</v>
      </c>
      <c r="AX1012" s="12" t="s">
        <v>77</v>
      </c>
      <c r="AY1012" s="232" t="s">
        <v>225</v>
      </c>
    </row>
    <row r="1013" spans="2:51" s="12" customFormat="1" ht="13.5">
      <c r="B1013" s="221"/>
      <c r="C1013" s="222"/>
      <c r="D1013" s="218" t="s">
        <v>235</v>
      </c>
      <c r="E1013" s="244" t="s">
        <v>24</v>
      </c>
      <c r="F1013" s="245" t="s">
        <v>1343</v>
      </c>
      <c r="G1013" s="222"/>
      <c r="H1013" s="246">
        <v>45</v>
      </c>
      <c r="I1013" s="227"/>
      <c r="J1013" s="222"/>
      <c r="K1013" s="222"/>
      <c r="L1013" s="228"/>
      <c r="M1013" s="229"/>
      <c r="N1013" s="230"/>
      <c r="O1013" s="230"/>
      <c r="P1013" s="230"/>
      <c r="Q1013" s="230"/>
      <c r="R1013" s="230"/>
      <c r="S1013" s="230"/>
      <c r="T1013" s="231"/>
      <c r="AT1013" s="232" t="s">
        <v>235</v>
      </c>
      <c r="AU1013" s="232" t="s">
        <v>85</v>
      </c>
      <c r="AV1013" s="12" t="s">
        <v>85</v>
      </c>
      <c r="AW1013" s="12" t="s">
        <v>40</v>
      </c>
      <c r="AX1013" s="12" t="s">
        <v>77</v>
      </c>
      <c r="AY1013" s="232" t="s">
        <v>225</v>
      </c>
    </row>
    <row r="1014" spans="2:51" s="12" customFormat="1" ht="13.5">
      <c r="B1014" s="221"/>
      <c r="C1014" s="222"/>
      <c r="D1014" s="218" t="s">
        <v>235</v>
      </c>
      <c r="E1014" s="244" t="s">
        <v>24</v>
      </c>
      <c r="F1014" s="245" t="s">
        <v>1344</v>
      </c>
      <c r="G1014" s="222"/>
      <c r="H1014" s="246">
        <v>12.6</v>
      </c>
      <c r="I1014" s="227"/>
      <c r="J1014" s="222"/>
      <c r="K1014" s="222"/>
      <c r="L1014" s="228"/>
      <c r="M1014" s="229"/>
      <c r="N1014" s="230"/>
      <c r="O1014" s="230"/>
      <c r="P1014" s="230"/>
      <c r="Q1014" s="230"/>
      <c r="R1014" s="230"/>
      <c r="S1014" s="230"/>
      <c r="T1014" s="231"/>
      <c r="AT1014" s="232" t="s">
        <v>235</v>
      </c>
      <c r="AU1014" s="232" t="s">
        <v>85</v>
      </c>
      <c r="AV1014" s="12" t="s">
        <v>85</v>
      </c>
      <c r="AW1014" s="12" t="s">
        <v>40</v>
      </c>
      <c r="AX1014" s="12" t="s">
        <v>77</v>
      </c>
      <c r="AY1014" s="232" t="s">
        <v>225</v>
      </c>
    </row>
    <row r="1015" spans="2:51" s="12" customFormat="1" ht="13.5">
      <c r="B1015" s="221"/>
      <c r="C1015" s="222"/>
      <c r="D1015" s="218" t="s">
        <v>235</v>
      </c>
      <c r="E1015" s="244" t="s">
        <v>24</v>
      </c>
      <c r="F1015" s="245" t="s">
        <v>1345</v>
      </c>
      <c r="G1015" s="222"/>
      <c r="H1015" s="246">
        <v>24.6</v>
      </c>
      <c r="I1015" s="227"/>
      <c r="J1015" s="222"/>
      <c r="K1015" s="222"/>
      <c r="L1015" s="228"/>
      <c r="M1015" s="229"/>
      <c r="N1015" s="230"/>
      <c r="O1015" s="230"/>
      <c r="P1015" s="230"/>
      <c r="Q1015" s="230"/>
      <c r="R1015" s="230"/>
      <c r="S1015" s="230"/>
      <c r="T1015" s="231"/>
      <c r="AT1015" s="232" t="s">
        <v>235</v>
      </c>
      <c r="AU1015" s="232" t="s">
        <v>85</v>
      </c>
      <c r="AV1015" s="12" t="s">
        <v>85</v>
      </c>
      <c r="AW1015" s="12" t="s">
        <v>40</v>
      </c>
      <c r="AX1015" s="12" t="s">
        <v>77</v>
      </c>
      <c r="AY1015" s="232" t="s">
        <v>225</v>
      </c>
    </row>
    <row r="1016" spans="2:51" s="12" customFormat="1" ht="13.5">
      <c r="B1016" s="221"/>
      <c r="C1016" s="222"/>
      <c r="D1016" s="218" t="s">
        <v>235</v>
      </c>
      <c r="E1016" s="244" t="s">
        <v>24</v>
      </c>
      <c r="F1016" s="245" t="s">
        <v>1346</v>
      </c>
      <c r="G1016" s="222"/>
      <c r="H1016" s="246">
        <v>255</v>
      </c>
      <c r="I1016" s="227"/>
      <c r="J1016" s="222"/>
      <c r="K1016" s="222"/>
      <c r="L1016" s="228"/>
      <c r="M1016" s="229"/>
      <c r="N1016" s="230"/>
      <c r="O1016" s="230"/>
      <c r="P1016" s="230"/>
      <c r="Q1016" s="230"/>
      <c r="R1016" s="230"/>
      <c r="S1016" s="230"/>
      <c r="T1016" s="231"/>
      <c r="AT1016" s="232" t="s">
        <v>235</v>
      </c>
      <c r="AU1016" s="232" t="s">
        <v>85</v>
      </c>
      <c r="AV1016" s="12" t="s">
        <v>85</v>
      </c>
      <c r="AW1016" s="12" t="s">
        <v>40</v>
      </c>
      <c r="AX1016" s="12" t="s">
        <v>77</v>
      </c>
      <c r="AY1016" s="232" t="s">
        <v>225</v>
      </c>
    </row>
    <row r="1017" spans="2:51" s="12" customFormat="1" ht="13.5">
      <c r="B1017" s="221"/>
      <c r="C1017" s="222"/>
      <c r="D1017" s="218" t="s">
        <v>235</v>
      </c>
      <c r="E1017" s="244" t="s">
        <v>24</v>
      </c>
      <c r="F1017" s="245" t="s">
        <v>1347</v>
      </c>
      <c r="G1017" s="222"/>
      <c r="H1017" s="246">
        <v>518.4</v>
      </c>
      <c r="I1017" s="227"/>
      <c r="J1017" s="222"/>
      <c r="K1017" s="222"/>
      <c r="L1017" s="228"/>
      <c r="M1017" s="229"/>
      <c r="N1017" s="230"/>
      <c r="O1017" s="230"/>
      <c r="P1017" s="230"/>
      <c r="Q1017" s="230"/>
      <c r="R1017" s="230"/>
      <c r="S1017" s="230"/>
      <c r="T1017" s="231"/>
      <c r="AT1017" s="232" t="s">
        <v>235</v>
      </c>
      <c r="AU1017" s="232" t="s">
        <v>85</v>
      </c>
      <c r="AV1017" s="12" t="s">
        <v>85</v>
      </c>
      <c r="AW1017" s="12" t="s">
        <v>40</v>
      </c>
      <c r="AX1017" s="12" t="s">
        <v>77</v>
      </c>
      <c r="AY1017" s="232" t="s">
        <v>225</v>
      </c>
    </row>
    <row r="1018" spans="2:51" s="12" customFormat="1" ht="13.5">
      <c r="B1018" s="221"/>
      <c r="C1018" s="222"/>
      <c r="D1018" s="218" t="s">
        <v>235</v>
      </c>
      <c r="E1018" s="244" t="s">
        <v>24</v>
      </c>
      <c r="F1018" s="245" t="s">
        <v>1348</v>
      </c>
      <c r="G1018" s="222"/>
      <c r="H1018" s="246">
        <v>68.4</v>
      </c>
      <c r="I1018" s="227"/>
      <c r="J1018" s="222"/>
      <c r="K1018" s="222"/>
      <c r="L1018" s="228"/>
      <c r="M1018" s="229"/>
      <c r="N1018" s="230"/>
      <c r="O1018" s="230"/>
      <c r="P1018" s="230"/>
      <c r="Q1018" s="230"/>
      <c r="R1018" s="230"/>
      <c r="S1018" s="230"/>
      <c r="T1018" s="231"/>
      <c r="AT1018" s="232" t="s">
        <v>235</v>
      </c>
      <c r="AU1018" s="232" t="s">
        <v>85</v>
      </c>
      <c r="AV1018" s="12" t="s">
        <v>85</v>
      </c>
      <c r="AW1018" s="12" t="s">
        <v>40</v>
      </c>
      <c r="AX1018" s="12" t="s">
        <v>77</v>
      </c>
      <c r="AY1018" s="232" t="s">
        <v>225</v>
      </c>
    </row>
    <row r="1019" spans="2:51" s="12" customFormat="1" ht="13.5">
      <c r="B1019" s="221"/>
      <c r="C1019" s="222"/>
      <c r="D1019" s="218" t="s">
        <v>235</v>
      </c>
      <c r="E1019" s="244" t="s">
        <v>24</v>
      </c>
      <c r="F1019" s="245" t="s">
        <v>1349</v>
      </c>
      <c r="G1019" s="222"/>
      <c r="H1019" s="246">
        <v>93.6</v>
      </c>
      <c r="I1019" s="227"/>
      <c r="J1019" s="222"/>
      <c r="K1019" s="222"/>
      <c r="L1019" s="228"/>
      <c r="M1019" s="229"/>
      <c r="N1019" s="230"/>
      <c r="O1019" s="230"/>
      <c r="P1019" s="230"/>
      <c r="Q1019" s="230"/>
      <c r="R1019" s="230"/>
      <c r="S1019" s="230"/>
      <c r="T1019" s="231"/>
      <c r="AT1019" s="232" t="s">
        <v>235</v>
      </c>
      <c r="AU1019" s="232" t="s">
        <v>85</v>
      </c>
      <c r="AV1019" s="12" t="s">
        <v>85</v>
      </c>
      <c r="AW1019" s="12" t="s">
        <v>40</v>
      </c>
      <c r="AX1019" s="12" t="s">
        <v>77</v>
      </c>
      <c r="AY1019" s="232" t="s">
        <v>225</v>
      </c>
    </row>
    <row r="1020" spans="2:51" s="12" customFormat="1" ht="13.5">
      <c r="B1020" s="221"/>
      <c r="C1020" s="222"/>
      <c r="D1020" s="218" t="s">
        <v>235</v>
      </c>
      <c r="E1020" s="244" t="s">
        <v>24</v>
      </c>
      <c r="F1020" s="245" t="s">
        <v>1350</v>
      </c>
      <c r="G1020" s="222"/>
      <c r="H1020" s="246">
        <v>126</v>
      </c>
      <c r="I1020" s="227"/>
      <c r="J1020" s="222"/>
      <c r="K1020" s="222"/>
      <c r="L1020" s="228"/>
      <c r="M1020" s="229"/>
      <c r="N1020" s="230"/>
      <c r="O1020" s="230"/>
      <c r="P1020" s="230"/>
      <c r="Q1020" s="230"/>
      <c r="R1020" s="230"/>
      <c r="S1020" s="230"/>
      <c r="T1020" s="231"/>
      <c r="AT1020" s="232" t="s">
        <v>235</v>
      </c>
      <c r="AU1020" s="232" t="s">
        <v>85</v>
      </c>
      <c r="AV1020" s="12" t="s">
        <v>85</v>
      </c>
      <c r="AW1020" s="12" t="s">
        <v>40</v>
      </c>
      <c r="AX1020" s="12" t="s">
        <v>77</v>
      </c>
      <c r="AY1020" s="232" t="s">
        <v>225</v>
      </c>
    </row>
    <row r="1021" spans="2:51" s="12" customFormat="1" ht="13.5">
      <c r="B1021" s="221"/>
      <c r="C1021" s="222"/>
      <c r="D1021" s="218" t="s">
        <v>235</v>
      </c>
      <c r="E1021" s="244" t="s">
        <v>24</v>
      </c>
      <c r="F1021" s="245" t="s">
        <v>1351</v>
      </c>
      <c r="G1021" s="222"/>
      <c r="H1021" s="246">
        <v>45</v>
      </c>
      <c r="I1021" s="227"/>
      <c r="J1021" s="222"/>
      <c r="K1021" s="222"/>
      <c r="L1021" s="228"/>
      <c r="M1021" s="229"/>
      <c r="N1021" s="230"/>
      <c r="O1021" s="230"/>
      <c r="P1021" s="230"/>
      <c r="Q1021" s="230"/>
      <c r="R1021" s="230"/>
      <c r="S1021" s="230"/>
      <c r="T1021" s="231"/>
      <c r="AT1021" s="232" t="s">
        <v>235</v>
      </c>
      <c r="AU1021" s="232" t="s">
        <v>85</v>
      </c>
      <c r="AV1021" s="12" t="s">
        <v>85</v>
      </c>
      <c r="AW1021" s="12" t="s">
        <v>40</v>
      </c>
      <c r="AX1021" s="12" t="s">
        <v>77</v>
      </c>
      <c r="AY1021" s="232" t="s">
        <v>225</v>
      </c>
    </row>
    <row r="1022" spans="2:51" s="12" customFormat="1" ht="13.5">
      <c r="B1022" s="221"/>
      <c r="C1022" s="222"/>
      <c r="D1022" s="218" t="s">
        <v>235</v>
      </c>
      <c r="E1022" s="244" t="s">
        <v>24</v>
      </c>
      <c r="F1022" s="245" t="s">
        <v>1352</v>
      </c>
      <c r="G1022" s="222"/>
      <c r="H1022" s="246">
        <v>6.3</v>
      </c>
      <c r="I1022" s="227"/>
      <c r="J1022" s="222"/>
      <c r="K1022" s="222"/>
      <c r="L1022" s="228"/>
      <c r="M1022" s="229"/>
      <c r="N1022" s="230"/>
      <c r="O1022" s="230"/>
      <c r="P1022" s="230"/>
      <c r="Q1022" s="230"/>
      <c r="R1022" s="230"/>
      <c r="S1022" s="230"/>
      <c r="T1022" s="231"/>
      <c r="AT1022" s="232" t="s">
        <v>235</v>
      </c>
      <c r="AU1022" s="232" t="s">
        <v>85</v>
      </c>
      <c r="AV1022" s="12" t="s">
        <v>85</v>
      </c>
      <c r="AW1022" s="12" t="s">
        <v>40</v>
      </c>
      <c r="AX1022" s="12" t="s">
        <v>77</v>
      </c>
      <c r="AY1022" s="232" t="s">
        <v>225</v>
      </c>
    </row>
    <row r="1023" spans="2:51" s="12" customFormat="1" ht="13.5">
      <c r="B1023" s="221"/>
      <c r="C1023" s="222"/>
      <c r="D1023" s="218" t="s">
        <v>235</v>
      </c>
      <c r="E1023" s="244" t="s">
        <v>24</v>
      </c>
      <c r="F1023" s="245" t="s">
        <v>1353</v>
      </c>
      <c r="G1023" s="222"/>
      <c r="H1023" s="246">
        <v>7.8</v>
      </c>
      <c r="I1023" s="227"/>
      <c r="J1023" s="222"/>
      <c r="K1023" s="222"/>
      <c r="L1023" s="228"/>
      <c r="M1023" s="229"/>
      <c r="N1023" s="230"/>
      <c r="O1023" s="230"/>
      <c r="P1023" s="230"/>
      <c r="Q1023" s="230"/>
      <c r="R1023" s="230"/>
      <c r="S1023" s="230"/>
      <c r="T1023" s="231"/>
      <c r="AT1023" s="232" t="s">
        <v>235</v>
      </c>
      <c r="AU1023" s="232" t="s">
        <v>85</v>
      </c>
      <c r="AV1023" s="12" t="s">
        <v>85</v>
      </c>
      <c r="AW1023" s="12" t="s">
        <v>40</v>
      </c>
      <c r="AX1023" s="12" t="s">
        <v>77</v>
      </c>
      <c r="AY1023" s="232" t="s">
        <v>225</v>
      </c>
    </row>
    <row r="1024" spans="2:51" s="12" customFormat="1" ht="13.5">
      <c r="B1024" s="221"/>
      <c r="C1024" s="222"/>
      <c r="D1024" s="218" t="s">
        <v>235</v>
      </c>
      <c r="E1024" s="244" t="s">
        <v>24</v>
      </c>
      <c r="F1024" s="245" t="s">
        <v>1354</v>
      </c>
      <c r="G1024" s="222"/>
      <c r="H1024" s="246">
        <v>32.4</v>
      </c>
      <c r="I1024" s="227"/>
      <c r="J1024" s="222"/>
      <c r="K1024" s="222"/>
      <c r="L1024" s="228"/>
      <c r="M1024" s="229"/>
      <c r="N1024" s="230"/>
      <c r="O1024" s="230"/>
      <c r="P1024" s="230"/>
      <c r="Q1024" s="230"/>
      <c r="R1024" s="230"/>
      <c r="S1024" s="230"/>
      <c r="T1024" s="231"/>
      <c r="AT1024" s="232" t="s">
        <v>235</v>
      </c>
      <c r="AU1024" s="232" t="s">
        <v>85</v>
      </c>
      <c r="AV1024" s="12" t="s">
        <v>85</v>
      </c>
      <c r="AW1024" s="12" t="s">
        <v>40</v>
      </c>
      <c r="AX1024" s="12" t="s">
        <v>77</v>
      </c>
      <c r="AY1024" s="232" t="s">
        <v>225</v>
      </c>
    </row>
    <row r="1025" spans="2:51" s="12" customFormat="1" ht="13.5">
      <c r="B1025" s="221"/>
      <c r="C1025" s="222"/>
      <c r="D1025" s="218" t="s">
        <v>235</v>
      </c>
      <c r="E1025" s="244" t="s">
        <v>24</v>
      </c>
      <c r="F1025" s="245" t="s">
        <v>1355</v>
      </c>
      <c r="G1025" s="222"/>
      <c r="H1025" s="246">
        <v>84</v>
      </c>
      <c r="I1025" s="227"/>
      <c r="J1025" s="222"/>
      <c r="K1025" s="222"/>
      <c r="L1025" s="228"/>
      <c r="M1025" s="229"/>
      <c r="N1025" s="230"/>
      <c r="O1025" s="230"/>
      <c r="P1025" s="230"/>
      <c r="Q1025" s="230"/>
      <c r="R1025" s="230"/>
      <c r="S1025" s="230"/>
      <c r="T1025" s="231"/>
      <c r="AT1025" s="232" t="s">
        <v>235</v>
      </c>
      <c r="AU1025" s="232" t="s">
        <v>85</v>
      </c>
      <c r="AV1025" s="12" t="s">
        <v>85</v>
      </c>
      <c r="AW1025" s="12" t="s">
        <v>40</v>
      </c>
      <c r="AX1025" s="12" t="s">
        <v>77</v>
      </c>
      <c r="AY1025" s="232" t="s">
        <v>225</v>
      </c>
    </row>
    <row r="1026" spans="2:51" s="12" customFormat="1" ht="13.5">
      <c r="B1026" s="221"/>
      <c r="C1026" s="222"/>
      <c r="D1026" s="218" t="s">
        <v>235</v>
      </c>
      <c r="E1026" s="244" t="s">
        <v>24</v>
      </c>
      <c r="F1026" s="245" t="s">
        <v>1356</v>
      </c>
      <c r="G1026" s="222"/>
      <c r="H1026" s="246">
        <v>9.6</v>
      </c>
      <c r="I1026" s="227"/>
      <c r="J1026" s="222"/>
      <c r="K1026" s="222"/>
      <c r="L1026" s="228"/>
      <c r="M1026" s="229"/>
      <c r="N1026" s="230"/>
      <c r="O1026" s="230"/>
      <c r="P1026" s="230"/>
      <c r="Q1026" s="230"/>
      <c r="R1026" s="230"/>
      <c r="S1026" s="230"/>
      <c r="T1026" s="231"/>
      <c r="AT1026" s="232" t="s">
        <v>235</v>
      </c>
      <c r="AU1026" s="232" t="s">
        <v>85</v>
      </c>
      <c r="AV1026" s="12" t="s">
        <v>85</v>
      </c>
      <c r="AW1026" s="12" t="s">
        <v>40</v>
      </c>
      <c r="AX1026" s="12" t="s">
        <v>77</v>
      </c>
      <c r="AY1026" s="232" t="s">
        <v>225</v>
      </c>
    </row>
    <row r="1027" spans="2:51" s="12" customFormat="1" ht="13.5">
      <c r="B1027" s="221"/>
      <c r="C1027" s="222"/>
      <c r="D1027" s="218" t="s">
        <v>235</v>
      </c>
      <c r="E1027" s="244" t="s">
        <v>24</v>
      </c>
      <c r="F1027" s="245" t="s">
        <v>1357</v>
      </c>
      <c r="G1027" s="222"/>
      <c r="H1027" s="246">
        <v>240</v>
      </c>
      <c r="I1027" s="227"/>
      <c r="J1027" s="222"/>
      <c r="K1027" s="222"/>
      <c r="L1027" s="228"/>
      <c r="M1027" s="229"/>
      <c r="N1027" s="230"/>
      <c r="O1027" s="230"/>
      <c r="P1027" s="230"/>
      <c r="Q1027" s="230"/>
      <c r="R1027" s="230"/>
      <c r="S1027" s="230"/>
      <c r="T1027" s="231"/>
      <c r="AT1027" s="232" t="s">
        <v>235</v>
      </c>
      <c r="AU1027" s="232" t="s">
        <v>85</v>
      </c>
      <c r="AV1027" s="12" t="s">
        <v>85</v>
      </c>
      <c r="AW1027" s="12" t="s">
        <v>40</v>
      </c>
      <c r="AX1027" s="12" t="s">
        <v>77</v>
      </c>
      <c r="AY1027" s="232" t="s">
        <v>225</v>
      </c>
    </row>
    <row r="1028" spans="2:51" s="12" customFormat="1" ht="13.5">
      <c r="B1028" s="221"/>
      <c r="C1028" s="222"/>
      <c r="D1028" s="218" t="s">
        <v>235</v>
      </c>
      <c r="E1028" s="244" t="s">
        <v>24</v>
      </c>
      <c r="F1028" s="245" t="s">
        <v>1358</v>
      </c>
      <c r="G1028" s="222"/>
      <c r="H1028" s="246">
        <v>136.8</v>
      </c>
      <c r="I1028" s="227"/>
      <c r="J1028" s="222"/>
      <c r="K1028" s="222"/>
      <c r="L1028" s="228"/>
      <c r="M1028" s="229"/>
      <c r="N1028" s="230"/>
      <c r="O1028" s="230"/>
      <c r="P1028" s="230"/>
      <c r="Q1028" s="230"/>
      <c r="R1028" s="230"/>
      <c r="S1028" s="230"/>
      <c r="T1028" s="231"/>
      <c r="AT1028" s="232" t="s">
        <v>235</v>
      </c>
      <c r="AU1028" s="232" t="s">
        <v>85</v>
      </c>
      <c r="AV1028" s="12" t="s">
        <v>85</v>
      </c>
      <c r="AW1028" s="12" t="s">
        <v>40</v>
      </c>
      <c r="AX1028" s="12" t="s">
        <v>77</v>
      </c>
      <c r="AY1028" s="232" t="s">
        <v>225</v>
      </c>
    </row>
    <row r="1029" spans="2:51" s="12" customFormat="1" ht="13.5">
      <c r="B1029" s="221"/>
      <c r="C1029" s="222"/>
      <c r="D1029" s="218" t="s">
        <v>235</v>
      </c>
      <c r="E1029" s="244" t="s">
        <v>24</v>
      </c>
      <c r="F1029" s="245" t="s">
        <v>1359</v>
      </c>
      <c r="G1029" s="222"/>
      <c r="H1029" s="246">
        <v>112.2</v>
      </c>
      <c r="I1029" s="227"/>
      <c r="J1029" s="222"/>
      <c r="K1029" s="222"/>
      <c r="L1029" s="228"/>
      <c r="M1029" s="229"/>
      <c r="N1029" s="230"/>
      <c r="O1029" s="230"/>
      <c r="P1029" s="230"/>
      <c r="Q1029" s="230"/>
      <c r="R1029" s="230"/>
      <c r="S1029" s="230"/>
      <c r="T1029" s="231"/>
      <c r="AT1029" s="232" t="s">
        <v>235</v>
      </c>
      <c r="AU1029" s="232" t="s">
        <v>85</v>
      </c>
      <c r="AV1029" s="12" t="s">
        <v>85</v>
      </c>
      <c r="AW1029" s="12" t="s">
        <v>40</v>
      </c>
      <c r="AX1029" s="12" t="s">
        <v>77</v>
      </c>
      <c r="AY1029" s="232" t="s">
        <v>225</v>
      </c>
    </row>
    <row r="1030" spans="2:51" s="12" customFormat="1" ht="13.5">
      <c r="B1030" s="221"/>
      <c r="C1030" s="222"/>
      <c r="D1030" s="218" t="s">
        <v>235</v>
      </c>
      <c r="E1030" s="244" t="s">
        <v>24</v>
      </c>
      <c r="F1030" s="245" t="s">
        <v>1360</v>
      </c>
      <c r="G1030" s="222"/>
      <c r="H1030" s="246">
        <v>43.2</v>
      </c>
      <c r="I1030" s="227"/>
      <c r="J1030" s="222"/>
      <c r="K1030" s="222"/>
      <c r="L1030" s="228"/>
      <c r="M1030" s="229"/>
      <c r="N1030" s="230"/>
      <c r="O1030" s="230"/>
      <c r="P1030" s="230"/>
      <c r="Q1030" s="230"/>
      <c r="R1030" s="230"/>
      <c r="S1030" s="230"/>
      <c r="T1030" s="231"/>
      <c r="AT1030" s="232" t="s">
        <v>235</v>
      </c>
      <c r="AU1030" s="232" t="s">
        <v>85</v>
      </c>
      <c r="AV1030" s="12" t="s">
        <v>85</v>
      </c>
      <c r="AW1030" s="12" t="s">
        <v>40</v>
      </c>
      <c r="AX1030" s="12" t="s">
        <v>77</v>
      </c>
      <c r="AY1030" s="232" t="s">
        <v>225</v>
      </c>
    </row>
    <row r="1031" spans="2:51" s="12" customFormat="1" ht="13.5">
      <c r="B1031" s="221"/>
      <c r="C1031" s="222"/>
      <c r="D1031" s="218" t="s">
        <v>235</v>
      </c>
      <c r="E1031" s="244" t="s">
        <v>24</v>
      </c>
      <c r="F1031" s="245" t="s">
        <v>1361</v>
      </c>
      <c r="G1031" s="222"/>
      <c r="H1031" s="246">
        <v>180</v>
      </c>
      <c r="I1031" s="227"/>
      <c r="J1031" s="222"/>
      <c r="K1031" s="222"/>
      <c r="L1031" s="228"/>
      <c r="M1031" s="229"/>
      <c r="N1031" s="230"/>
      <c r="O1031" s="230"/>
      <c r="P1031" s="230"/>
      <c r="Q1031" s="230"/>
      <c r="R1031" s="230"/>
      <c r="S1031" s="230"/>
      <c r="T1031" s="231"/>
      <c r="AT1031" s="232" t="s">
        <v>235</v>
      </c>
      <c r="AU1031" s="232" t="s">
        <v>85</v>
      </c>
      <c r="AV1031" s="12" t="s">
        <v>85</v>
      </c>
      <c r="AW1031" s="12" t="s">
        <v>40</v>
      </c>
      <c r="AX1031" s="12" t="s">
        <v>77</v>
      </c>
      <c r="AY1031" s="232" t="s">
        <v>225</v>
      </c>
    </row>
    <row r="1032" spans="2:51" s="12" customFormat="1" ht="13.5">
      <c r="B1032" s="221"/>
      <c r="C1032" s="222"/>
      <c r="D1032" s="218" t="s">
        <v>235</v>
      </c>
      <c r="E1032" s="244" t="s">
        <v>24</v>
      </c>
      <c r="F1032" s="245" t="s">
        <v>1362</v>
      </c>
      <c r="G1032" s="222"/>
      <c r="H1032" s="246">
        <v>62.4</v>
      </c>
      <c r="I1032" s="227"/>
      <c r="J1032" s="222"/>
      <c r="K1032" s="222"/>
      <c r="L1032" s="228"/>
      <c r="M1032" s="229"/>
      <c r="N1032" s="230"/>
      <c r="O1032" s="230"/>
      <c r="P1032" s="230"/>
      <c r="Q1032" s="230"/>
      <c r="R1032" s="230"/>
      <c r="S1032" s="230"/>
      <c r="T1032" s="231"/>
      <c r="AT1032" s="232" t="s">
        <v>235</v>
      </c>
      <c r="AU1032" s="232" t="s">
        <v>85</v>
      </c>
      <c r="AV1032" s="12" t="s">
        <v>85</v>
      </c>
      <c r="AW1032" s="12" t="s">
        <v>40</v>
      </c>
      <c r="AX1032" s="12" t="s">
        <v>77</v>
      </c>
      <c r="AY1032" s="232" t="s">
        <v>225</v>
      </c>
    </row>
    <row r="1033" spans="2:51" s="12" customFormat="1" ht="13.5">
      <c r="B1033" s="221"/>
      <c r="C1033" s="222"/>
      <c r="D1033" s="218" t="s">
        <v>235</v>
      </c>
      <c r="E1033" s="244" t="s">
        <v>24</v>
      </c>
      <c r="F1033" s="245" t="s">
        <v>1363</v>
      </c>
      <c r="G1033" s="222"/>
      <c r="H1033" s="246">
        <v>64.8</v>
      </c>
      <c r="I1033" s="227"/>
      <c r="J1033" s="222"/>
      <c r="K1033" s="222"/>
      <c r="L1033" s="228"/>
      <c r="M1033" s="229"/>
      <c r="N1033" s="230"/>
      <c r="O1033" s="230"/>
      <c r="P1033" s="230"/>
      <c r="Q1033" s="230"/>
      <c r="R1033" s="230"/>
      <c r="S1033" s="230"/>
      <c r="T1033" s="231"/>
      <c r="AT1033" s="232" t="s">
        <v>235</v>
      </c>
      <c r="AU1033" s="232" t="s">
        <v>85</v>
      </c>
      <c r="AV1033" s="12" t="s">
        <v>85</v>
      </c>
      <c r="AW1033" s="12" t="s">
        <v>40</v>
      </c>
      <c r="AX1033" s="12" t="s">
        <v>77</v>
      </c>
      <c r="AY1033" s="232" t="s">
        <v>225</v>
      </c>
    </row>
    <row r="1034" spans="2:51" s="12" customFormat="1" ht="13.5">
      <c r="B1034" s="221"/>
      <c r="C1034" s="222"/>
      <c r="D1034" s="218" t="s">
        <v>235</v>
      </c>
      <c r="E1034" s="244" t="s">
        <v>24</v>
      </c>
      <c r="F1034" s="245" t="s">
        <v>1364</v>
      </c>
      <c r="G1034" s="222"/>
      <c r="H1034" s="246">
        <v>15.3</v>
      </c>
      <c r="I1034" s="227"/>
      <c r="J1034" s="222"/>
      <c r="K1034" s="222"/>
      <c r="L1034" s="228"/>
      <c r="M1034" s="229"/>
      <c r="N1034" s="230"/>
      <c r="O1034" s="230"/>
      <c r="P1034" s="230"/>
      <c r="Q1034" s="230"/>
      <c r="R1034" s="230"/>
      <c r="S1034" s="230"/>
      <c r="T1034" s="231"/>
      <c r="AT1034" s="232" t="s">
        <v>235</v>
      </c>
      <c r="AU1034" s="232" t="s">
        <v>85</v>
      </c>
      <c r="AV1034" s="12" t="s">
        <v>85</v>
      </c>
      <c r="AW1034" s="12" t="s">
        <v>40</v>
      </c>
      <c r="AX1034" s="12" t="s">
        <v>77</v>
      </c>
      <c r="AY1034" s="232" t="s">
        <v>225</v>
      </c>
    </row>
    <row r="1035" spans="2:51" s="12" customFormat="1" ht="13.5">
      <c r="B1035" s="221"/>
      <c r="C1035" s="222"/>
      <c r="D1035" s="218" t="s">
        <v>235</v>
      </c>
      <c r="E1035" s="244" t="s">
        <v>24</v>
      </c>
      <c r="F1035" s="245" t="s">
        <v>1365</v>
      </c>
      <c r="G1035" s="222"/>
      <c r="H1035" s="246">
        <v>31.2</v>
      </c>
      <c r="I1035" s="227"/>
      <c r="J1035" s="222"/>
      <c r="K1035" s="222"/>
      <c r="L1035" s="228"/>
      <c r="M1035" s="229"/>
      <c r="N1035" s="230"/>
      <c r="O1035" s="230"/>
      <c r="P1035" s="230"/>
      <c r="Q1035" s="230"/>
      <c r="R1035" s="230"/>
      <c r="S1035" s="230"/>
      <c r="T1035" s="231"/>
      <c r="AT1035" s="232" t="s">
        <v>235</v>
      </c>
      <c r="AU1035" s="232" t="s">
        <v>85</v>
      </c>
      <c r="AV1035" s="12" t="s">
        <v>85</v>
      </c>
      <c r="AW1035" s="12" t="s">
        <v>40</v>
      </c>
      <c r="AX1035" s="12" t="s">
        <v>77</v>
      </c>
      <c r="AY1035" s="232" t="s">
        <v>225</v>
      </c>
    </row>
    <row r="1036" spans="2:51" s="12" customFormat="1" ht="13.5">
      <c r="B1036" s="221"/>
      <c r="C1036" s="222"/>
      <c r="D1036" s="218" t="s">
        <v>235</v>
      </c>
      <c r="E1036" s="244" t="s">
        <v>24</v>
      </c>
      <c r="F1036" s="245" t="s">
        <v>1366</v>
      </c>
      <c r="G1036" s="222"/>
      <c r="H1036" s="246">
        <v>33</v>
      </c>
      <c r="I1036" s="227"/>
      <c r="J1036" s="222"/>
      <c r="K1036" s="222"/>
      <c r="L1036" s="228"/>
      <c r="M1036" s="229"/>
      <c r="N1036" s="230"/>
      <c r="O1036" s="230"/>
      <c r="P1036" s="230"/>
      <c r="Q1036" s="230"/>
      <c r="R1036" s="230"/>
      <c r="S1036" s="230"/>
      <c r="T1036" s="231"/>
      <c r="AT1036" s="232" t="s">
        <v>235</v>
      </c>
      <c r="AU1036" s="232" t="s">
        <v>85</v>
      </c>
      <c r="AV1036" s="12" t="s">
        <v>85</v>
      </c>
      <c r="AW1036" s="12" t="s">
        <v>40</v>
      </c>
      <c r="AX1036" s="12" t="s">
        <v>77</v>
      </c>
      <c r="AY1036" s="232" t="s">
        <v>225</v>
      </c>
    </row>
    <row r="1037" spans="2:51" s="12" customFormat="1" ht="13.5">
      <c r="B1037" s="221"/>
      <c r="C1037" s="222"/>
      <c r="D1037" s="218" t="s">
        <v>235</v>
      </c>
      <c r="E1037" s="244" t="s">
        <v>24</v>
      </c>
      <c r="F1037" s="245" t="s">
        <v>1367</v>
      </c>
      <c r="G1037" s="222"/>
      <c r="H1037" s="246">
        <v>26.4</v>
      </c>
      <c r="I1037" s="227"/>
      <c r="J1037" s="222"/>
      <c r="K1037" s="222"/>
      <c r="L1037" s="228"/>
      <c r="M1037" s="229"/>
      <c r="N1037" s="230"/>
      <c r="O1037" s="230"/>
      <c r="P1037" s="230"/>
      <c r="Q1037" s="230"/>
      <c r="R1037" s="230"/>
      <c r="S1037" s="230"/>
      <c r="T1037" s="231"/>
      <c r="AT1037" s="232" t="s">
        <v>235</v>
      </c>
      <c r="AU1037" s="232" t="s">
        <v>85</v>
      </c>
      <c r="AV1037" s="12" t="s">
        <v>85</v>
      </c>
      <c r="AW1037" s="12" t="s">
        <v>40</v>
      </c>
      <c r="AX1037" s="12" t="s">
        <v>77</v>
      </c>
      <c r="AY1037" s="232" t="s">
        <v>225</v>
      </c>
    </row>
    <row r="1038" spans="2:51" s="12" customFormat="1" ht="13.5">
      <c r="B1038" s="221"/>
      <c r="C1038" s="222"/>
      <c r="D1038" s="218" t="s">
        <v>235</v>
      </c>
      <c r="E1038" s="244" t="s">
        <v>24</v>
      </c>
      <c r="F1038" s="245" t="s">
        <v>1368</v>
      </c>
      <c r="G1038" s="222"/>
      <c r="H1038" s="246">
        <v>18.6</v>
      </c>
      <c r="I1038" s="227"/>
      <c r="J1038" s="222"/>
      <c r="K1038" s="222"/>
      <c r="L1038" s="228"/>
      <c r="M1038" s="229"/>
      <c r="N1038" s="230"/>
      <c r="O1038" s="230"/>
      <c r="P1038" s="230"/>
      <c r="Q1038" s="230"/>
      <c r="R1038" s="230"/>
      <c r="S1038" s="230"/>
      <c r="T1038" s="231"/>
      <c r="AT1038" s="232" t="s">
        <v>235</v>
      </c>
      <c r="AU1038" s="232" t="s">
        <v>85</v>
      </c>
      <c r="AV1038" s="12" t="s">
        <v>85</v>
      </c>
      <c r="AW1038" s="12" t="s">
        <v>40</v>
      </c>
      <c r="AX1038" s="12" t="s">
        <v>77</v>
      </c>
      <c r="AY1038" s="232" t="s">
        <v>225</v>
      </c>
    </row>
    <row r="1039" spans="2:51" s="12" customFormat="1" ht="13.5">
      <c r="B1039" s="221"/>
      <c r="C1039" s="222"/>
      <c r="D1039" s="218" t="s">
        <v>235</v>
      </c>
      <c r="E1039" s="244" t="s">
        <v>24</v>
      </c>
      <c r="F1039" s="245" t="s">
        <v>1369</v>
      </c>
      <c r="G1039" s="222"/>
      <c r="H1039" s="246">
        <v>21</v>
      </c>
      <c r="I1039" s="227"/>
      <c r="J1039" s="222"/>
      <c r="K1039" s="222"/>
      <c r="L1039" s="228"/>
      <c r="M1039" s="229"/>
      <c r="N1039" s="230"/>
      <c r="O1039" s="230"/>
      <c r="P1039" s="230"/>
      <c r="Q1039" s="230"/>
      <c r="R1039" s="230"/>
      <c r="S1039" s="230"/>
      <c r="T1039" s="231"/>
      <c r="AT1039" s="232" t="s">
        <v>235</v>
      </c>
      <c r="AU1039" s="232" t="s">
        <v>85</v>
      </c>
      <c r="AV1039" s="12" t="s">
        <v>85</v>
      </c>
      <c r="AW1039" s="12" t="s">
        <v>40</v>
      </c>
      <c r="AX1039" s="12" t="s">
        <v>77</v>
      </c>
      <c r="AY1039" s="232" t="s">
        <v>225</v>
      </c>
    </row>
    <row r="1040" spans="2:51" s="12" customFormat="1" ht="13.5">
      <c r="B1040" s="221"/>
      <c r="C1040" s="222"/>
      <c r="D1040" s="218" t="s">
        <v>235</v>
      </c>
      <c r="E1040" s="244" t="s">
        <v>24</v>
      </c>
      <c r="F1040" s="245" t="s">
        <v>1370</v>
      </c>
      <c r="G1040" s="222"/>
      <c r="H1040" s="246">
        <v>43.2</v>
      </c>
      <c r="I1040" s="227"/>
      <c r="J1040" s="222"/>
      <c r="K1040" s="222"/>
      <c r="L1040" s="228"/>
      <c r="M1040" s="229"/>
      <c r="N1040" s="230"/>
      <c r="O1040" s="230"/>
      <c r="P1040" s="230"/>
      <c r="Q1040" s="230"/>
      <c r="R1040" s="230"/>
      <c r="S1040" s="230"/>
      <c r="T1040" s="231"/>
      <c r="AT1040" s="232" t="s">
        <v>235</v>
      </c>
      <c r="AU1040" s="232" t="s">
        <v>85</v>
      </c>
      <c r="AV1040" s="12" t="s">
        <v>85</v>
      </c>
      <c r="AW1040" s="12" t="s">
        <v>40</v>
      </c>
      <c r="AX1040" s="12" t="s">
        <v>77</v>
      </c>
      <c r="AY1040" s="232" t="s">
        <v>225</v>
      </c>
    </row>
    <row r="1041" spans="2:51" s="12" customFormat="1" ht="13.5">
      <c r="B1041" s="221"/>
      <c r="C1041" s="222"/>
      <c r="D1041" s="218" t="s">
        <v>235</v>
      </c>
      <c r="E1041" s="244" t="s">
        <v>24</v>
      </c>
      <c r="F1041" s="245" t="s">
        <v>1371</v>
      </c>
      <c r="G1041" s="222"/>
      <c r="H1041" s="246">
        <v>68.4</v>
      </c>
      <c r="I1041" s="227"/>
      <c r="J1041" s="222"/>
      <c r="K1041" s="222"/>
      <c r="L1041" s="228"/>
      <c r="M1041" s="229"/>
      <c r="N1041" s="230"/>
      <c r="O1041" s="230"/>
      <c r="P1041" s="230"/>
      <c r="Q1041" s="230"/>
      <c r="R1041" s="230"/>
      <c r="S1041" s="230"/>
      <c r="T1041" s="231"/>
      <c r="AT1041" s="232" t="s">
        <v>235</v>
      </c>
      <c r="AU1041" s="232" t="s">
        <v>85</v>
      </c>
      <c r="AV1041" s="12" t="s">
        <v>85</v>
      </c>
      <c r="AW1041" s="12" t="s">
        <v>40</v>
      </c>
      <c r="AX1041" s="12" t="s">
        <v>77</v>
      </c>
      <c r="AY1041" s="232" t="s">
        <v>225</v>
      </c>
    </row>
    <row r="1042" spans="2:51" s="12" customFormat="1" ht="13.5">
      <c r="B1042" s="221"/>
      <c r="C1042" s="222"/>
      <c r="D1042" s="218" t="s">
        <v>235</v>
      </c>
      <c r="E1042" s="244" t="s">
        <v>24</v>
      </c>
      <c r="F1042" s="245" t="s">
        <v>1372</v>
      </c>
      <c r="G1042" s="222"/>
      <c r="H1042" s="246">
        <v>34.8</v>
      </c>
      <c r="I1042" s="227"/>
      <c r="J1042" s="222"/>
      <c r="K1042" s="222"/>
      <c r="L1042" s="228"/>
      <c r="M1042" s="229"/>
      <c r="N1042" s="230"/>
      <c r="O1042" s="230"/>
      <c r="P1042" s="230"/>
      <c r="Q1042" s="230"/>
      <c r="R1042" s="230"/>
      <c r="S1042" s="230"/>
      <c r="T1042" s="231"/>
      <c r="AT1042" s="232" t="s">
        <v>235</v>
      </c>
      <c r="AU1042" s="232" t="s">
        <v>85</v>
      </c>
      <c r="AV1042" s="12" t="s">
        <v>85</v>
      </c>
      <c r="AW1042" s="12" t="s">
        <v>40</v>
      </c>
      <c r="AX1042" s="12" t="s">
        <v>77</v>
      </c>
      <c r="AY1042" s="232" t="s">
        <v>225</v>
      </c>
    </row>
    <row r="1043" spans="2:51" s="12" customFormat="1" ht="13.5">
      <c r="B1043" s="221"/>
      <c r="C1043" s="222"/>
      <c r="D1043" s="218" t="s">
        <v>235</v>
      </c>
      <c r="E1043" s="244" t="s">
        <v>24</v>
      </c>
      <c r="F1043" s="245" t="s">
        <v>1373</v>
      </c>
      <c r="G1043" s="222"/>
      <c r="H1043" s="246">
        <v>31.2</v>
      </c>
      <c r="I1043" s="227"/>
      <c r="J1043" s="222"/>
      <c r="K1043" s="222"/>
      <c r="L1043" s="228"/>
      <c r="M1043" s="229"/>
      <c r="N1043" s="230"/>
      <c r="O1043" s="230"/>
      <c r="P1043" s="230"/>
      <c r="Q1043" s="230"/>
      <c r="R1043" s="230"/>
      <c r="S1043" s="230"/>
      <c r="T1043" s="231"/>
      <c r="AT1043" s="232" t="s">
        <v>235</v>
      </c>
      <c r="AU1043" s="232" t="s">
        <v>85</v>
      </c>
      <c r="AV1043" s="12" t="s">
        <v>85</v>
      </c>
      <c r="AW1043" s="12" t="s">
        <v>40</v>
      </c>
      <c r="AX1043" s="12" t="s">
        <v>77</v>
      </c>
      <c r="AY1043" s="232" t="s">
        <v>225</v>
      </c>
    </row>
    <row r="1044" spans="2:51" s="12" customFormat="1" ht="13.5">
      <c r="B1044" s="221"/>
      <c r="C1044" s="222"/>
      <c r="D1044" s="218" t="s">
        <v>235</v>
      </c>
      <c r="E1044" s="244" t="s">
        <v>24</v>
      </c>
      <c r="F1044" s="245" t="s">
        <v>1374</v>
      </c>
      <c r="G1044" s="222"/>
      <c r="H1044" s="246">
        <v>25.2</v>
      </c>
      <c r="I1044" s="227"/>
      <c r="J1044" s="222"/>
      <c r="K1044" s="222"/>
      <c r="L1044" s="228"/>
      <c r="M1044" s="229"/>
      <c r="N1044" s="230"/>
      <c r="O1044" s="230"/>
      <c r="P1044" s="230"/>
      <c r="Q1044" s="230"/>
      <c r="R1044" s="230"/>
      <c r="S1044" s="230"/>
      <c r="T1044" s="231"/>
      <c r="AT1044" s="232" t="s">
        <v>235</v>
      </c>
      <c r="AU1044" s="232" t="s">
        <v>85</v>
      </c>
      <c r="AV1044" s="12" t="s">
        <v>85</v>
      </c>
      <c r="AW1044" s="12" t="s">
        <v>40</v>
      </c>
      <c r="AX1044" s="12" t="s">
        <v>77</v>
      </c>
      <c r="AY1044" s="232" t="s">
        <v>225</v>
      </c>
    </row>
    <row r="1045" spans="2:51" s="12" customFormat="1" ht="13.5">
      <c r="B1045" s="221"/>
      <c r="C1045" s="222"/>
      <c r="D1045" s="218" t="s">
        <v>235</v>
      </c>
      <c r="E1045" s="244" t="s">
        <v>24</v>
      </c>
      <c r="F1045" s="245" t="s">
        <v>1375</v>
      </c>
      <c r="G1045" s="222"/>
      <c r="H1045" s="246">
        <v>12</v>
      </c>
      <c r="I1045" s="227"/>
      <c r="J1045" s="222"/>
      <c r="K1045" s="222"/>
      <c r="L1045" s="228"/>
      <c r="M1045" s="229"/>
      <c r="N1045" s="230"/>
      <c r="O1045" s="230"/>
      <c r="P1045" s="230"/>
      <c r="Q1045" s="230"/>
      <c r="R1045" s="230"/>
      <c r="S1045" s="230"/>
      <c r="T1045" s="231"/>
      <c r="AT1045" s="232" t="s">
        <v>235</v>
      </c>
      <c r="AU1045" s="232" t="s">
        <v>85</v>
      </c>
      <c r="AV1045" s="12" t="s">
        <v>85</v>
      </c>
      <c r="AW1045" s="12" t="s">
        <v>40</v>
      </c>
      <c r="AX1045" s="12" t="s">
        <v>77</v>
      </c>
      <c r="AY1045" s="232" t="s">
        <v>225</v>
      </c>
    </row>
    <row r="1046" spans="2:51" s="12" customFormat="1" ht="13.5">
      <c r="B1046" s="221"/>
      <c r="C1046" s="222"/>
      <c r="D1046" s="218" t="s">
        <v>235</v>
      </c>
      <c r="E1046" s="244" t="s">
        <v>24</v>
      </c>
      <c r="F1046" s="245" t="s">
        <v>1376</v>
      </c>
      <c r="G1046" s="222"/>
      <c r="H1046" s="246">
        <v>5.6</v>
      </c>
      <c r="I1046" s="227"/>
      <c r="J1046" s="222"/>
      <c r="K1046" s="222"/>
      <c r="L1046" s="228"/>
      <c r="M1046" s="229"/>
      <c r="N1046" s="230"/>
      <c r="O1046" s="230"/>
      <c r="P1046" s="230"/>
      <c r="Q1046" s="230"/>
      <c r="R1046" s="230"/>
      <c r="S1046" s="230"/>
      <c r="T1046" s="231"/>
      <c r="AT1046" s="232" t="s">
        <v>235</v>
      </c>
      <c r="AU1046" s="232" t="s">
        <v>85</v>
      </c>
      <c r="AV1046" s="12" t="s">
        <v>85</v>
      </c>
      <c r="AW1046" s="12" t="s">
        <v>40</v>
      </c>
      <c r="AX1046" s="12" t="s">
        <v>77</v>
      </c>
      <c r="AY1046" s="232" t="s">
        <v>225</v>
      </c>
    </row>
    <row r="1047" spans="2:51" s="15" customFormat="1" ht="13.5">
      <c r="B1047" s="258"/>
      <c r="C1047" s="259"/>
      <c r="D1047" s="223" t="s">
        <v>235</v>
      </c>
      <c r="E1047" s="260" t="s">
        <v>24</v>
      </c>
      <c r="F1047" s="261" t="s">
        <v>248</v>
      </c>
      <c r="G1047" s="259"/>
      <c r="H1047" s="262">
        <v>2691.5</v>
      </c>
      <c r="I1047" s="263"/>
      <c r="J1047" s="259"/>
      <c r="K1047" s="259"/>
      <c r="L1047" s="264"/>
      <c r="M1047" s="265"/>
      <c r="N1047" s="266"/>
      <c r="O1047" s="266"/>
      <c r="P1047" s="266"/>
      <c r="Q1047" s="266"/>
      <c r="R1047" s="266"/>
      <c r="S1047" s="266"/>
      <c r="T1047" s="267"/>
      <c r="AT1047" s="268" t="s">
        <v>235</v>
      </c>
      <c r="AU1047" s="268" t="s">
        <v>85</v>
      </c>
      <c r="AV1047" s="15" t="s">
        <v>231</v>
      </c>
      <c r="AW1047" s="15" t="s">
        <v>40</v>
      </c>
      <c r="AX1047" s="15" t="s">
        <v>25</v>
      </c>
      <c r="AY1047" s="268" t="s">
        <v>225</v>
      </c>
    </row>
    <row r="1048" spans="2:65" s="1" customFormat="1" ht="25.5" customHeight="1">
      <c r="B1048" s="42"/>
      <c r="C1048" s="206" t="s">
        <v>1377</v>
      </c>
      <c r="D1048" s="206" t="s">
        <v>227</v>
      </c>
      <c r="E1048" s="207" t="s">
        <v>1378</v>
      </c>
      <c r="F1048" s="208" t="s">
        <v>1379</v>
      </c>
      <c r="G1048" s="209" t="s">
        <v>920</v>
      </c>
      <c r="H1048" s="210">
        <v>177.1</v>
      </c>
      <c r="I1048" s="211"/>
      <c r="J1048" s="212">
        <f>ROUND(I1048*H1048,2)</f>
        <v>0</v>
      </c>
      <c r="K1048" s="208" t="s">
        <v>230</v>
      </c>
      <c r="L1048" s="62"/>
      <c r="M1048" s="213" t="s">
        <v>24</v>
      </c>
      <c r="N1048" s="214" t="s">
        <v>48</v>
      </c>
      <c r="O1048" s="43"/>
      <c r="P1048" s="215">
        <f>O1048*H1048</f>
        <v>0</v>
      </c>
      <c r="Q1048" s="215">
        <v>0</v>
      </c>
      <c r="R1048" s="215">
        <f>Q1048*H1048</f>
        <v>0</v>
      </c>
      <c r="S1048" s="215">
        <v>0</v>
      </c>
      <c r="T1048" s="216">
        <f>S1048*H1048</f>
        <v>0</v>
      </c>
      <c r="AR1048" s="25" t="s">
        <v>378</v>
      </c>
      <c r="AT1048" s="25" t="s">
        <v>227</v>
      </c>
      <c r="AU1048" s="25" t="s">
        <v>85</v>
      </c>
      <c r="AY1048" s="25" t="s">
        <v>225</v>
      </c>
      <c r="BE1048" s="217">
        <f>IF(N1048="základní",J1048,0)</f>
        <v>0</v>
      </c>
      <c r="BF1048" s="217">
        <f>IF(N1048="snížená",J1048,0)</f>
        <v>0</v>
      </c>
      <c r="BG1048" s="217">
        <f>IF(N1048="zákl. přenesená",J1048,0)</f>
        <v>0</v>
      </c>
      <c r="BH1048" s="217">
        <f>IF(N1048="sníž. přenesená",J1048,0)</f>
        <v>0</v>
      </c>
      <c r="BI1048" s="217">
        <f>IF(N1048="nulová",J1048,0)</f>
        <v>0</v>
      </c>
      <c r="BJ1048" s="25" t="s">
        <v>25</v>
      </c>
      <c r="BK1048" s="217">
        <f>ROUND(I1048*H1048,2)</f>
        <v>0</v>
      </c>
      <c r="BL1048" s="25" t="s">
        <v>378</v>
      </c>
      <c r="BM1048" s="25" t="s">
        <v>1380</v>
      </c>
    </row>
    <row r="1049" spans="2:47" s="1" customFormat="1" ht="27">
      <c r="B1049" s="42"/>
      <c r="C1049" s="64"/>
      <c r="D1049" s="218" t="s">
        <v>233</v>
      </c>
      <c r="E1049" s="64"/>
      <c r="F1049" s="219" t="s">
        <v>1381</v>
      </c>
      <c r="G1049" s="64"/>
      <c r="H1049" s="64"/>
      <c r="I1049" s="174"/>
      <c r="J1049" s="64"/>
      <c r="K1049" s="64"/>
      <c r="L1049" s="62"/>
      <c r="M1049" s="220"/>
      <c r="N1049" s="43"/>
      <c r="O1049" s="43"/>
      <c r="P1049" s="43"/>
      <c r="Q1049" s="43"/>
      <c r="R1049" s="43"/>
      <c r="S1049" s="43"/>
      <c r="T1049" s="79"/>
      <c r="AT1049" s="25" t="s">
        <v>233</v>
      </c>
      <c r="AU1049" s="25" t="s">
        <v>85</v>
      </c>
    </row>
    <row r="1050" spans="2:47" s="1" customFormat="1" ht="40.5">
      <c r="B1050" s="42"/>
      <c r="C1050" s="64"/>
      <c r="D1050" s="218" t="s">
        <v>702</v>
      </c>
      <c r="E1050" s="64"/>
      <c r="F1050" s="273" t="s">
        <v>1319</v>
      </c>
      <c r="G1050" s="64"/>
      <c r="H1050" s="64"/>
      <c r="I1050" s="174"/>
      <c r="J1050" s="64"/>
      <c r="K1050" s="64"/>
      <c r="L1050" s="62"/>
      <c r="M1050" s="220"/>
      <c r="N1050" s="43"/>
      <c r="O1050" s="43"/>
      <c r="P1050" s="43"/>
      <c r="Q1050" s="43"/>
      <c r="R1050" s="43"/>
      <c r="S1050" s="43"/>
      <c r="T1050" s="79"/>
      <c r="AT1050" s="25" t="s">
        <v>702</v>
      </c>
      <c r="AU1050" s="25" t="s">
        <v>85</v>
      </c>
    </row>
    <row r="1051" spans="2:51" s="12" customFormat="1" ht="13.5">
      <c r="B1051" s="221"/>
      <c r="C1051" s="222"/>
      <c r="D1051" s="218" t="s">
        <v>235</v>
      </c>
      <c r="E1051" s="244" t="s">
        <v>24</v>
      </c>
      <c r="F1051" s="245" t="s">
        <v>1382</v>
      </c>
      <c r="G1051" s="222"/>
      <c r="H1051" s="246">
        <v>11.1</v>
      </c>
      <c r="I1051" s="227"/>
      <c r="J1051" s="222"/>
      <c r="K1051" s="222"/>
      <c r="L1051" s="228"/>
      <c r="M1051" s="229"/>
      <c r="N1051" s="230"/>
      <c r="O1051" s="230"/>
      <c r="P1051" s="230"/>
      <c r="Q1051" s="230"/>
      <c r="R1051" s="230"/>
      <c r="S1051" s="230"/>
      <c r="T1051" s="231"/>
      <c r="AT1051" s="232" t="s">
        <v>235</v>
      </c>
      <c r="AU1051" s="232" t="s">
        <v>85</v>
      </c>
      <c r="AV1051" s="12" t="s">
        <v>85</v>
      </c>
      <c r="AW1051" s="12" t="s">
        <v>40</v>
      </c>
      <c r="AX1051" s="12" t="s">
        <v>77</v>
      </c>
      <c r="AY1051" s="232" t="s">
        <v>225</v>
      </c>
    </row>
    <row r="1052" spans="2:51" s="12" customFormat="1" ht="13.5">
      <c r="B1052" s="221"/>
      <c r="C1052" s="222"/>
      <c r="D1052" s="218" t="s">
        <v>235</v>
      </c>
      <c r="E1052" s="244" t="s">
        <v>24</v>
      </c>
      <c r="F1052" s="245" t="s">
        <v>1383</v>
      </c>
      <c r="G1052" s="222"/>
      <c r="H1052" s="246">
        <v>27.6</v>
      </c>
      <c r="I1052" s="227"/>
      <c r="J1052" s="222"/>
      <c r="K1052" s="222"/>
      <c r="L1052" s="228"/>
      <c r="M1052" s="229"/>
      <c r="N1052" s="230"/>
      <c r="O1052" s="230"/>
      <c r="P1052" s="230"/>
      <c r="Q1052" s="230"/>
      <c r="R1052" s="230"/>
      <c r="S1052" s="230"/>
      <c r="T1052" s="231"/>
      <c r="AT1052" s="232" t="s">
        <v>235</v>
      </c>
      <c r="AU1052" s="232" t="s">
        <v>85</v>
      </c>
      <c r="AV1052" s="12" t="s">
        <v>85</v>
      </c>
      <c r="AW1052" s="12" t="s">
        <v>40</v>
      </c>
      <c r="AX1052" s="12" t="s">
        <v>77</v>
      </c>
      <c r="AY1052" s="232" t="s">
        <v>225</v>
      </c>
    </row>
    <row r="1053" spans="2:51" s="12" customFormat="1" ht="13.5">
      <c r="B1053" s="221"/>
      <c r="C1053" s="222"/>
      <c r="D1053" s="218" t="s">
        <v>235</v>
      </c>
      <c r="E1053" s="244" t="s">
        <v>24</v>
      </c>
      <c r="F1053" s="245" t="s">
        <v>1384</v>
      </c>
      <c r="G1053" s="222"/>
      <c r="H1053" s="246">
        <v>27.6</v>
      </c>
      <c r="I1053" s="227"/>
      <c r="J1053" s="222"/>
      <c r="K1053" s="222"/>
      <c r="L1053" s="228"/>
      <c r="M1053" s="229"/>
      <c r="N1053" s="230"/>
      <c r="O1053" s="230"/>
      <c r="P1053" s="230"/>
      <c r="Q1053" s="230"/>
      <c r="R1053" s="230"/>
      <c r="S1053" s="230"/>
      <c r="T1053" s="231"/>
      <c r="AT1053" s="232" t="s">
        <v>235</v>
      </c>
      <c r="AU1053" s="232" t="s">
        <v>85</v>
      </c>
      <c r="AV1053" s="12" t="s">
        <v>85</v>
      </c>
      <c r="AW1053" s="12" t="s">
        <v>40</v>
      </c>
      <c r="AX1053" s="12" t="s">
        <v>77</v>
      </c>
      <c r="AY1053" s="232" t="s">
        <v>225</v>
      </c>
    </row>
    <row r="1054" spans="2:51" s="12" customFormat="1" ht="13.5">
      <c r="B1054" s="221"/>
      <c r="C1054" s="222"/>
      <c r="D1054" s="218" t="s">
        <v>235</v>
      </c>
      <c r="E1054" s="244" t="s">
        <v>24</v>
      </c>
      <c r="F1054" s="245" t="s">
        <v>1385</v>
      </c>
      <c r="G1054" s="222"/>
      <c r="H1054" s="246">
        <v>30</v>
      </c>
      <c r="I1054" s="227"/>
      <c r="J1054" s="222"/>
      <c r="K1054" s="222"/>
      <c r="L1054" s="228"/>
      <c r="M1054" s="229"/>
      <c r="N1054" s="230"/>
      <c r="O1054" s="230"/>
      <c r="P1054" s="230"/>
      <c r="Q1054" s="230"/>
      <c r="R1054" s="230"/>
      <c r="S1054" s="230"/>
      <c r="T1054" s="231"/>
      <c r="AT1054" s="232" t="s">
        <v>235</v>
      </c>
      <c r="AU1054" s="232" t="s">
        <v>85</v>
      </c>
      <c r="AV1054" s="12" t="s">
        <v>85</v>
      </c>
      <c r="AW1054" s="12" t="s">
        <v>40</v>
      </c>
      <c r="AX1054" s="12" t="s">
        <v>77</v>
      </c>
      <c r="AY1054" s="232" t="s">
        <v>225</v>
      </c>
    </row>
    <row r="1055" spans="2:51" s="12" customFormat="1" ht="13.5">
      <c r="B1055" s="221"/>
      <c r="C1055" s="222"/>
      <c r="D1055" s="218" t="s">
        <v>235</v>
      </c>
      <c r="E1055" s="244" t="s">
        <v>24</v>
      </c>
      <c r="F1055" s="245" t="s">
        <v>1386</v>
      </c>
      <c r="G1055" s="222"/>
      <c r="H1055" s="246">
        <v>40.8</v>
      </c>
      <c r="I1055" s="227"/>
      <c r="J1055" s="222"/>
      <c r="K1055" s="222"/>
      <c r="L1055" s="228"/>
      <c r="M1055" s="229"/>
      <c r="N1055" s="230"/>
      <c r="O1055" s="230"/>
      <c r="P1055" s="230"/>
      <c r="Q1055" s="230"/>
      <c r="R1055" s="230"/>
      <c r="S1055" s="230"/>
      <c r="T1055" s="231"/>
      <c r="AT1055" s="232" t="s">
        <v>235</v>
      </c>
      <c r="AU1055" s="232" t="s">
        <v>85</v>
      </c>
      <c r="AV1055" s="12" t="s">
        <v>85</v>
      </c>
      <c r="AW1055" s="12" t="s">
        <v>40</v>
      </c>
      <c r="AX1055" s="12" t="s">
        <v>77</v>
      </c>
      <c r="AY1055" s="232" t="s">
        <v>225</v>
      </c>
    </row>
    <row r="1056" spans="2:51" s="12" customFormat="1" ht="13.5">
      <c r="B1056" s="221"/>
      <c r="C1056" s="222"/>
      <c r="D1056" s="218" t="s">
        <v>235</v>
      </c>
      <c r="E1056" s="244" t="s">
        <v>24</v>
      </c>
      <c r="F1056" s="245" t="s">
        <v>1387</v>
      </c>
      <c r="G1056" s="222"/>
      <c r="H1056" s="246">
        <v>14.4</v>
      </c>
      <c r="I1056" s="227"/>
      <c r="J1056" s="222"/>
      <c r="K1056" s="222"/>
      <c r="L1056" s="228"/>
      <c r="M1056" s="229"/>
      <c r="N1056" s="230"/>
      <c r="O1056" s="230"/>
      <c r="P1056" s="230"/>
      <c r="Q1056" s="230"/>
      <c r="R1056" s="230"/>
      <c r="S1056" s="230"/>
      <c r="T1056" s="231"/>
      <c r="AT1056" s="232" t="s">
        <v>235</v>
      </c>
      <c r="AU1056" s="232" t="s">
        <v>85</v>
      </c>
      <c r="AV1056" s="12" t="s">
        <v>85</v>
      </c>
      <c r="AW1056" s="12" t="s">
        <v>40</v>
      </c>
      <c r="AX1056" s="12" t="s">
        <v>77</v>
      </c>
      <c r="AY1056" s="232" t="s">
        <v>225</v>
      </c>
    </row>
    <row r="1057" spans="2:51" s="12" customFormat="1" ht="13.5">
      <c r="B1057" s="221"/>
      <c r="C1057" s="222"/>
      <c r="D1057" s="218" t="s">
        <v>235</v>
      </c>
      <c r="E1057" s="244" t="s">
        <v>24</v>
      </c>
      <c r="F1057" s="245" t="s">
        <v>1388</v>
      </c>
      <c r="G1057" s="222"/>
      <c r="H1057" s="246">
        <v>25.6</v>
      </c>
      <c r="I1057" s="227"/>
      <c r="J1057" s="222"/>
      <c r="K1057" s="222"/>
      <c r="L1057" s="228"/>
      <c r="M1057" s="229"/>
      <c r="N1057" s="230"/>
      <c r="O1057" s="230"/>
      <c r="P1057" s="230"/>
      <c r="Q1057" s="230"/>
      <c r="R1057" s="230"/>
      <c r="S1057" s="230"/>
      <c r="T1057" s="231"/>
      <c r="AT1057" s="232" t="s">
        <v>235</v>
      </c>
      <c r="AU1057" s="232" t="s">
        <v>85</v>
      </c>
      <c r="AV1057" s="12" t="s">
        <v>85</v>
      </c>
      <c r="AW1057" s="12" t="s">
        <v>40</v>
      </c>
      <c r="AX1057" s="12" t="s">
        <v>77</v>
      </c>
      <c r="AY1057" s="232" t="s">
        <v>225</v>
      </c>
    </row>
    <row r="1058" spans="2:51" s="15" customFormat="1" ht="13.5">
      <c r="B1058" s="258"/>
      <c r="C1058" s="259"/>
      <c r="D1058" s="223" t="s">
        <v>235</v>
      </c>
      <c r="E1058" s="260" t="s">
        <v>24</v>
      </c>
      <c r="F1058" s="261" t="s">
        <v>248</v>
      </c>
      <c r="G1058" s="259"/>
      <c r="H1058" s="262">
        <v>177.1</v>
      </c>
      <c r="I1058" s="263"/>
      <c r="J1058" s="259"/>
      <c r="K1058" s="259"/>
      <c r="L1058" s="264"/>
      <c r="M1058" s="265"/>
      <c r="N1058" s="266"/>
      <c r="O1058" s="266"/>
      <c r="P1058" s="266"/>
      <c r="Q1058" s="266"/>
      <c r="R1058" s="266"/>
      <c r="S1058" s="266"/>
      <c r="T1058" s="267"/>
      <c r="AT1058" s="268" t="s">
        <v>235</v>
      </c>
      <c r="AU1058" s="268" t="s">
        <v>85</v>
      </c>
      <c r="AV1058" s="15" t="s">
        <v>231</v>
      </c>
      <c r="AW1058" s="15" t="s">
        <v>40</v>
      </c>
      <c r="AX1058" s="15" t="s">
        <v>25</v>
      </c>
      <c r="AY1058" s="268" t="s">
        <v>225</v>
      </c>
    </row>
    <row r="1059" spans="2:65" s="1" customFormat="1" ht="25.5" customHeight="1">
      <c r="B1059" s="42"/>
      <c r="C1059" s="206" t="s">
        <v>1389</v>
      </c>
      <c r="D1059" s="206" t="s">
        <v>227</v>
      </c>
      <c r="E1059" s="207" t="s">
        <v>1390</v>
      </c>
      <c r="F1059" s="208" t="s">
        <v>1391</v>
      </c>
      <c r="G1059" s="209" t="s">
        <v>920</v>
      </c>
      <c r="H1059" s="210">
        <v>553.2</v>
      </c>
      <c r="I1059" s="211"/>
      <c r="J1059" s="212">
        <f>ROUND(I1059*H1059,2)</f>
        <v>0</v>
      </c>
      <c r="K1059" s="208" t="s">
        <v>24</v>
      </c>
      <c r="L1059" s="62"/>
      <c r="M1059" s="213" t="s">
        <v>24</v>
      </c>
      <c r="N1059" s="214" t="s">
        <v>48</v>
      </c>
      <c r="O1059" s="43"/>
      <c r="P1059" s="215">
        <f>O1059*H1059</f>
        <v>0</v>
      </c>
      <c r="Q1059" s="215">
        <v>0</v>
      </c>
      <c r="R1059" s="215">
        <f>Q1059*H1059</f>
        <v>0</v>
      </c>
      <c r="S1059" s="215">
        <v>0</v>
      </c>
      <c r="T1059" s="216">
        <f>S1059*H1059</f>
        <v>0</v>
      </c>
      <c r="AR1059" s="25" t="s">
        <v>378</v>
      </c>
      <c r="AT1059" s="25" t="s">
        <v>227</v>
      </c>
      <c r="AU1059" s="25" t="s">
        <v>85</v>
      </c>
      <c r="AY1059" s="25" t="s">
        <v>225</v>
      </c>
      <c r="BE1059" s="217">
        <f>IF(N1059="základní",J1059,0)</f>
        <v>0</v>
      </c>
      <c r="BF1059" s="217">
        <f>IF(N1059="snížená",J1059,0)</f>
        <v>0</v>
      </c>
      <c r="BG1059" s="217">
        <f>IF(N1059="zákl. přenesená",J1059,0)</f>
        <v>0</v>
      </c>
      <c r="BH1059" s="217">
        <f>IF(N1059="sníž. přenesená",J1059,0)</f>
        <v>0</v>
      </c>
      <c r="BI1059" s="217">
        <f>IF(N1059="nulová",J1059,0)</f>
        <v>0</v>
      </c>
      <c r="BJ1059" s="25" t="s">
        <v>25</v>
      </c>
      <c r="BK1059" s="217">
        <f>ROUND(I1059*H1059,2)</f>
        <v>0</v>
      </c>
      <c r="BL1059" s="25" t="s">
        <v>378</v>
      </c>
      <c r="BM1059" s="25" t="s">
        <v>1392</v>
      </c>
    </row>
    <row r="1060" spans="2:47" s="1" customFormat="1" ht="40.5">
      <c r="B1060" s="42"/>
      <c r="C1060" s="64"/>
      <c r="D1060" s="218" t="s">
        <v>702</v>
      </c>
      <c r="E1060" s="64"/>
      <c r="F1060" s="273" t="s">
        <v>1319</v>
      </c>
      <c r="G1060" s="64"/>
      <c r="H1060" s="64"/>
      <c r="I1060" s="174"/>
      <c r="J1060" s="64"/>
      <c r="K1060" s="64"/>
      <c r="L1060" s="62"/>
      <c r="M1060" s="220"/>
      <c r="N1060" s="43"/>
      <c r="O1060" s="43"/>
      <c r="P1060" s="43"/>
      <c r="Q1060" s="43"/>
      <c r="R1060" s="43"/>
      <c r="S1060" s="43"/>
      <c r="T1060" s="79"/>
      <c r="AT1060" s="25" t="s">
        <v>702</v>
      </c>
      <c r="AU1060" s="25" t="s">
        <v>85</v>
      </c>
    </row>
    <row r="1061" spans="2:51" s="12" customFormat="1" ht="13.5">
      <c r="B1061" s="221"/>
      <c r="C1061" s="222"/>
      <c r="D1061" s="218" t="s">
        <v>235</v>
      </c>
      <c r="E1061" s="244" t="s">
        <v>24</v>
      </c>
      <c r="F1061" s="245" t="s">
        <v>1393</v>
      </c>
      <c r="G1061" s="222"/>
      <c r="H1061" s="246">
        <v>33</v>
      </c>
      <c r="I1061" s="227"/>
      <c r="J1061" s="222"/>
      <c r="K1061" s="222"/>
      <c r="L1061" s="228"/>
      <c r="M1061" s="229"/>
      <c r="N1061" s="230"/>
      <c r="O1061" s="230"/>
      <c r="P1061" s="230"/>
      <c r="Q1061" s="230"/>
      <c r="R1061" s="230"/>
      <c r="S1061" s="230"/>
      <c r="T1061" s="231"/>
      <c r="AT1061" s="232" t="s">
        <v>235</v>
      </c>
      <c r="AU1061" s="232" t="s">
        <v>85</v>
      </c>
      <c r="AV1061" s="12" t="s">
        <v>85</v>
      </c>
      <c r="AW1061" s="12" t="s">
        <v>40</v>
      </c>
      <c r="AX1061" s="12" t="s">
        <v>77</v>
      </c>
      <c r="AY1061" s="232" t="s">
        <v>225</v>
      </c>
    </row>
    <row r="1062" spans="2:51" s="12" customFormat="1" ht="13.5">
      <c r="B1062" s="221"/>
      <c r="C1062" s="222"/>
      <c r="D1062" s="218" t="s">
        <v>235</v>
      </c>
      <c r="E1062" s="244" t="s">
        <v>24</v>
      </c>
      <c r="F1062" s="245" t="s">
        <v>1394</v>
      </c>
      <c r="G1062" s="222"/>
      <c r="H1062" s="246">
        <v>307.2</v>
      </c>
      <c r="I1062" s="227"/>
      <c r="J1062" s="222"/>
      <c r="K1062" s="222"/>
      <c r="L1062" s="228"/>
      <c r="M1062" s="229"/>
      <c r="N1062" s="230"/>
      <c r="O1062" s="230"/>
      <c r="P1062" s="230"/>
      <c r="Q1062" s="230"/>
      <c r="R1062" s="230"/>
      <c r="S1062" s="230"/>
      <c r="T1062" s="231"/>
      <c r="AT1062" s="232" t="s">
        <v>235</v>
      </c>
      <c r="AU1062" s="232" t="s">
        <v>85</v>
      </c>
      <c r="AV1062" s="12" t="s">
        <v>85</v>
      </c>
      <c r="AW1062" s="12" t="s">
        <v>40</v>
      </c>
      <c r="AX1062" s="12" t="s">
        <v>77</v>
      </c>
      <c r="AY1062" s="232" t="s">
        <v>225</v>
      </c>
    </row>
    <row r="1063" spans="2:51" s="12" customFormat="1" ht="13.5">
      <c r="B1063" s="221"/>
      <c r="C1063" s="222"/>
      <c r="D1063" s="218" t="s">
        <v>235</v>
      </c>
      <c r="E1063" s="244" t="s">
        <v>24</v>
      </c>
      <c r="F1063" s="245" t="s">
        <v>1395</v>
      </c>
      <c r="G1063" s="222"/>
      <c r="H1063" s="246">
        <v>25.2</v>
      </c>
      <c r="I1063" s="227"/>
      <c r="J1063" s="222"/>
      <c r="K1063" s="222"/>
      <c r="L1063" s="228"/>
      <c r="M1063" s="229"/>
      <c r="N1063" s="230"/>
      <c r="O1063" s="230"/>
      <c r="P1063" s="230"/>
      <c r="Q1063" s="230"/>
      <c r="R1063" s="230"/>
      <c r="S1063" s="230"/>
      <c r="T1063" s="231"/>
      <c r="AT1063" s="232" t="s">
        <v>235</v>
      </c>
      <c r="AU1063" s="232" t="s">
        <v>85</v>
      </c>
      <c r="AV1063" s="12" t="s">
        <v>85</v>
      </c>
      <c r="AW1063" s="12" t="s">
        <v>40</v>
      </c>
      <c r="AX1063" s="12" t="s">
        <v>77</v>
      </c>
      <c r="AY1063" s="232" t="s">
        <v>225</v>
      </c>
    </row>
    <row r="1064" spans="2:51" s="12" customFormat="1" ht="13.5">
      <c r="B1064" s="221"/>
      <c r="C1064" s="222"/>
      <c r="D1064" s="218" t="s">
        <v>235</v>
      </c>
      <c r="E1064" s="244" t="s">
        <v>24</v>
      </c>
      <c r="F1064" s="245" t="s">
        <v>1396</v>
      </c>
      <c r="G1064" s="222"/>
      <c r="H1064" s="246">
        <v>58.8</v>
      </c>
      <c r="I1064" s="227"/>
      <c r="J1064" s="222"/>
      <c r="K1064" s="222"/>
      <c r="L1064" s="228"/>
      <c r="M1064" s="229"/>
      <c r="N1064" s="230"/>
      <c r="O1064" s="230"/>
      <c r="P1064" s="230"/>
      <c r="Q1064" s="230"/>
      <c r="R1064" s="230"/>
      <c r="S1064" s="230"/>
      <c r="T1064" s="231"/>
      <c r="AT1064" s="232" t="s">
        <v>235</v>
      </c>
      <c r="AU1064" s="232" t="s">
        <v>85</v>
      </c>
      <c r="AV1064" s="12" t="s">
        <v>85</v>
      </c>
      <c r="AW1064" s="12" t="s">
        <v>40</v>
      </c>
      <c r="AX1064" s="12" t="s">
        <v>77</v>
      </c>
      <c r="AY1064" s="232" t="s">
        <v>225</v>
      </c>
    </row>
    <row r="1065" spans="2:51" s="12" customFormat="1" ht="13.5">
      <c r="B1065" s="221"/>
      <c r="C1065" s="222"/>
      <c r="D1065" s="218" t="s">
        <v>235</v>
      </c>
      <c r="E1065" s="244" t="s">
        <v>24</v>
      </c>
      <c r="F1065" s="245" t="s">
        <v>1397</v>
      </c>
      <c r="G1065" s="222"/>
      <c r="H1065" s="246">
        <v>30</v>
      </c>
      <c r="I1065" s="227"/>
      <c r="J1065" s="222"/>
      <c r="K1065" s="222"/>
      <c r="L1065" s="228"/>
      <c r="M1065" s="229"/>
      <c r="N1065" s="230"/>
      <c r="O1065" s="230"/>
      <c r="P1065" s="230"/>
      <c r="Q1065" s="230"/>
      <c r="R1065" s="230"/>
      <c r="S1065" s="230"/>
      <c r="T1065" s="231"/>
      <c r="AT1065" s="232" t="s">
        <v>235</v>
      </c>
      <c r="AU1065" s="232" t="s">
        <v>85</v>
      </c>
      <c r="AV1065" s="12" t="s">
        <v>85</v>
      </c>
      <c r="AW1065" s="12" t="s">
        <v>40</v>
      </c>
      <c r="AX1065" s="12" t="s">
        <v>77</v>
      </c>
      <c r="AY1065" s="232" t="s">
        <v>225</v>
      </c>
    </row>
    <row r="1066" spans="2:51" s="12" customFormat="1" ht="13.5">
      <c r="B1066" s="221"/>
      <c r="C1066" s="222"/>
      <c r="D1066" s="218" t="s">
        <v>235</v>
      </c>
      <c r="E1066" s="244" t="s">
        <v>24</v>
      </c>
      <c r="F1066" s="245" t="s">
        <v>1398</v>
      </c>
      <c r="G1066" s="222"/>
      <c r="H1066" s="246">
        <v>99</v>
      </c>
      <c r="I1066" s="227"/>
      <c r="J1066" s="222"/>
      <c r="K1066" s="222"/>
      <c r="L1066" s="228"/>
      <c r="M1066" s="229"/>
      <c r="N1066" s="230"/>
      <c r="O1066" s="230"/>
      <c r="P1066" s="230"/>
      <c r="Q1066" s="230"/>
      <c r="R1066" s="230"/>
      <c r="S1066" s="230"/>
      <c r="T1066" s="231"/>
      <c r="AT1066" s="232" t="s">
        <v>235</v>
      </c>
      <c r="AU1066" s="232" t="s">
        <v>85</v>
      </c>
      <c r="AV1066" s="12" t="s">
        <v>85</v>
      </c>
      <c r="AW1066" s="12" t="s">
        <v>40</v>
      </c>
      <c r="AX1066" s="12" t="s">
        <v>77</v>
      </c>
      <c r="AY1066" s="232" t="s">
        <v>225</v>
      </c>
    </row>
    <row r="1067" spans="2:51" s="15" customFormat="1" ht="13.5">
      <c r="B1067" s="258"/>
      <c r="C1067" s="259"/>
      <c r="D1067" s="223" t="s">
        <v>235</v>
      </c>
      <c r="E1067" s="260" t="s">
        <v>24</v>
      </c>
      <c r="F1067" s="261" t="s">
        <v>248</v>
      </c>
      <c r="G1067" s="259"/>
      <c r="H1067" s="262">
        <v>553.2</v>
      </c>
      <c r="I1067" s="263"/>
      <c r="J1067" s="259"/>
      <c r="K1067" s="259"/>
      <c r="L1067" s="264"/>
      <c r="M1067" s="265"/>
      <c r="N1067" s="266"/>
      <c r="O1067" s="266"/>
      <c r="P1067" s="266"/>
      <c r="Q1067" s="266"/>
      <c r="R1067" s="266"/>
      <c r="S1067" s="266"/>
      <c r="T1067" s="267"/>
      <c r="AT1067" s="268" t="s">
        <v>235</v>
      </c>
      <c r="AU1067" s="268" t="s">
        <v>85</v>
      </c>
      <c r="AV1067" s="15" t="s">
        <v>231</v>
      </c>
      <c r="AW1067" s="15" t="s">
        <v>40</v>
      </c>
      <c r="AX1067" s="15" t="s">
        <v>25</v>
      </c>
      <c r="AY1067" s="268" t="s">
        <v>225</v>
      </c>
    </row>
    <row r="1068" spans="2:65" s="1" customFormat="1" ht="16.5" customHeight="1">
      <c r="B1068" s="42"/>
      <c r="C1068" s="274" t="s">
        <v>1399</v>
      </c>
      <c r="D1068" s="274" t="s">
        <v>697</v>
      </c>
      <c r="E1068" s="275" t="s">
        <v>1400</v>
      </c>
      <c r="F1068" s="276" t="s">
        <v>1401</v>
      </c>
      <c r="G1068" s="277" t="s">
        <v>147</v>
      </c>
      <c r="H1068" s="278">
        <v>136.431</v>
      </c>
      <c r="I1068" s="279"/>
      <c r="J1068" s="280">
        <f>ROUND(I1068*H1068,2)</f>
        <v>0</v>
      </c>
      <c r="K1068" s="276" t="s">
        <v>24</v>
      </c>
      <c r="L1068" s="281"/>
      <c r="M1068" s="282" t="s">
        <v>24</v>
      </c>
      <c r="N1068" s="283" t="s">
        <v>48</v>
      </c>
      <c r="O1068" s="43"/>
      <c r="P1068" s="215">
        <f>O1068*H1068</f>
        <v>0</v>
      </c>
      <c r="Q1068" s="215">
        <v>0.55</v>
      </c>
      <c r="R1068" s="215">
        <f>Q1068*H1068</f>
        <v>75.03705000000001</v>
      </c>
      <c r="S1068" s="215">
        <v>0</v>
      </c>
      <c r="T1068" s="216">
        <f>S1068*H1068</f>
        <v>0</v>
      </c>
      <c r="AR1068" s="25" t="s">
        <v>499</v>
      </c>
      <c r="AT1068" s="25" t="s">
        <v>697</v>
      </c>
      <c r="AU1068" s="25" t="s">
        <v>85</v>
      </c>
      <c r="AY1068" s="25" t="s">
        <v>225</v>
      </c>
      <c r="BE1068" s="217">
        <f>IF(N1068="základní",J1068,0)</f>
        <v>0</v>
      </c>
      <c r="BF1068" s="217">
        <f>IF(N1068="snížená",J1068,0)</f>
        <v>0</v>
      </c>
      <c r="BG1068" s="217">
        <f>IF(N1068="zákl. přenesená",J1068,0)</f>
        <v>0</v>
      </c>
      <c r="BH1068" s="217">
        <f>IF(N1068="sníž. přenesená",J1068,0)</f>
        <v>0</v>
      </c>
      <c r="BI1068" s="217">
        <f>IF(N1068="nulová",J1068,0)</f>
        <v>0</v>
      </c>
      <c r="BJ1068" s="25" t="s">
        <v>25</v>
      </c>
      <c r="BK1068" s="217">
        <f>ROUND(I1068*H1068,2)</f>
        <v>0</v>
      </c>
      <c r="BL1068" s="25" t="s">
        <v>378</v>
      </c>
      <c r="BM1068" s="25" t="s">
        <v>1402</v>
      </c>
    </row>
    <row r="1069" spans="2:51" s="13" customFormat="1" ht="13.5">
      <c r="B1069" s="233"/>
      <c r="C1069" s="234"/>
      <c r="D1069" s="218" t="s">
        <v>235</v>
      </c>
      <c r="E1069" s="235" t="s">
        <v>24</v>
      </c>
      <c r="F1069" s="236" t="s">
        <v>1403</v>
      </c>
      <c r="G1069" s="234"/>
      <c r="H1069" s="237" t="s">
        <v>24</v>
      </c>
      <c r="I1069" s="238"/>
      <c r="J1069" s="234"/>
      <c r="K1069" s="234"/>
      <c r="L1069" s="239"/>
      <c r="M1069" s="240"/>
      <c r="N1069" s="241"/>
      <c r="O1069" s="241"/>
      <c r="P1069" s="241"/>
      <c r="Q1069" s="241"/>
      <c r="R1069" s="241"/>
      <c r="S1069" s="241"/>
      <c r="T1069" s="242"/>
      <c r="AT1069" s="243" t="s">
        <v>235</v>
      </c>
      <c r="AU1069" s="243" t="s">
        <v>85</v>
      </c>
      <c r="AV1069" s="13" t="s">
        <v>25</v>
      </c>
      <c r="AW1069" s="13" t="s">
        <v>40</v>
      </c>
      <c r="AX1069" s="13" t="s">
        <v>77</v>
      </c>
      <c r="AY1069" s="243" t="s">
        <v>225</v>
      </c>
    </row>
    <row r="1070" spans="2:51" s="12" customFormat="1" ht="27">
      <c r="B1070" s="221"/>
      <c r="C1070" s="222"/>
      <c r="D1070" s="218" t="s">
        <v>235</v>
      </c>
      <c r="E1070" s="244" t="s">
        <v>24</v>
      </c>
      <c r="F1070" s="245" t="s">
        <v>1404</v>
      </c>
      <c r="G1070" s="222"/>
      <c r="H1070" s="246">
        <v>54.498</v>
      </c>
      <c r="I1070" s="227"/>
      <c r="J1070" s="222"/>
      <c r="K1070" s="222"/>
      <c r="L1070" s="228"/>
      <c r="M1070" s="229"/>
      <c r="N1070" s="230"/>
      <c r="O1070" s="230"/>
      <c r="P1070" s="230"/>
      <c r="Q1070" s="230"/>
      <c r="R1070" s="230"/>
      <c r="S1070" s="230"/>
      <c r="T1070" s="231"/>
      <c r="AT1070" s="232" t="s">
        <v>235</v>
      </c>
      <c r="AU1070" s="232" t="s">
        <v>85</v>
      </c>
      <c r="AV1070" s="12" t="s">
        <v>85</v>
      </c>
      <c r="AW1070" s="12" t="s">
        <v>40</v>
      </c>
      <c r="AX1070" s="12" t="s">
        <v>77</v>
      </c>
      <c r="AY1070" s="232" t="s">
        <v>225</v>
      </c>
    </row>
    <row r="1071" spans="2:51" s="12" customFormat="1" ht="27">
      <c r="B1071" s="221"/>
      <c r="C1071" s="222"/>
      <c r="D1071" s="218" t="s">
        <v>235</v>
      </c>
      <c r="E1071" s="244" t="s">
        <v>24</v>
      </c>
      <c r="F1071" s="245" t="s">
        <v>1405</v>
      </c>
      <c r="G1071" s="222"/>
      <c r="H1071" s="246">
        <v>34.372</v>
      </c>
      <c r="I1071" s="227"/>
      <c r="J1071" s="222"/>
      <c r="K1071" s="222"/>
      <c r="L1071" s="228"/>
      <c r="M1071" s="229"/>
      <c r="N1071" s="230"/>
      <c r="O1071" s="230"/>
      <c r="P1071" s="230"/>
      <c r="Q1071" s="230"/>
      <c r="R1071" s="230"/>
      <c r="S1071" s="230"/>
      <c r="T1071" s="231"/>
      <c r="AT1071" s="232" t="s">
        <v>235</v>
      </c>
      <c r="AU1071" s="232" t="s">
        <v>85</v>
      </c>
      <c r="AV1071" s="12" t="s">
        <v>85</v>
      </c>
      <c r="AW1071" s="12" t="s">
        <v>40</v>
      </c>
      <c r="AX1071" s="12" t="s">
        <v>77</v>
      </c>
      <c r="AY1071" s="232" t="s">
        <v>225</v>
      </c>
    </row>
    <row r="1072" spans="2:51" s="12" customFormat="1" ht="27">
      <c r="B1072" s="221"/>
      <c r="C1072" s="222"/>
      <c r="D1072" s="218" t="s">
        <v>235</v>
      </c>
      <c r="E1072" s="244" t="s">
        <v>24</v>
      </c>
      <c r="F1072" s="245" t="s">
        <v>1406</v>
      </c>
      <c r="G1072" s="222"/>
      <c r="H1072" s="246">
        <v>23.603</v>
      </c>
      <c r="I1072" s="227"/>
      <c r="J1072" s="222"/>
      <c r="K1072" s="222"/>
      <c r="L1072" s="228"/>
      <c r="M1072" s="229"/>
      <c r="N1072" s="230"/>
      <c r="O1072" s="230"/>
      <c r="P1072" s="230"/>
      <c r="Q1072" s="230"/>
      <c r="R1072" s="230"/>
      <c r="S1072" s="230"/>
      <c r="T1072" s="231"/>
      <c r="AT1072" s="232" t="s">
        <v>235</v>
      </c>
      <c r="AU1072" s="232" t="s">
        <v>85</v>
      </c>
      <c r="AV1072" s="12" t="s">
        <v>85</v>
      </c>
      <c r="AW1072" s="12" t="s">
        <v>40</v>
      </c>
      <c r="AX1072" s="12" t="s">
        <v>77</v>
      </c>
      <c r="AY1072" s="232" t="s">
        <v>225</v>
      </c>
    </row>
    <row r="1073" spans="2:51" s="12" customFormat="1" ht="27">
      <c r="B1073" s="221"/>
      <c r="C1073" s="222"/>
      <c r="D1073" s="218" t="s">
        <v>235</v>
      </c>
      <c r="E1073" s="244" t="s">
        <v>24</v>
      </c>
      <c r="F1073" s="245" t="s">
        <v>1407</v>
      </c>
      <c r="G1073" s="222"/>
      <c r="H1073" s="246">
        <v>6.163</v>
      </c>
      <c r="I1073" s="227"/>
      <c r="J1073" s="222"/>
      <c r="K1073" s="222"/>
      <c r="L1073" s="228"/>
      <c r="M1073" s="229"/>
      <c r="N1073" s="230"/>
      <c r="O1073" s="230"/>
      <c r="P1073" s="230"/>
      <c r="Q1073" s="230"/>
      <c r="R1073" s="230"/>
      <c r="S1073" s="230"/>
      <c r="T1073" s="231"/>
      <c r="AT1073" s="232" t="s">
        <v>235</v>
      </c>
      <c r="AU1073" s="232" t="s">
        <v>85</v>
      </c>
      <c r="AV1073" s="12" t="s">
        <v>85</v>
      </c>
      <c r="AW1073" s="12" t="s">
        <v>40</v>
      </c>
      <c r="AX1073" s="12" t="s">
        <v>77</v>
      </c>
      <c r="AY1073" s="232" t="s">
        <v>225</v>
      </c>
    </row>
    <row r="1074" spans="2:51" s="14" customFormat="1" ht="13.5">
      <c r="B1074" s="247"/>
      <c r="C1074" s="248"/>
      <c r="D1074" s="218" t="s">
        <v>235</v>
      </c>
      <c r="E1074" s="249" t="s">
        <v>24</v>
      </c>
      <c r="F1074" s="250" t="s">
        <v>247</v>
      </c>
      <c r="G1074" s="248"/>
      <c r="H1074" s="251">
        <v>118.636</v>
      </c>
      <c r="I1074" s="252"/>
      <c r="J1074" s="248"/>
      <c r="K1074" s="248"/>
      <c r="L1074" s="253"/>
      <c r="M1074" s="254"/>
      <c r="N1074" s="255"/>
      <c r="O1074" s="255"/>
      <c r="P1074" s="255"/>
      <c r="Q1074" s="255"/>
      <c r="R1074" s="255"/>
      <c r="S1074" s="255"/>
      <c r="T1074" s="256"/>
      <c r="AT1074" s="257" t="s">
        <v>235</v>
      </c>
      <c r="AU1074" s="257" t="s">
        <v>85</v>
      </c>
      <c r="AV1074" s="14" t="s">
        <v>91</v>
      </c>
      <c r="AW1074" s="14" t="s">
        <v>40</v>
      </c>
      <c r="AX1074" s="14" t="s">
        <v>77</v>
      </c>
      <c r="AY1074" s="257" t="s">
        <v>225</v>
      </c>
    </row>
    <row r="1075" spans="2:51" s="13" customFormat="1" ht="13.5">
      <c r="B1075" s="233"/>
      <c r="C1075" s="234"/>
      <c r="D1075" s="218" t="s">
        <v>235</v>
      </c>
      <c r="E1075" s="235" t="s">
        <v>24</v>
      </c>
      <c r="F1075" s="236" t="s">
        <v>1408</v>
      </c>
      <c r="G1075" s="234"/>
      <c r="H1075" s="237" t="s">
        <v>24</v>
      </c>
      <c r="I1075" s="238"/>
      <c r="J1075" s="234"/>
      <c r="K1075" s="234"/>
      <c r="L1075" s="239"/>
      <c r="M1075" s="240"/>
      <c r="N1075" s="241"/>
      <c r="O1075" s="241"/>
      <c r="P1075" s="241"/>
      <c r="Q1075" s="241"/>
      <c r="R1075" s="241"/>
      <c r="S1075" s="241"/>
      <c r="T1075" s="242"/>
      <c r="AT1075" s="243" t="s">
        <v>235</v>
      </c>
      <c r="AU1075" s="243" t="s">
        <v>85</v>
      </c>
      <c r="AV1075" s="13" t="s">
        <v>25</v>
      </c>
      <c r="AW1075" s="13" t="s">
        <v>40</v>
      </c>
      <c r="AX1075" s="13" t="s">
        <v>77</v>
      </c>
      <c r="AY1075" s="243" t="s">
        <v>225</v>
      </c>
    </row>
    <row r="1076" spans="2:51" s="12" customFormat="1" ht="13.5">
      <c r="B1076" s="221"/>
      <c r="C1076" s="222"/>
      <c r="D1076" s="218" t="s">
        <v>235</v>
      </c>
      <c r="E1076" s="244" t="s">
        <v>24</v>
      </c>
      <c r="F1076" s="245" t="s">
        <v>1409</v>
      </c>
      <c r="G1076" s="222"/>
      <c r="H1076" s="246">
        <v>17.795</v>
      </c>
      <c r="I1076" s="227"/>
      <c r="J1076" s="222"/>
      <c r="K1076" s="222"/>
      <c r="L1076" s="228"/>
      <c r="M1076" s="229"/>
      <c r="N1076" s="230"/>
      <c r="O1076" s="230"/>
      <c r="P1076" s="230"/>
      <c r="Q1076" s="230"/>
      <c r="R1076" s="230"/>
      <c r="S1076" s="230"/>
      <c r="T1076" s="231"/>
      <c r="AT1076" s="232" t="s">
        <v>235</v>
      </c>
      <c r="AU1076" s="232" t="s">
        <v>85</v>
      </c>
      <c r="AV1076" s="12" t="s">
        <v>85</v>
      </c>
      <c r="AW1076" s="12" t="s">
        <v>40</v>
      </c>
      <c r="AX1076" s="12" t="s">
        <v>77</v>
      </c>
      <c r="AY1076" s="232" t="s">
        <v>225</v>
      </c>
    </row>
    <row r="1077" spans="2:51" s="14" customFormat="1" ht="13.5">
      <c r="B1077" s="247"/>
      <c r="C1077" s="248"/>
      <c r="D1077" s="218" t="s">
        <v>235</v>
      </c>
      <c r="E1077" s="249" t="s">
        <v>24</v>
      </c>
      <c r="F1077" s="250" t="s">
        <v>247</v>
      </c>
      <c r="G1077" s="248"/>
      <c r="H1077" s="251">
        <v>17.795</v>
      </c>
      <c r="I1077" s="252"/>
      <c r="J1077" s="248"/>
      <c r="K1077" s="248"/>
      <c r="L1077" s="253"/>
      <c r="M1077" s="254"/>
      <c r="N1077" s="255"/>
      <c r="O1077" s="255"/>
      <c r="P1077" s="255"/>
      <c r="Q1077" s="255"/>
      <c r="R1077" s="255"/>
      <c r="S1077" s="255"/>
      <c r="T1077" s="256"/>
      <c r="AT1077" s="257" t="s">
        <v>235</v>
      </c>
      <c r="AU1077" s="257" t="s">
        <v>85</v>
      </c>
      <c r="AV1077" s="14" t="s">
        <v>91</v>
      </c>
      <c r="AW1077" s="14" t="s">
        <v>40</v>
      </c>
      <c r="AX1077" s="14" t="s">
        <v>77</v>
      </c>
      <c r="AY1077" s="257" t="s">
        <v>225</v>
      </c>
    </row>
    <row r="1078" spans="2:51" s="15" customFormat="1" ht="13.5">
      <c r="B1078" s="258"/>
      <c r="C1078" s="259"/>
      <c r="D1078" s="223" t="s">
        <v>235</v>
      </c>
      <c r="E1078" s="260" t="s">
        <v>24</v>
      </c>
      <c r="F1078" s="261" t="s">
        <v>248</v>
      </c>
      <c r="G1078" s="259"/>
      <c r="H1078" s="262">
        <v>136.431</v>
      </c>
      <c r="I1078" s="263"/>
      <c r="J1078" s="259"/>
      <c r="K1078" s="259"/>
      <c r="L1078" s="264"/>
      <c r="M1078" s="265"/>
      <c r="N1078" s="266"/>
      <c r="O1078" s="266"/>
      <c r="P1078" s="266"/>
      <c r="Q1078" s="266"/>
      <c r="R1078" s="266"/>
      <c r="S1078" s="266"/>
      <c r="T1078" s="267"/>
      <c r="AT1078" s="268" t="s">
        <v>235</v>
      </c>
      <c r="AU1078" s="268" t="s">
        <v>85</v>
      </c>
      <c r="AV1078" s="15" t="s">
        <v>231</v>
      </c>
      <c r="AW1078" s="15" t="s">
        <v>40</v>
      </c>
      <c r="AX1078" s="15" t="s">
        <v>25</v>
      </c>
      <c r="AY1078" s="268" t="s">
        <v>225</v>
      </c>
    </row>
    <row r="1079" spans="2:65" s="1" customFormat="1" ht="25.5" customHeight="1">
      <c r="B1079" s="42"/>
      <c r="C1079" s="206" t="s">
        <v>1410</v>
      </c>
      <c r="D1079" s="206" t="s">
        <v>227</v>
      </c>
      <c r="E1079" s="207" t="s">
        <v>1411</v>
      </c>
      <c r="F1079" s="208" t="s">
        <v>1412</v>
      </c>
      <c r="G1079" s="209" t="s">
        <v>141</v>
      </c>
      <c r="H1079" s="210">
        <v>24.8</v>
      </c>
      <c r="I1079" s="211"/>
      <c r="J1079" s="212">
        <f>ROUND(I1079*H1079,2)</f>
        <v>0</v>
      </c>
      <c r="K1079" s="208" t="s">
        <v>230</v>
      </c>
      <c r="L1079" s="62"/>
      <c r="M1079" s="213" t="s">
        <v>24</v>
      </c>
      <c r="N1079" s="214" t="s">
        <v>48</v>
      </c>
      <c r="O1079" s="43"/>
      <c r="P1079" s="215">
        <f>O1079*H1079</f>
        <v>0</v>
      </c>
      <c r="Q1079" s="215">
        <v>0</v>
      </c>
      <c r="R1079" s="215">
        <f>Q1079*H1079</f>
        <v>0</v>
      </c>
      <c r="S1079" s="215">
        <v>0</v>
      </c>
      <c r="T1079" s="216">
        <f>S1079*H1079</f>
        <v>0</v>
      </c>
      <c r="AR1079" s="25" t="s">
        <v>378</v>
      </c>
      <c r="AT1079" s="25" t="s">
        <v>227</v>
      </c>
      <c r="AU1079" s="25" t="s">
        <v>85</v>
      </c>
      <c r="AY1079" s="25" t="s">
        <v>225</v>
      </c>
      <c r="BE1079" s="217">
        <f>IF(N1079="základní",J1079,0)</f>
        <v>0</v>
      </c>
      <c r="BF1079" s="217">
        <f>IF(N1079="snížená",J1079,0)</f>
        <v>0</v>
      </c>
      <c r="BG1079" s="217">
        <f>IF(N1079="zákl. přenesená",J1079,0)</f>
        <v>0</v>
      </c>
      <c r="BH1079" s="217">
        <f>IF(N1079="sníž. přenesená",J1079,0)</f>
        <v>0</v>
      </c>
      <c r="BI1079" s="217">
        <f>IF(N1079="nulová",J1079,0)</f>
        <v>0</v>
      </c>
      <c r="BJ1079" s="25" t="s">
        <v>25</v>
      </c>
      <c r="BK1079" s="217">
        <f>ROUND(I1079*H1079,2)</f>
        <v>0</v>
      </c>
      <c r="BL1079" s="25" t="s">
        <v>378</v>
      </c>
      <c r="BM1079" s="25" t="s">
        <v>1413</v>
      </c>
    </row>
    <row r="1080" spans="2:47" s="1" customFormat="1" ht="27">
      <c r="B1080" s="42"/>
      <c r="C1080" s="64"/>
      <c r="D1080" s="218" t="s">
        <v>233</v>
      </c>
      <c r="E1080" s="64"/>
      <c r="F1080" s="219" t="s">
        <v>1414</v>
      </c>
      <c r="G1080" s="64"/>
      <c r="H1080" s="64"/>
      <c r="I1080" s="174"/>
      <c r="J1080" s="64"/>
      <c r="K1080" s="64"/>
      <c r="L1080" s="62"/>
      <c r="M1080" s="220"/>
      <c r="N1080" s="43"/>
      <c r="O1080" s="43"/>
      <c r="P1080" s="43"/>
      <c r="Q1080" s="43"/>
      <c r="R1080" s="43"/>
      <c r="S1080" s="43"/>
      <c r="T1080" s="79"/>
      <c r="AT1080" s="25" t="s">
        <v>233</v>
      </c>
      <c r="AU1080" s="25" t="s">
        <v>85</v>
      </c>
    </row>
    <row r="1081" spans="2:51" s="12" customFormat="1" ht="13.5">
      <c r="B1081" s="221"/>
      <c r="C1081" s="222"/>
      <c r="D1081" s="218" t="s">
        <v>235</v>
      </c>
      <c r="E1081" s="244" t="s">
        <v>24</v>
      </c>
      <c r="F1081" s="245" t="s">
        <v>1415</v>
      </c>
      <c r="G1081" s="222"/>
      <c r="H1081" s="246">
        <v>20</v>
      </c>
      <c r="I1081" s="227"/>
      <c r="J1081" s="222"/>
      <c r="K1081" s="222"/>
      <c r="L1081" s="228"/>
      <c r="M1081" s="229"/>
      <c r="N1081" s="230"/>
      <c r="O1081" s="230"/>
      <c r="P1081" s="230"/>
      <c r="Q1081" s="230"/>
      <c r="R1081" s="230"/>
      <c r="S1081" s="230"/>
      <c r="T1081" s="231"/>
      <c r="AT1081" s="232" t="s">
        <v>235</v>
      </c>
      <c r="AU1081" s="232" t="s">
        <v>85</v>
      </c>
      <c r="AV1081" s="12" t="s">
        <v>85</v>
      </c>
      <c r="AW1081" s="12" t="s">
        <v>40</v>
      </c>
      <c r="AX1081" s="12" t="s">
        <v>77</v>
      </c>
      <c r="AY1081" s="232" t="s">
        <v>225</v>
      </c>
    </row>
    <row r="1082" spans="2:51" s="12" customFormat="1" ht="13.5">
      <c r="B1082" s="221"/>
      <c r="C1082" s="222"/>
      <c r="D1082" s="218" t="s">
        <v>235</v>
      </c>
      <c r="E1082" s="244" t="s">
        <v>24</v>
      </c>
      <c r="F1082" s="245" t="s">
        <v>1416</v>
      </c>
      <c r="G1082" s="222"/>
      <c r="H1082" s="246">
        <v>4.8</v>
      </c>
      <c r="I1082" s="227"/>
      <c r="J1082" s="222"/>
      <c r="K1082" s="222"/>
      <c r="L1082" s="228"/>
      <c r="M1082" s="229"/>
      <c r="N1082" s="230"/>
      <c r="O1082" s="230"/>
      <c r="P1082" s="230"/>
      <c r="Q1082" s="230"/>
      <c r="R1082" s="230"/>
      <c r="S1082" s="230"/>
      <c r="T1082" s="231"/>
      <c r="AT1082" s="232" t="s">
        <v>235</v>
      </c>
      <c r="AU1082" s="232" t="s">
        <v>85</v>
      </c>
      <c r="AV1082" s="12" t="s">
        <v>85</v>
      </c>
      <c r="AW1082" s="12" t="s">
        <v>40</v>
      </c>
      <c r="AX1082" s="12" t="s">
        <v>77</v>
      </c>
      <c r="AY1082" s="232" t="s">
        <v>225</v>
      </c>
    </row>
    <row r="1083" spans="2:51" s="15" customFormat="1" ht="13.5">
      <c r="B1083" s="258"/>
      <c r="C1083" s="259"/>
      <c r="D1083" s="223" t="s">
        <v>235</v>
      </c>
      <c r="E1083" s="260" t="s">
        <v>24</v>
      </c>
      <c r="F1083" s="261" t="s">
        <v>248</v>
      </c>
      <c r="G1083" s="259"/>
      <c r="H1083" s="262">
        <v>24.8</v>
      </c>
      <c r="I1083" s="263"/>
      <c r="J1083" s="259"/>
      <c r="K1083" s="259"/>
      <c r="L1083" s="264"/>
      <c r="M1083" s="265"/>
      <c r="N1083" s="266"/>
      <c r="O1083" s="266"/>
      <c r="P1083" s="266"/>
      <c r="Q1083" s="266"/>
      <c r="R1083" s="266"/>
      <c r="S1083" s="266"/>
      <c r="T1083" s="267"/>
      <c r="AT1083" s="268" t="s">
        <v>235</v>
      </c>
      <c r="AU1083" s="268" t="s">
        <v>85</v>
      </c>
      <c r="AV1083" s="15" t="s">
        <v>231</v>
      </c>
      <c r="AW1083" s="15" t="s">
        <v>40</v>
      </c>
      <c r="AX1083" s="15" t="s">
        <v>25</v>
      </c>
      <c r="AY1083" s="268" t="s">
        <v>225</v>
      </c>
    </row>
    <row r="1084" spans="2:65" s="1" customFormat="1" ht="16.5" customHeight="1">
      <c r="B1084" s="42"/>
      <c r="C1084" s="274" t="s">
        <v>1417</v>
      </c>
      <c r="D1084" s="274" t="s">
        <v>697</v>
      </c>
      <c r="E1084" s="275" t="s">
        <v>1418</v>
      </c>
      <c r="F1084" s="276" t="s">
        <v>1419</v>
      </c>
      <c r="G1084" s="277" t="s">
        <v>147</v>
      </c>
      <c r="H1084" s="278">
        <v>0.776</v>
      </c>
      <c r="I1084" s="279"/>
      <c r="J1084" s="280">
        <f>ROUND(I1084*H1084,2)</f>
        <v>0</v>
      </c>
      <c r="K1084" s="276" t="s">
        <v>230</v>
      </c>
      <c r="L1084" s="281"/>
      <c r="M1084" s="282" t="s">
        <v>24</v>
      </c>
      <c r="N1084" s="283" t="s">
        <v>48</v>
      </c>
      <c r="O1084" s="43"/>
      <c r="P1084" s="215">
        <f>O1084*H1084</f>
        <v>0</v>
      </c>
      <c r="Q1084" s="215">
        <v>0.55</v>
      </c>
      <c r="R1084" s="215">
        <f>Q1084*H1084</f>
        <v>0.42680000000000007</v>
      </c>
      <c r="S1084" s="215">
        <v>0</v>
      </c>
      <c r="T1084" s="216">
        <f>S1084*H1084</f>
        <v>0</v>
      </c>
      <c r="AR1084" s="25" t="s">
        <v>499</v>
      </c>
      <c r="AT1084" s="25" t="s">
        <v>697</v>
      </c>
      <c r="AU1084" s="25" t="s">
        <v>85</v>
      </c>
      <c r="AY1084" s="25" t="s">
        <v>225</v>
      </c>
      <c r="BE1084" s="217">
        <f>IF(N1084="základní",J1084,0)</f>
        <v>0</v>
      </c>
      <c r="BF1084" s="217">
        <f>IF(N1084="snížená",J1084,0)</f>
        <v>0</v>
      </c>
      <c r="BG1084" s="217">
        <f>IF(N1084="zákl. přenesená",J1084,0)</f>
        <v>0</v>
      </c>
      <c r="BH1084" s="217">
        <f>IF(N1084="sníž. přenesená",J1084,0)</f>
        <v>0</v>
      </c>
      <c r="BI1084" s="217">
        <f>IF(N1084="nulová",J1084,0)</f>
        <v>0</v>
      </c>
      <c r="BJ1084" s="25" t="s">
        <v>25</v>
      </c>
      <c r="BK1084" s="217">
        <f>ROUND(I1084*H1084,2)</f>
        <v>0</v>
      </c>
      <c r="BL1084" s="25" t="s">
        <v>378</v>
      </c>
      <c r="BM1084" s="25" t="s">
        <v>1420</v>
      </c>
    </row>
    <row r="1085" spans="2:47" s="1" customFormat="1" ht="27">
      <c r="B1085" s="42"/>
      <c r="C1085" s="64"/>
      <c r="D1085" s="218" t="s">
        <v>233</v>
      </c>
      <c r="E1085" s="64"/>
      <c r="F1085" s="219" t="s">
        <v>1421</v>
      </c>
      <c r="G1085" s="64"/>
      <c r="H1085" s="64"/>
      <c r="I1085" s="174"/>
      <c r="J1085" s="64"/>
      <c r="K1085" s="64"/>
      <c r="L1085" s="62"/>
      <c r="M1085" s="220"/>
      <c r="N1085" s="43"/>
      <c r="O1085" s="43"/>
      <c r="P1085" s="43"/>
      <c r="Q1085" s="43"/>
      <c r="R1085" s="43"/>
      <c r="S1085" s="43"/>
      <c r="T1085" s="79"/>
      <c r="AT1085" s="25" t="s">
        <v>233</v>
      </c>
      <c r="AU1085" s="25" t="s">
        <v>85</v>
      </c>
    </row>
    <row r="1086" spans="2:51" s="12" customFormat="1" ht="13.5">
      <c r="B1086" s="221"/>
      <c r="C1086" s="222"/>
      <c r="D1086" s="223" t="s">
        <v>235</v>
      </c>
      <c r="E1086" s="224" t="s">
        <v>24</v>
      </c>
      <c r="F1086" s="225" t="s">
        <v>1422</v>
      </c>
      <c r="G1086" s="222"/>
      <c r="H1086" s="226">
        <v>0.776</v>
      </c>
      <c r="I1086" s="227"/>
      <c r="J1086" s="222"/>
      <c r="K1086" s="222"/>
      <c r="L1086" s="228"/>
      <c r="M1086" s="229"/>
      <c r="N1086" s="230"/>
      <c r="O1086" s="230"/>
      <c r="P1086" s="230"/>
      <c r="Q1086" s="230"/>
      <c r="R1086" s="230"/>
      <c r="S1086" s="230"/>
      <c r="T1086" s="231"/>
      <c r="AT1086" s="232" t="s">
        <v>235</v>
      </c>
      <c r="AU1086" s="232" t="s">
        <v>85</v>
      </c>
      <c r="AV1086" s="12" t="s">
        <v>85</v>
      </c>
      <c r="AW1086" s="12" t="s">
        <v>40</v>
      </c>
      <c r="AX1086" s="12" t="s">
        <v>25</v>
      </c>
      <c r="AY1086" s="232" t="s">
        <v>225</v>
      </c>
    </row>
    <row r="1087" spans="2:65" s="1" customFormat="1" ht="25.5" customHeight="1">
      <c r="B1087" s="42"/>
      <c r="C1087" s="206" t="s">
        <v>1423</v>
      </c>
      <c r="D1087" s="206" t="s">
        <v>227</v>
      </c>
      <c r="E1087" s="207" t="s">
        <v>1424</v>
      </c>
      <c r="F1087" s="208" t="s">
        <v>1425</v>
      </c>
      <c r="G1087" s="209" t="s">
        <v>141</v>
      </c>
      <c r="H1087" s="210">
        <v>1110</v>
      </c>
      <c r="I1087" s="211"/>
      <c r="J1087" s="212">
        <f>ROUND(I1087*H1087,2)</f>
        <v>0</v>
      </c>
      <c r="K1087" s="208" t="s">
        <v>230</v>
      </c>
      <c r="L1087" s="62"/>
      <c r="M1087" s="213" t="s">
        <v>24</v>
      </c>
      <c r="N1087" s="214" t="s">
        <v>48</v>
      </c>
      <c r="O1087" s="43"/>
      <c r="P1087" s="215">
        <f>O1087*H1087</f>
        <v>0</v>
      </c>
      <c r="Q1087" s="215">
        <v>0</v>
      </c>
      <c r="R1087" s="215">
        <f>Q1087*H1087</f>
        <v>0</v>
      </c>
      <c r="S1087" s="215">
        <v>0</v>
      </c>
      <c r="T1087" s="216">
        <f>S1087*H1087</f>
        <v>0</v>
      </c>
      <c r="AR1087" s="25" t="s">
        <v>378</v>
      </c>
      <c r="AT1087" s="25" t="s">
        <v>227</v>
      </c>
      <c r="AU1087" s="25" t="s">
        <v>85</v>
      </c>
      <c r="AY1087" s="25" t="s">
        <v>225</v>
      </c>
      <c r="BE1087" s="217">
        <f>IF(N1087="základní",J1087,0)</f>
        <v>0</v>
      </c>
      <c r="BF1087" s="217">
        <f>IF(N1087="snížená",J1087,0)</f>
        <v>0</v>
      </c>
      <c r="BG1087" s="217">
        <f>IF(N1087="zákl. přenesená",J1087,0)</f>
        <v>0</v>
      </c>
      <c r="BH1087" s="217">
        <f>IF(N1087="sníž. přenesená",J1087,0)</f>
        <v>0</v>
      </c>
      <c r="BI1087" s="217">
        <f>IF(N1087="nulová",J1087,0)</f>
        <v>0</v>
      </c>
      <c r="BJ1087" s="25" t="s">
        <v>25</v>
      </c>
      <c r="BK1087" s="217">
        <f>ROUND(I1087*H1087,2)</f>
        <v>0</v>
      </c>
      <c r="BL1087" s="25" t="s">
        <v>378</v>
      </c>
      <c r="BM1087" s="25" t="s">
        <v>1426</v>
      </c>
    </row>
    <row r="1088" spans="2:47" s="1" customFormat="1" ht="27">
      <c r="B1088" s="42"/>
      <c r="C1088" s="64"/>
      <c r="D1088" s="218" t="s">
        <v>233</v>
      </c>
      <c r="E1088" s="64"/>
      <c r="F1088" s="219" t="s">
        <v>1427</v>
      </c>
      <c r="G1088" s="64"/>
      <c r="H1088" s="64"/>
      <c r="I1088" s="174"/>
      <c r="J1088" s="64"/>
      <c r="K1088" s="64"/>
      <c r="L1088" s="62"/>
      <c r="M1088" s="220"/>
      <c r="N1088" s="43"/>
      <c r="O1088" s="43"/>
      <c r="P1088" s="43"/>
      <c r="Q1088" s="43"/>
      <c r="R1088" s="43"/>
      <c r="S1088" s="43"/>
      <c r="T1088" s="79"/>
      <c r="AT1088" s="25" t="s">
        <v>233</v>
      </c>
      <c r="AU1088" s="25" t="s">
        <v>85</v>
      </c>
    </row>
    <row r="1089" spans="2:51" s="12" customFormat="1" ht="13.5">
      <c r="B1089" s="221"/>
      <c r="C1089" s="222"/>
      <c r="D1089" s="218" t="s">
        <v>235</v>
      </c>
      <c r="E1089" s="244" t="s">
        <v>24</v>
      </c>
      <c r="F1089" s="245" t="s">
        <v>1428</v>
      </c>
      <c r="G1089" s="222"/>
      <c r="H1089" s="246">
        <v>520</v>
      </c>
      <c r="I1089" s="227"/>
      <c r="J1089" s="222"/>
      <c r="K1089" s="222"/>
      <c r="L1089" s="228"/>
      <c r="M1089" s="229"/>
      <c r="N1089" s="230"/>
      <c r="O1089" s="230"/>
      <c r="P1089" s="230"/>
      <c r="Q1089" s="230"/>
      <c r="R1089" s="230"/>
      <c r="S1089" s="230"/>
      <c r="T1089" s="231"/>
      <c r="AT1089" s="232" t="s">
        <v>235</v>
      </c>
      <c r="AU1089" s="232" t="s">
        <v>85</v>
      </c>
      <c r="AV1089" s="12" t="s">
        <v>85</v>
      </c>
      <c r="AW1089" s="12" t="s">
        <v>40</v>
      </c>
      <c r="AX1089" s="12" t="s">
        <v>77</v>
      </c>
      <c r="AY1089" s="232" t="s">
        <v>225</v>
      </c>
    </row>
    <row r="1090" spans="2:51" s="12" customFormat="1" ht="13.5">
      <c r="B1090" s="221"/>
      <c r="C1090" s="222"/>
      <c r="D1090" s="218" t="s">
        <v>235</v>
      </c>
      <c r="E1090" s="244" t="s">
        <v>24</v>
      </c>
      <c r="F1090" s="245" t="s">
        <v>1429</v>
      </c>
      <c r="G1090" s="222"/>
      <c r="H1090" s="246">
        <v>590</v>
      </c>
      <c r="I1090" s="227"/>
      <c r="J1090" s="222"/>
      <c r="K1090" s="222"/>
      <c r="L1090" s="228"/>
      <c r="M1090" s="229"/>
      <c r="N1090" s="230"/>
      <c r="O1090" s="230"/>
      <c r="P1090" s="230"/>
      <c r="Q1090" s="230"/>
      <c r="R1090" s="230"/>
      <c r="S1090" s="230"/>
      <c r="T1090" s="231"/>
      <c r="AT1090" s="232" t="s">
        <v>235</v>
      </c>
      <c r="AU1090" s="232" t="s">
        <v>85</v>
      </c>
      <c r="AV1090" s="12" t="s">
        <v>85</v>
      </c>
      <c r="AW1090" s="12" t="s">
        <v>40</v>
      </c>
      <c r="AX1090" s="12" t="s">
        <v>77</v>
      </c>
      <c r="AY1090" s="232" t="s">
        <v>225</v>
      </c>
    </row>
    <row r="1091" spans="2:51" s="15" customFormat="1" ht="13.5">
      <c r="B1091" s="258"/>
      <c r="C1091" s="259"/>
      <c r="D1091" s="223" t="s">
        <v>235</v>
      </c>
      <c r="E1091" s="260" t="s">
        <v>24</v>
      </c>
      <c r="F1091" s="261" t="s">
        <v>248</v>
      </c>
      <c r="G1091" s="259"/>
      <c r="H1091" s="262">
        <v>1110</v>
      </c>
      <c r="I1091" s="263"/>
      <c r="J1091" s="259"/>
      <c r="K1091" s="259"/>
      <c r="L1091" s="264"/>
      <c r="M1091" s="265"/>
      <c r="N1091" s="266"/>
      <c r="O1091" s="266"/>
      <c r="P1091" s="266"/>
      <c r="Q1091" s="266"/>
      <c r="R1091" s="266"/>
      <c r="S1091" s="266"/>
      <c r="T1091" s="267"/>
      <c r="AT1091" s="268" t="s">
        <v>235</v>
      </c>
      <c r="AU1091" s="268" t="s">
        <v>85</v>
      </c>
      <c r="AV1091" s="15" t="s">
        <v>231</v>
      </c>
      <c r="AW1091" s="15" t="s">
        <v>40</v>
      </c>
      <c r="AX1091" s="15" t="s">
        <v>25</v>
      </c>
      <c r="AY1091" s="268" t="s">
        <v>225</v>
      </c>
    </row>
    <row r="1092" spans="2:65" s="1" customFormat="1" ht="16.5" customHeight="1">
      <c r="B1092" s="42"/>
      <c r="C1092" s="274" t="s">
        <v>1430</v>
      </c>
      <c r="D1092" s="274" t="s">
        <v>697</v>
      </c>
      <c r="E1092" s="275" t="s">
        <v>1431</v>
      </c>
      <c r="F1092" s="276" t="s">
        <v>1432</v>
      </c>
      <c r="G1092" s="277" t="s">
        <v>147</v>
      </c>
      <c r="H1092" s="278">
        <v>19.78</v>
      </c>
      <c r="I1092" s="279"/>
      <c r="J1092" s="280">
        <f>ROUND(I1092*H1092,2)</f>
        <v>0</v>
      </c>
      <c r="K1092" s="276" t="s">
        <v>230</v>
      </c>
      <c r="L1092" s="281"/>
      <c r="M1092" s="282" t="s">
        <v>24</v>
      </c>
      <c r="N1092" s="283" t="s">
        <v>48</v>
      </c>
      <c r="O1092" s="43"/>
      <c r="P1092" s="215">
        <f>O1092*H1092</f>
        <v>0</v>
      </c>
      <c r="Q1092" s="215">
        <v>0.55</v>
      </c>
      <c r="R1092" s="215">
        <f>Q1092*H1092</f>
        <v>10.879000000000001</v>
      </c>
      <c r="S1092" s="215">
        <v>0</v>
      </c>
      <c r="T1092" s="216">
        <f>S1092*H1092</f>
        <v>0</v>
      </c>
      <c r="AR1092" s="25" t="s">
        <v>499</v>
      </c>
      <c r="AT1092" s="25" t="s">
        <v>697</v>
      </c>
      <c r="AU1092" s="25" t="s">
        <v>85</v>
      </c>
      <c r="AY1092" s="25" t="s">
        <v>225</v>
      </c>
      <c r="BE1092" s="217">
        <f>IF(N1092="základní",J1092,0)</f>
        <v>0</v>
      </c>
      <c r="BF1092" s="217">
        <f>IF(N1092="snížená",J1092,0)</f>
        <v>0</v>
      </c>
      <c r="BG1092" s="217">
        <f>IF(N1092="zákl. přenesená",J1092,0)</f>
        <v>0</v>
      </c>
      <c r="BH1092" s="217">
        <f>IF(N1092="sníž. přenesená",J1092,0)</f>
        <v>0</v>
      </c>
      <c r="BI1092" s="217">
        <f>IF(N1092="nulová",J1092,0)</f>
        <v>0</v>
      </c>
      <c r="BJ1092" s="25" t="s">
        <v>25</v>
      </c>
      <c r="BK1092" s="217">
        <f>ROUND(I1092*H1092,2)</f>
        <v>0</v>
      </c>
      <c r="BL1092" s="25" t="s">
        <v>378</v>
      </c>
      <c r="BM1092" s="25" t="s">
        <v>1433</v>
      </c>
    </row>
    <row r="1093" spans="2:47" s="1" customFormat="1" ht="27">
      <c r="B1093" s="42"/>
      <c r="C1093" s="64"/>
      <c r="D1093" s="218" t="s">
        <v>233</v>
      </c>
      <c r="E1093" s="64"/>
      <c r="F1093" s="219" t="s">
        <v>1434</v>
      </c>
      <c r="G1093" s="64"/>
      <c r="H1093" s="64"/>
      <c r="I1093" s="174"/>
      <c r="J1093" s="64"/>
      <c r="K1093" s="64"/>
      <c r="L1093" s="62"/>
      <c r="M1093" s="220"/>
      <c r="N1093" s="43"/>
      <c r="O1093" s="43"/>
      <c r="P1093" s="43"/>
      <c r="Q1093" s="43"/>
      <c r="R1093" s="43"/>
      <c r="S1093" s="43"/>
      <c r="T1093" s="79"/>
      <c r="AT1093" s="25" t="s">
        <v>233</v>
      </c>
      <c r="AU1093" s="25" t="s">
        <v>85</v>
      </c>
    </row>
    <row r="1094" spans="2:51" s="12" customFormat="1" ht="13.5">
      <c r="B1094" s="221"/>
      <c r="C1094" s="222"/>
      <c r="D1094" s="223" t="s">
        <v>235</v>
      </c>
      <c r="E1094" s="224" t="s">
        <v>24</v>
      </c>
      <c r="F1094" s="225" t="s">
        <v>1435</v>
      </c>
      <c r="G1094" s="222"/>
      <c r="H1094" s="226">
        <v>19.78</v>
      </c>
      <c r="I1094" s="227"/>
      <c r="J1094" s="222"/>
      <c r="K1094" s="222"/>
      <c r="L1094" s="228"/>
      <c r="M1094" s="229"/>
      <c r="N1094" s="230"/>
      <c r="O1094" s="230"/>
      <c r="P1094" s="230"/>
      <c r="Q1094" s="230"/>
      <c r="R1094" s="230"/>
      <c r="S1094" s="230"/>
      <c r="T1094" s="231"/>
      <c r="AT1094" s="232" t="s">
        <v>235</v>
      </c>
      <c r="AU1094" s="232" t="s">
        <v>85</v>
      </c>
      <c r="AV1094" s="12" t="s">
        <v>85</v>
      </c>
      <c r="AW1094" s="12" t="s">
        <v>40</v>
      </c>
      <c r="AX1094" s="12" t="s">
        <v>25</v>
      </c>
      <c r="AY1094" s="232" t="s">
        <v>225</v>
      </c>
    </row>
    <row r="1095" spans="2:65" s="1" customFormat="1" ht="16.5" customHeight="1">
      <c r="B1095" s="42"/>
      <c r="C1095" s="206" t="s">
        <v>1436</v>
      </c>
      <c r="D1095" s="206" t="s">
        <v>227</v>
      </c>
      <c r="E1095" s="207" t="s">
        <v>1437</v>
      </c>
      <c r="F1095" s="208" t="s">
        <v>1438</v>
      </c>
      <c r="G1095" s="209" t="s">
        <v>147</v>
      </c>
      <c r="H1095" s="210">
        <v>156.987</v>
      </c>
      <c r="I1095" s="211"/>
      <c r="J1095" s="212">
        <f>ROUND(I1095*H1095,2)</f>
        <v>0</v>
      </c>
      <c r="K1095" s="208" t="s">
        <v>230</v>
      </c>
      <c r="L1095" s="62"/>
      <c r="M1095" s="213" t="s">
        <v>24</v>
      </c>
      <c r="N1095" s="214" t="s">
        <v>48</v>
      </c>
      <c r="O1095" s="43"/>
      <c r="P1095" s="215">
        <f>O1095*H1095</f>
        <v>0</v>
      </c>
      <c r="Q1095" s="215">
        <v>0.02337</v>
      </c>
      <c r="R1095" s="215">
        <f>Q1095*H1095</f>
        <v>3.6687861899999996</v>
      </c>
      <c r="S1095" s="215">
        <v>0</v>
      </c>
      <c r="T1095" s="216">
        <f>S1095*H1095</f>
        <v>0</v>
      </c>
      <c r="AR1095" s="25" t="s">
        <v>378</v>
      </c>
      <c r="AT1095" s="25" t="s">
        <v>227</v>
      </c>
      <c r="AU1095" s="25" t="s">
        <v>85</v>
      </c>
      <c r="AY1095" s="25" t="s">
        <v>225</v>
      </c>
      <c r="BE1095" s="217">
        <f>IF(N1095="základní",J1095,0)</f>
        <v>0</v>
      </c>
      <c r="BF1095" s="217">
        <f>IF(N1095="snížená",J1095,0)</f>
        <v>0</v>
      </c>
      <c r="BG1095" s="217">
        <f>IF(N1095="zákl. přenesená",J1095,0)</f>
        <v>0</v>
      </c>
      <c r="BH1095" s="217">
        <f>IF(N1095="sníž. přenesená",J1095,0)</f>
        <v>0</v>
      </c>
      <c r="BI1095" s="217">
        <f>IF(N1095="nulová",J1095,0)</f>
        <v>0</v>
      </c>
      <c r="BJ1095" s="25" t="s">
        <v>25</v>
      </c>
      <c r="BK1095" s="217">
        <f>ROUND(I1095*H1095,2)</f>
        <v>0</v>
      </c>
      <c r="BL1095" s="25" t="s">
        <v>378</v>
      </c>
      <c r="BM1095" s="25" t="s">
        <v>1439</v>
      </c>
    </row>
    <row r="1096" spans="2:47" s="1" customFormat="1" ht="27">
      <c r="B1096" s="42"/>
      <c r="C1096" s="64"/>
      <c r="D1096" s="218" t="s">
        <v>233</v>
      </c>
      <c r="E1096" s="64"/>
      <c r="F1096" s="219" t="s">
        <v>1440</v>
      </c>
      <c r="G1096" s="64"/>
      <c r="H1096" s="64"/>
      <c r="I1096" s="174"/>
      <c r="J1096" s="64"/>
      <c r="K1096" s="64"/>
      <c r="L1096" s="62"/>
      <c r="M1096" s="220"/>
      <c r="N1096" s="43"/>
      <c r="O1096" s="43"/>
      <c r="P1096" s="43"/>
      <c r="Q1096" s="43"/>
      <c r="R1096" s="43"/>
      <c r="S1096" s="43"/>
      <c r="T1096" s="79"/>
      <c r="AT1096" s="25" t="s">
        <v>233</v>
      </c>
      <c r="AU1096" s="25" t="s">
        <v>85</v>
      </c>
    </row>
    <row r="1097" spans="2:51" s="12" customFormat="1" ht="13.5">
      <c r="B1097" s="221"/>
      <c r="C1097" s="222"/>
      <c r="D1097" s="223" t="s">
        <v>235</v>
      </c>
      <c r="E1097" s="224" t="s">
        <v>24</v>
      </c>
      <c r="F1097" s="225" t="s">
        <v>1307</v>
      </c>
      <c r="G1097" s="222"/>
      <c r="H1097" s="226">
        <v>156.987</v>
      </c>
      <c r="I1097" s="227"/>
      <c r="J1097" s="222"/>
      <c r="K1097" s="222"/>
      <c r="L1097" s="228"/>
      <c r="M1097" s="229"/>
      <c r="N1097" s="230"/>
      <c r="O1097" s="230"/>
      <c r="P1097" s="230"/>
      <c r="Q1097" s="230"/>
      <c r="R1097" s="230"/>
      <c r="S1097" s="230"/>
      <c r="T1097" s="231"/>
      <c r="AT1097" s="232" t="s">
        <v>235</v>
      </c>
      <c r="AU1097" s="232" t="s">
        <v>85</v>
      </c>
      <c r="AV1097" s="12" t="s">
        <v>85</v>
      </c>
      <c r="AW1097" s="12" t="s">
        <v>40</v>
      </c>
      <c r="AX1097" s="12" t="s">
        <v>25</v>
      </c>
      <c r="AY1097" s="232" t="s">
        <v>225</v>
      </c>
    </row>
    <row r="1098" spans="2:65" s="1" customFormat="1" ht="16.5" customHeight="1">
      <c r="B1098" s="42"/>
      <c r="C1098" s="206" t="s">
        <v>1441</v>
      </c>
      <c r="D1098" s="206" t="s">
        <v>227</v>
      </c>
      <c r="E1098" s="207" t="s">
        <v>1442</v>
      </c>
      <c r="F1098" s="208" t="s">
        <v>1443</v>
      </c>
      <c r="G1098" s="209" t="s">
        <v>692</v>
      </c>
      <c r="H1098" s="210">
        <v>90.308</v>
      </c>
      <c r="I1098" s="211"/>
      <c r="J1098" s="212">
        <f>ROUND(I1098*H1098,2)</f>
        <v>0</v>
      </c>
      <c r="K1098" s="208" t="s">
        <v>230</v>
      </c>
      <c r="L1098" s="62"/>
      <c r="M1098" s="213" t="s">
        <v>24</v>
      </c>
      <c r="N1098" s="214" t="s">
        <v>48</v>
      </c>
      <c r="O1098" s="43"/>
      <c r="P1098" s="215">
        <f>O1098*H1098</f>
        <v>0</v>
      </c>
      <c r="Q1098" s="215">
        <v>0</v>
      </c>
      <c r="R1098" s="215">
        <f>Q1098*H1098</f>
        <v>0</v>
      </c>
      <c r="S1098" s="215">
        <v>0</v>
      </c>
      <c r="T1098" s="216">
        <f>S1098*H1098</f>
        <v>0</v>
      </c>
      <c r="AR1098" s="25" t="s">
        <v>378</v>
      </c>
      <c r="AT1098" s="25" t="s">
        <v>227</v>
      </c>
      <c r="AU1098" s="25" t="s">
        <v>85</v>
      </c>
      <c r="AY1098" s="25" t="s">
        <v>225</v>
      </c>
      <c r="BE1098" s="217">
        <f>IF(N1098="základní",J1098,0)</f>
        <v>0</v>
      </c>
      <c r="BF1098" s="217">
        <f>IF(N1098="snížená",J1098,0)</f>
        <v>0</v>
      </c>
      <c r="BG1098" s="217">
        <f>IF(N1098="zákl. přenesená",J1098,0)</f>
        <v>0</v>
      </c>
      <c r="BH1098" s="217">
        <f>IF(N1098="sníž. přenesená",J1098,0)</f>
        <v>0</v>
      </c>
      <c r="BI1098" s="217">
        <f>IF(N1098="nulová",J1098,0)</f>
        <v>0</v>
      </c>
      <c r="BJ1098" s="25" t="s">
        <v>25</v>
      </c>
      <c r="BK1098" s="217">
        <f>ROUND(I1098*H1098,2)</f>
        <v>0</v>
      </c>
      <c r="BL1098" s="25" t="s">
        <v>378</v>
      </c>
      <c r="BM1098" s="25" t="s">
        <v>1444</v>
      </c>
    </row>
    <row r="1099" spans="2:47" s="1" customFormat="1" ht="27">
      <c r="B1099" s="42"/>
      <c r="C1099" s="64"/>
      <c r="D1099" s="218" t="s">
        <v>233</v>
      </c>
      <c r="E1099" s="64"/>
      <c r="F1099" s="219" t="s">
        <v>1445</v>
      </c>
      <c r="G1099" s="64"/>
      <c r="H1099" s="64"/>
      <c r="I1099" s="174"/>
      <c r="J1099" s="64"/>
      <c r="K1099" s="64"/>
      <c r="L1099" s="62"/>
      <c r="M1099" s="220"/>
      <c r="N1099" s="43"/>
      <c r="O1099" s="43"/>
      <c r="P1099" s="43"/>
      <c r="Q1099" s="43"/>
      <c r="R1099" s="43"/>
      <c r="S1099" s="43"/>
      <c r="T1099" s="79"/>
      <c r="AT1099" s="25" t="s">
        <v>233</v>
      </c>
      <c r="AU1099" s="25" t="s">
        <v>85</v>
      </c>
    </row>
    <row r="1100" spans="2:63" s="11" customFormat="1" ht="29.85" customHeight="1">
      <c r="B1100" s="189"/>
      <c r="C1100" s="190"/>
      <c r="D1100" s="203" t="s">
        <v>76</v>
      </c>
      <c r="E1100" s="204" t="s">
        <v>1446</v>
      </c>
      <c r="F1100" s="204" t="s">
        <v>1447</v>
      </c>
      <c r="G1100" s="190"/>
      <c r="H1100" s="190"/>
      <c r="I1100" s="193"/>
      <c r="J1100" s="205">
        <f>BK1100</f>
        <v>0</v>
      </c>
      <c r="K1100" s="190"/>
      <c r="L1100" s="195"/>
      <c r="M1100" s="196"/>
      <c r="N1100" s="197"/>
      <c r="O1100" s="197"/>
      <c r="P1100" s="198">
        <f>SUM(P1101:P1180)</f>
        <v>0</v>
      </c>
      <c r="Q1100" s="197"/>
      <c r="R1100" s="198">
        <f>SUM(R1101:R1180)</f>
        <v>1.9938980000000002</v>
      </c>
      <c r="S1100" s="197"/>
      <c r="T1100" s="199">
        <f>SUM(T1101:T1180)</f>
        <v>0.047159999999999994</v>
      </c>
      <c r="AR1100" s="200" t="s">
        <v>85</v>
      </c>
      <c r="AT1100" s="201" t="s">
        <v>76</v>
      </c>
      <c r="AU1100" s="201" t="s">
        <v>25</v>
      </c>
      <c r="AY1100" s="200" t="s">
        <v>225</v>
      </c>
      <c r="BK1100" s="202">
        <f>SUM(BK1101:BK1180)</f>
        <v>0</v>
      </c>
    </row>
    <row r="1101" spans="2:65" s="1" customFormat="1" ht="16.5" customHeight="1">
      <c r="B1101" s="42"/>
      <c r="C1101" s="206" t="s">
        <v>1448</v>
      </c>
      <c r="D1101" s="206" t="s">
        <v>227</v>
      </c>
      <c r="E1101" s="207" t="s">
        <v>1449</v>
      </c>
      <c r="F1101" s="208" t="s">
        <v>1450</v>
      </c>
      <c r="G1101" s="209" t="s">
        <v>920</v>
      </c>
      <c r="H1101" s="210">
        <v>4.5</v>
      </c>
      <c r="I1101" s="211"/>
      <c r="J1101" s="212">
        <f>ROUND(I1101*H1101,2)</f>
        <v>0</v>
      </c>
      <c r="K1101" s="208" t="s">
        <v>230</v>
      </c>
      <c r="L1101" s="62"/>
      <c r="M1101" s="213" t="s">
        <v>24</v>
      </c>
      <c r="N1101" s="214" t="s">
        <v>48</v>
      </c>
      <c r="O1101" s="43"/>
      <c r="P1101" s="215">
        <f>O1101*H1101</f>
        <v>0</v>
      </c>
      <c r="Q1101" s="215">
        <v>0</v>
      </c>
      <c r="R1101" s="215">
        <f>Q1101*H1101</f>
        <v>0</v>
      </c>
      <c r="S1101" s="215">
        <v>0.0026</v>
      </c>
      <c r="T1101" s="216">
        <f>S1101*H1101</f>
        <v>0.011699999999999999</v>
      </c>
      <c r="AR1101" s="25" t="s">
        <v>378</v>
      </c>
      <c r="AT1101" s="25" t="s">
        <v>227</v>
      </c>
      <c r="AU1101" s="25" t="s">
        <v>85</v>
      </c>
      <c r="AY1101" s="25" t="s">
        <v>225</v>
      </c>
      <c r="BE1101" s="217">
        <f>IF(N1101="základní",J1101,0)</f>
        <v>0</v>
      </c>
      <c r="BF1101" s="217">
        <f>IF(N1101="snížená",J1101,0)</f>
        <v>0</v>
      </c>
      <c r="BG1101" s="217">
        <f>IF(N1101="zákl. přenesená",J1101,0)</f>
        <v>0</v>
      </c>
      <c r="BH1101" s="217">
        <f>IF(N1101="sníž. přenesená",J1101,0)</f>
        <v>0</v>
      </c>
      <c r="BI1101" s="217">
        <f>IF(N1101="nulová",J1101,0)</f>
        <v>0</v>
      </c>
      <c r="BJ1101" s="25" t="s">
        <v>25</v>
      </c>
      <c r="BK1101" s="217">
        <f>ROUND(I1101*H1101,2)</f>
        <v>0</v>
      </c>
      <c r="BL1101" s="25" t="s">
        <v>378</v>
      </c>
      <c r="BM1101" s="25" t="s">
        <v>1451</v>
      </c>
    </row>
    <row r="1102" spans="2:47" s="1" customFormat="1" ht="13.5">
      <c r="B1102" s="42"/>
      <c r="C1102" s="64"/>
      <c r="D1102" s="218" t="s">
        <v>233</v>
      </c>
      <c r="E1102" s="64"/>
      <c r="F1102" s="219" t="s">
        <v>1452</v>
      </c>
      <c r="G1102" s="64"/>
      <c r="H1102" s="64"/>
      <c r="I1102" s="174"/>
      <c r="J1102" s="64"/>
      <c r="K1102" s="64"/>
      <c r="L1102" s="62"/>
      <c r="M1102" s="220"/>
      <c r="N1102" s="43"/>
      <c r="O1102" s="43"/>
      <c r="P1102" s="43"/>
      <c r="Q1102" s="43"/>
      <c r="R1102" s="43"/>
      <c r="S1102" s="43"/>
      <c r="T1102" s="79"/>
      <c r="AT1102" s="25" t="s">
        <v>233</v>
      </c>
      <c r="AU1102" s="25" t="s">
        <v>85</v>
      </c>
    </row>
    <row r="1103" spans="2:51" s="12" customFormat="1" ht="13.5">
      <c r="B1103" s="221"/>
      <c r="C1103" s="222"/>
      <c r="D1103" s="223" t="s">
        <v>235</v>
      </c>
      <c r="E1103" s="224" t="s">
        <v>24</v>
      </c>
      <c r="F1103" s="225" t="s">
        <v>1453</v>
      </c>
      <c r="G1103" s="222"/>
      <c r="H1103" s="226">
        <v>4.5</v>
      </c>
      <c r="I1103" s="227"/>
      <c r="J1103" s="222"/>
      <c r="K1103" s="222"/>
      <c r="L1103" s="228"/>
      <c r="M1103" s="229"/>
      <c r="N1103" s="230"/>
      <c r="O1103" s="230"/>
      <c r="P1103" s="230"/>
      <c r="Q1103" s="230"/>
      <c r="R1103" s="230"/>
      <c r="S1103" s="230"/>
      <c r="T1103" s="231"/>
      <c r="AT1103" s="232" t="s">
        <v>235</v>
      </c>
      <c r="AU1103" s="232" t="s">
        <v>85</v>
      </c>
      <c r="AV1103" s="12" t="s">
        <v>85</v>
      </c>
      <c r="AW1103" s="12" t="s">
        <v>40</v>
      </c>
      <c r="AX1103" s="12" t="s">
        <v>25</v>
      </c>
      <c r="AY1103" s="232" t="s">
        <v>225</v>
      </c>
    </row>
    <row r="1104" spans="2:65" s="1" customFormat="1" ht="16.5" customHeight="1">
      <c r="B1104" s="42"/>
      <c r="C1104" s="206" t="s">
        <v>1454</v>
      </c>
      <c r="D1104" s="206" t="s">
        <v>227</v>
      </c>
      <c r="E1104" s="207" t="s">
        <v>1455</v>
      </c>
      <c r="F1104" s="208" t="s">
        <v>1456</v>
      </c>
      <c r="G1104" s="209" t="s">
        <v>920</v>
      </c>
      <c r="H1104" s="210">
        <v>9</v>
      </c>
      <c r="I1104" s="211"/>
      <c r="J1104" s="212">
        <f>ROUND(I1104*H1104,2)</f>
        <v>0</v>
      </c>
      <c r="K1104" s="208" t="s">
        <v>230</v>
      </c>
      <c r="L1104" s="62"/>
      <c r="M1104" s="213" t="s">
        <v>24</v>
      </c>
      <c r="N1104" s="214" t="s">
        <v>48</v>
      </c>
      <c r="O1104" s="43"/>
      <c r="P1104" s="215">
        <f>O1104*H1104</f>
        <v>0</v>
      </c>
      <c r="Q1104" s="215">
        <v>0</v>
      </c>
      <c r="R1104" s="215">
        <f>Q1104*H1104</f>
        <v>0</v>
      </c>
      <c r="S1104" s="215">
        <v>0.00394</v>
      </c>
      <c r="T1104" s="216">
        <f>S1104*H1104</f>
        <v>0.03546</v>
      </c>
      <c r="AR1104" s="25" t="s">
        <v>378</v>
      </c>
      <c r="AT1104" s="25" t="s">
        <v>227</v>
      </c>
      <c r="AU1104" s="25" t="s">
        <v>85</v>
      </c>
      <c r="AY1104" s="25" t="s">
        <v>225</v>
      </c>
      <c r="BE1104" s="217">
        <f>IF(N1104="základní",J1104,0)</f>
        <v>0</v>
      </c>
      <c r="BF1104" s="217">
        <f>IF(N1104="snížená",J1104,0)</f>
        <v>0</v>
      </c>
      <c r="BG1104" s="217">
        <f>IF(N1104="zákl. přenesená",J1104,0)</f>
        <v>0</v>
      </c>
      <c r="BH1104" s="217">
        <f>IF(N1104="sníž. přenesená",J1104,0)</f>
        <v>0</v>
      </c>
      <c r="BI1104" s="217">
        <f>IF(N1104="nulová",J1104,0)</f>
        <v>0</v>
      </c>
      <c r="BJ1104" s="25" t="s">
        <v>25</v>
      </c>
      <c r="BK1104" s="217">
        <f>ROUND(I1104*H1104,2)</f>
        <v>0</v>
      </c>
      <c r="BL1104" s="25" t="s">
        <v>378</v>
      </c>
      <c r="BM1104" s="25" t="s">
        <v>1457</v>
      </c>
    </row>
    <row r="1105" spans="2:47" s="1" customFormat="1" ht="13.5">
      <c r="B1105" s="42"/>
      <c r="C1105" s="64"/>
      <c r="D1105" s="218" t="s">
        <v>233</v>
      </c>
      <c r="E1105" s="64"/>
      <c r="F1105" s="219" t="s">
        <v>1458</v>
      </c>
      <c r="G1105" s="64"/>
      <c r="H1105" s="64"/>
      <c r="I1105" s="174"/>
      <c r="J1105" s="64"/>
      <c r="K1105" s="64"/>
      <c r="L1105" s="62"/>
      <c r="M1105" s="220"/>
      <c r="N1105" s="43"/>
      <c r="O1105" s="43"/>
      <c r="P1105" s="43"/>
      <c r="Q1105" s="43"/>
      <c r="R1105" s="43"/>
      <c r="S1105" s="43"/>
      <c r="T1105" s="79"/>
      <c r="AT1105" s="25" t="s">
        <v>233</v>
      </c>
      <c r="AU1105" s="25" t="s">
        <v>85</v>
      </c>
    </row>
    <row r="1106" spans="2:51" s="12" customFormat="1" ht="13.5">
      <c r="B1106" s="221"/>
      <c r="C1106" s="222"/>
      <c r="D1106" s="223" t="s">
        <v>235</v>
      </c>
      <c r="E1106" s="224" t="s">
        <v>24</v>
      </c>
      <c r="F1106" s="225" t="s">
        <v>1459</v>
      </c>
      <c r="G1106" s="222"/>
      <c r="H1106" s="226">
        <v>9</v>
      </c>
      <c r="I1106" s="227"/>
      <c r="J1106" s="222"/>
      <c r="K1106" s="222"/>
      <c r="L1106" s="228"/>
      <c r="M1106" s="229"/>
      <c r="N1106" s="230"/>
      <c r="O1106" s="230"/>
      <c r="P1106" s="230"/>
      <c r="Q1106" s="230"/>
      <c r="R1106" s="230"/>
      <c r="S1106" s="230"/>
      <c r="T1106" s="231"/>
      <c r="AT1106" s="232" t="s">
        <v>235</v>
      </c>
      <c r="AU1106" s="232" t="s">
        <v>85</v>
      </c>
      <c r="AV1106" s="12" t="s">
        <v>85</v>
      </c>
      <c r="AW1106" s="12" t="s">
        <v>40</v>
      </c>
      <c r="AX1106" s="12" t="s">
        <v>25</v>
      </c>
      <c r="AY1106" s="232" t="s">
        <v>225</v>
      </c>
    </row>
    <row r="1107" spans="2:65" s="1" customFormat="1" ht="25.5" customHeight="1">
      <c r="B1107" s="42"/>
      <c r="C1107" s="206" t="s">
        <v>1460</v>
      </c>
      <c r="D1107" s="206" t="s">
        <v>227</v>
      </c>
      <c r="E1107" s="207" t="s">
        <v>1461</v>
      </c>
      <c r="F1107" s="208" t="s">
        <v>1462</v>
      </c>
      <c r="G1107" s="209" t="s">
        <v>141</v>
      </c>
      <c r="H1107" s="210">
        <v>9.12</v>
      </c>
      <c r="I1107" s="211"/>
      <c r="J1107" s="212">
        <f>ROUND(I1107*H1107,2)</f>
        <v>0</v>
      </c>
      <c r="K1107" s="208" t="s">
        <v>230</v>
      </c>
      <c r="L1107" s="62"/>
      <c r="M1107" s="213" t="s">
        <v>24</v>
      </c>
      <c r="N1107" s="214" t="s">
        <v>48</v>
      </c>
      <c r="O1107" s="43"/>
      <c r="P1107" s="215">
        <f>O1107*H1107</f>
        <v>0</v>
      </c>
      <c r="Q1107" s="215">
        <v>0.0066</v>
      </c>
      <c r="R1107" s="215">
        <f>Q1107*H1107</f>
        <v>0.060191999999999996</v>
      </c>
      <c r="S1107" s="215">
        <v>0</v>
      </c>
      <c r="T1107" s="216">
        <f>S1107*H1107</f>
        <v>0</v>
      </c>
      <c r="AR1107" s="25" t="s">
        <v>378</v>
      </c>
      <c r="AT1107" s="25" t="s">
        <v>227</v>
      </c>
      <c r="AU1107" s="25" t="s">
        <v>85</v>
      </c>
      <c r="AY1107" s="25" t="s">
        <v>225</v>
      </c>
      <c r="BE1107" s="217">
        <f>IF(N1107="základní",J1107,0)</f>
        <v>0</v>
      </c>
      <c r="BF1107" s="217">
        <f>IF(N1107="snížená",J1107,0)</f>
        <v>0</v>
      </c>
      <c r="BG1107" s="217">
        <f>IF(N1107="zákl. přenesená",J1107,0)</f>
        <v>0</v>
      </c>
      <c r="BH1107" s="217">
        <f>IF(N1107="sníž. přenesená",J1107,0)</f>
        <v>0</v>
      </c>
      <c r="BI1107" s="217">
        <f>IF(N1107="nulová",J1107,0)</f>
        <v>0</v>
      </c>
      <c r="BJ1107" s="25" t="s">
        <v>25</v>
      </c>
      <c r="BK1107" s="217">
        <f>ROUND(I1107*H1107,2)</f>
        <v>0</v>
      </c>
      <c r="BL1107" s="25" t="s">
        <v>378</v>
      </c>
      <c r="BM1107" s="25" t="s">
        <v>1463</v>
      </c>
    </row>
    <row r="1108" spans="2:47" s="1" customFormat="1" ht="27">
      <c r="B1108" s="42"/>
      <c r="C1108" s="64"/>
      <c r="D1108" s="218" t="s">
        <v>233</v>
      </c>
      <c r="E1108" s="64"/>
      <c r="F1108" s="219" t="s">
        <v>1464</v>
      </c>
      <c r="G1108" s="64"/>
      <c r="H1108" s="64"/>
      <c r="I1108" s="174"/>
      <c r="J1108" s="64"/>
      <c r="K1108" s="64"/>
      <c r="L1108" s="62"/>
      <c r="M1108" s="220"/>
      <c r="N1108" s="43"/>
      <c r="O1108" s="43"/>
      <c r="P1108" s="43"/>
      <c r="Q1108" s="43"/>
      <c r="R1108" s="43"/>
      <c r="S1108" s="43"/>
      <c r="T1108" s="79"/>
      <c r="AT1108" s="25" t="s">
        <v>233</v>
      </c>
      <c r="AU1108" s="25" t="s">
        <v>85</v>
      </c>
    </row>
    <row r="1109" spans="2:51" s="12" customFormat="1" ht="13.5">
      <c r="B1109" s="221"/>
      <c r="C1109" s="222"/>
      <c r="D1109" s="218" t="s">
        <v>235</v>
      </c>
      <c r="E1109" s="244" t="s">
        <v>24</v>
      </c>
      <c r="F1109" s="245" t="s">
        <v>1465</v>
      </c>
      <c r="G1109" s="222"/>
      <c r="H1109" s="246">
        <v>4.32</v>
      </c>
      <c r="I1109" s="227"/>
      <c r="J1109" s="222"/>
      <c r="K1109" s="222"/>
      <c r="L1109" s="228"/>
      <c r="M1109" s="229"/>
      <c r="N1109" s="230"/>
      <c r="O1109" s="230"/>
      <c r="P1109" s="230"/>
      <c r="Q1109" s="230"/>
      <c r="R1109" s="230"/>
      <c r="S1109" s="230"/>
      <c r="T1109" s="231"/>
      <c r="AT1109" s="232" t="s">
        <v>235</v>
      </c>
      <c r="AU1109" s="232" t="s">
        <v>85</v>
      </c>
      <c r="AV1109" s="12" t="s">
        <v>85</v>
      </c>
      <c r="AW1109" s="12" t="s">
        <v>40</v>
      </c>
      <c r="AX1109" s="12" t="s">
        <v>77</v>
      </c>
      <c r="AY1109" s="232" t="s">
        <v>225</v>
      </c>
    </row>
    <row r="1110" spans="2:51" s="12" customFormat="1" ht="13.5">
      <c r="B1110" s="221"/>
      <c r="C1110" s="222"/>
      <c r="D1110" s="218" t="s">
        <v>235</v>
      </c>
      <c r="E1110" s="244" t="s">
        <v>24</v>
      </c>
      <c r="F1110" s="245" t="s">
        <v>1466</v>
      </c>
      <c r="G1110" s="222"/>
      <c r="H1110" s="246">
        <v>4.8</v>
      </c>
      <c r="I1110" s="227"/>
      <c r="J1110" s="222"/>
      <c r="K1110" s="222"/>
      <c r="L1110" s="228"/>
      <c r="M1110" s="229"/>
      <c r="N1110" s="230"/>
      <c r="O1110" s="230"/>
      <c r="P1110" s="230"/>
      <c r="Q1110" s="230"/>
      <c r="R1110" s="230"/>
      <c r="S1110" s="230"/>
      <c r="T1110" s="231"/>
      <c r="AT1110" s="232" t="s">
        <v>235</v>
      </c>
      <c r="AU1110" s="232" t="s">
        <v>85</v>
      </c>
      <c r="AV1110" s="12" t="s">
        <v>85</v>
      </c>
      <c r="AW1110" s="12" t="s">
        <v>40</v>
      </c>
      <c r="AX1110" s="12" t="s">
        <v>77</v>
      </c>
      <c r="AY1110" s="232" t="s">
        <v>225</v>
      </c>
    </row>
    <row r="1111" spans="2:51" s="15" customFormat="1" ht="13.5">
      <c r="B1111" s="258"/>
      <c r="C1111" s="259"/>
      <c r="D1111" s="223" t="s">
        <v>235</v>
      </c>
      <c r="E1111" s="260" t="s">
        <v>24</v>
      </c>
      <c r="F1111" s="261" t="s">
        <v>248</v>
      </c>
      <c r="G1111" s="259"/>
      <c r="H1111" s="262">
        <v>9.12</v>
      </c>
      <c r="I1111" s="263"/>
      <c r="J1111" s="259"/>
      <c r="K1111" s="259"/>
      <c r="L1111" s="264"/>
      <c r="M1111" s="265"/>
      <c r="N1111" s="266"/>
      <c r="O1111" s="266"/>
      <c r="P1111" s="266"/>
      <c r="Q1111" s="266"/>
      <c r="R1111" s="266"/>
      <c r="S1111" s="266"/>
      <c r="T1111" s="267"/>
      <c r="AT1111" s="268" t="s">
        <v>235</v>
      </c>
      <c r="AU1111" s="268" t="s">
        <v>85</v>
      </c>
      <c r="AV1111" s="15" t="s">
        <v>231</v>
      </c>
      <c r="AW1111" s="15" t="s">
        <v>40</v>
      </c>
      <c r="AX1111" s="15" t="s">
        <v>25</v>
      </c>
      <c r="AY1111" s="268" t="s">
        <v>225</v>
      </c>
    </row>
    <row r="1112" spans="2:65" s="1" customFormat="1" ht="16.5" customHeight="1">
      <c r="B1112" s="42"/>
      <c r="C1112" s="206" t="s">
        <v>1467</v>
      </c>
      <c r="D1112" s="206" t="s">
        <v>227</v>
      </c>
      <c r="E1112" s="207" t="s">
        <v>1468</v>
      </c>
      <c r="F1112" s="208" t="s">
        <v>1469</v>
      </c>
      <c r="G1112" s="209" t="s">
        <v>748</v>
      </c>
      <c r="H1112" s="210">
        <v>1</v>
      </c>
      <c r="I1112" s="211"/>
      <c r="J1112" s="212">
        <f>ROUND(I1112*H1112,2)</f>
        <v>0</v>
      </c>
      <c r="K1112" s="208" t="s">
        <v>230</v>
      </c>
      <c r="L1112" s="62"/>
      <c r="M1112" s="213" t="s">
        <v>24</v>
      </c>
      <c r="N1112" s="214" t="s">
        <v>48</v>
      </c>
      <c r="O1112" s="43"/>
      <c r="P1112" s="215">
        <f>O1112*H1112</f>
        <v>0</v>
      </c>
      <c r="Q1112" s="215">
        <v>0</v>
      </c>
      <c r="R1112" s="215">
        <f>Q1112*H1112</f>
        <v>0</v>
      </c>
      <c r="S1112" s="215">
        <v>0</v>
      </c>
      <c r="T1112" s="216">
        <f>S1112*H1112</f>
        <v>0</v>
      </c>
      <c r="AR1112" s="25" t="s">
        <v>378</v>
      </c>
      <c r="AT1112" s="25" t="s">
        <v>227</v>
      </c>
      <c r="AU1112" s="25" t="s">
        <v>85</v>
      </c>
      <c r="AY1112" s="25" t="s">
        <v>225</v>
      </c>
      <c r="BE1112" s="217">
        <f>IF(N1112="základní",J1112,0)</f>
        <v>0</v>
      </c>
      <c r="BF1112" s="217">
        <f>IF(N1112="snížená",J1112,0)</f>
        <v>0</v>
      </c>
      <c r="BG1112" s="217">
        <f>IF(N1112="zákl. přenesená",J1112,0)</f>
        <v>0</v>
      </c>
      <c r="BH1112" s="217">
        <f>IF(N1112="sníž. přenesená",J1112,0)</f>
        <v>0</v>
      </c>
      <c r="BI1112" s="217">
        <f>IF(N1112="nulová",J1112,0)</f>
        <v>0</v>
      </c>
      <c r="BJ1112" s="25" t="s">
        <v>25</v>
      </c>
      <c r="BK1112" s="217">
        <f>ROUND(I1112*H1112,2)</f>
        <v>0</v>
      </c>
      <c r="BL1112" s="25" t="s">
        <v>378</v>
      </c>
      <c r="BM1112" s="25" t="s">
        <v>1470</v>
      </c>
    </row>
    <row r="1113" spans="2:47" s="1" customFormat="1" ht="13.5">
      <c r="B1113" s="42"/>
      <c r="C1113" s="64"/>
      <c r="D1113" s="218" t="s">
        <v>233</v>
      </c>
      <c r="E1113" s="64"/>
      <c r="F1113" s="219" t="s">
        <v>1471</v>
      </c>
      <c r="G1113" s="64"/>
      <c r="H1113" s="64"/>
      <c r="I1113" s="174"/>
      <c r="J1113" s="64"/>
      <c r="K1113" s="64"/>
      <c r="L1113" s="62"/>
      <c r="M1113" s="220"/>
      <c r="N1113" s="43"/>
      <c r="O1113" s="43"/>
      <c r="P1113" s="43"/>
      <c r="Q1113" s="43"/>
      <c r="R1113" s="43"/>
      <c r="S1113" s="43"/>
      <c r="T1113" s="79"/>
      <c r="AT1113" s="25" t="s">
        <v>233</v>
      </c>
      <c r="AU1113" s="25" t="s">
        <v>85</v>
      </c>
    </row>
    <row r="1114" spans="2:51" s="12" customFormat="1" ht="13.5">
      <c r="B1114" s="221"/>
      <c r="C1114" s="222"/>
      <c r="D1114" s="223" t="s">
        <v>235</v>
      </c>
      <c r="E1114" s="224" t="s">
        <v>24</v>
      </c>
      <c r="F1114" s="225" t="s">
        <v>1472</v>
      </c>
      <c r="G1114" s="222"/>
      <c r="H1114" s="226">
        <v>1</v>
      </c>
      <c r="I1114" s="227"/>
      <c r="J1114" s="222"/>
      <c r="K1114" s="222"/>
      <c r="L1114" s="228"/>
      <c r="M1114" s="229"/>
      <c r="N1114" s="230"/>
      <c r="O1114" s="230"/>
      <c r="P1114" s="230"/>
      <c r="Q1114" s="230"/>
      <c r="R1114" s="230"/>
      <c r="S1114" s="230"/>
      <c r="T1114" s="231"/>
      <c r="AT1114" s="232" t="s">
        <v>235</v>
      </c>
      <c r="AU1114" s="232" t="s">
        <v>85</v>
      </c>
      <c r="AV1114" s="12" t="s">
        <v>85</v>
      </c>
      <c r="AW1114" s="12" t="s">
        <v>40</v>
      </c>
      <c r="AX1114" s="12" t="s">
        <v>25</v>
      </c>
      <c r="AY1114" s="232" t="s">
        <v>225</v>
      </c>
    </row>
    <row r="1115" spans="2:65" s="1" customFormat="1" ht="16.5" customHeight="1">
      <c r="B1115" s="42"/>
      <c r="C1115" s="274" t="s">
        <v>1473</v>
      </c>
      <c r="D1115" s="274" t="s">
        <v>697</v>
      </c>
      <c r="E1115" s="275" t="s">
        <v>1474</v>
      </c>
      <c r="F1115" s="276" t="s">
        <v>1475</v>
      </c>
      <c r="G1115" s="277" t="s">
        <v>748</v>
      </c>
      <c r="H1115" s="278">
        <v>1</v>
      </c>
      <c r="I1115" s="279"/>
      <c r="J1115" s="280">
        <f>ROUND(I1115*H1115,2)</f>
        <v>0</v>
      </c>
      <c r="K1115" s="276" t="s">
        <v>24</v>
      </c>
      <c r="L1115" s="281"/>
      <c r="M1115" s="282" t="s">
        <v>24</v>
      </c>
      <c r="N1115" s="283" t="s">
        <v>48</v>
      </c>
      <c r="O1115" s="43"/>
      <c r="P1115" s="215">
        <f>O1115*H1115</f>
        <v>0</v>
      </c>
      <c r="Q1115" s="215">
        <v>0</v>
      </c>
      <c r="R1115" s="215">
        <f>Q1115*H1115</f>
        <v>0</v>
      </c>
      <c r="S1115" s="215">
        <v>0</v>
      </c>
      <c r="T1115" s="216">
        <f>S1115*H1115</f>
        <v>0</v>
      </c>
      <c r="AR1115" s="25" t="s">
        <v>499</v>
      </c>
      <c r="AT1115" s="25" t="s">
        <v>697</v>
      </c>
      <c r="AU1115" s="25" t="s">
        <v>85</v>
      </c>
      <c r="AY1115" s="25" t="s">
        <v>225</v>
      </c>
      <c r="BE1115" s="217">
        <f>IF(N1115="základní",J1115,0)</f>
        <v>0</v>
      </c>
      <c r="BF1115" s="217">
        <f>IF(N1115="snížená",J1115,0)</f>
        <v>0</v>
      </c>
      <c r="BG1115" s="217">
        <f>IF(N1115="zákl. přenesená",J1115,0)</f>
        <v>0</v>
      </c>
      <c r="BH1115" s="217">
        <f>IF(N1115="sníž. přenesená",J1115,0)</f>
        <v>0</v>
      </c>
      <c r="BI1115" s="217">
        <f>IF(N1115="nulová",J1115,0)</f>
        <v>0</v>
      </c>
      <c r="BJ1115" s="25" t="s">
        <v>25</v>
      </c>
      <c r="BK1115" s="217">
        <f>ROUND(I1115*H1115,2)</f>
        <v>0</v>
      </c>
      <c r="BL1115" s="25" t="s">
        <v>378</v>
      </c>
      <c r="BM1115" s="25" t="s">
        <v>1476</v>
      </c>
    </row>
    <row r="1116" spans="2:65" s="1" customFormat="1" ht="16.5" customHeight="1">
      <c r="B1116" s="42"/>
      <c r="C1116" s="206" t="s">
        <v>1477</v>
      </c>
      <c r="D1116" s="206" t="s">
        <v>227</v>
      </c>
      <c r="E1116" s="207" t="s">
        <v>1478</v>
      </c>
      <c r="F1116" s="208" t="s">
        <v>1479</v>
      </c>
      <c r="G1116" s="209" t="s">
        <v>920</v>
      </c>
      <c r="H1116" s="210">
        <v>3</v>
      </c>
      <c r="I1116" s="211"/>
      <c r="J1116" s="212">
        <f>ROUND(I1116*H1116,2)</f>
        <v>0</v>
      </c>
      <c r="K1116" s="208" t="s">
        <v>230</v>
      </c>
      <c r="L1116" s="62"/>
      <c r="M1116" s="213" t="s">
        <v>24</v>
      </c>
      <c r="N1116" s="214" t="s">
        <v>48</v>
      </c>
      <c r="O1116" s="43"/>
      <c r="P1116" s="215">
        <f>O1116*H1116</f>
        <v>0</v>
      </c>
      <c r="Q1116" s="215">
        <v>0.00193</v>
      </c>
      <c r="R1116" s="215">
        <f>Q1116*H1116</f>
        <v>0.00579</v>
      </c>
      <c r="S1116" s="215">
        <v>0</v>
      </c>
      <c r="T1116" s="216">
        <f>S1116*H1116</f>
        <v>0</v>
      </c>
      <c r="AR1116" s="25" t="s">
        <v>378</v>
      </c>
      <c r="AT1116" s="25" t="s">
        <v>227</v>
      </c>
      <c r="AU1116" s="25" t="s">
        <v>85</v>
      </c>
      <c r="AY1116" s="25" t="s">
        <v>225</v>
      </c>
      <c r="BE1116" s="217">
        <f>IF(N1116="základní",J1116,0)</f>
        <v>0</v>
      </c>
      <c r="BF1116" s="217">
        <f>IF(N1116="snížená",J1116,0)</f>
        <v>0</v>
      </c>
      <c r="BG1116" s="217">
        <f>IF(N1116="zákl. přenesená",J1116,0)</f>
        <v>0</v>
      </c>
      <c r="BH1116" s="217">
        <f>IF(N1116="sníž. přenesená",J1116,0)</f>
        <v>0</v>
      </c>
      <c r="BI1116" s="217">
        <f>IF(N1116="nulová",J1116,0)</f>
        <v>0</v>
      </c>
      <c r="BJ1116" s="25" t="s">
        <v>25</v>
      </c>
      <c r="BK1116" s="217">
        <f>ROUND(I1116*H1116,2)</f>
        <v>0</v>
      </c>
      <c r="BL1116" s="25" t="s">
        <v>378</v>
      </c>
      <c r="BM1116" s="25" t="s">
        <v>1480</v>
      </c>
    </row>
    <row r="1117" spans="2:47" s="1" customFormat="1" ht="13.5">
      <c r="B1117" s="42"/>
      <c r="C1117" s="64"/>
      <c r="D1117" s="218" t="s">
        <v>233</v>
      </c>
      <c r="E1117" s="64"/>
      <c r="F1117" s="219" t="s">
        <v>1481</v>
      </c>
      <c r="G1117" s="64"/>
      <c r="H1117" s="64"/>
      <c r="I1117" s="174"/>
      <c r="J1117" s="64"/>
      <c r="K1117" s="64"/>
      <c r="L1117" s="62"/>
      <c r="M1117" s="220"/>
      <c r="N1117" s="43"/>
      <c r="O1117" s="43"/>
      <c r="P1117" s="43"/>
      <c r="Q1117" s="43"/>
      <c r="R1117" s="43"/>
      <c r="S1117" s="43"/>
      <c r="T1117" s="79"/>
      <c r="AT1117" s="25" t="s">
        <v>233</v>
      </c>
      <c r="AU1117" s="25" t="s">
        <v>85</v>
      </c>
    </row>
    <row r="1118" spans="2:51" s="12" customFormat="1" ht="13.5">
      <c r="B1118" s="221"/>
      <c r="C1118" s="222"/>
      <c r="D1118" s="223" t="s">
        <v>235</v>
      </c>
      <c r="E1118" s="224" t="s">
        <v>24</v>
      </c>
      <c r="F1118" s="225" t="s">
        <v>1482</v>
      </c>
      <c r="G1118" s="222"/>
      <c r="H1118" s="226">
        <v>3</v>
      </c>
      <c r="I1118" s="227"/>
      <c r="J1118" s="222"/>
      <c r="K1118" s="222"/>
      <c r="L1118" s="228"/>
      <c r="M1118" s="229"/>
      <c r="N1118" s="230"/>
      <c r="O1118" s="230"/>
      <c r="P1118" s="230"/>
      <c r="Q1118" s="230"/>
      <c r="R1118" s="230"/>
      <c r="S1118" s="230"/>
      <c r="T1118" s="231"/>
      <c r="AT1118" s="232" t="s">
        <v>235</v>
      </c>
      <c r="AU1118" s="232" t="s">
        <v>85</v>
      </c>
      <c r="AV1118" s="12" t="s">
        <v>85</v>
      </c>
      <c r="AW1118" s="12" t="s">
        <v>40</v>
      </c>
      <c r="AX1118" s="12" t="s">
        <v>25</v>
      </c>
      <c r="AY1118" s="232" t="s">
        <v>225</v>
      </c>
    </row>
    <row r="1119" spans="2:65" s="1" customFormat="1" ht="16.5" customHeight="1">
      <c r="B1119" s="42"/>
      <c r="C1119" s="206" t="s">
        <v>1483</v>
      </c>
      <c r="D1119" s="206" t="s">
        <v>227</v>
      </c>
      <c r="E1119" s="207" t="s">
        <v>1484</v>
      </c>
      <c r="F1119" s="208" t="s">
        <v>1485</v>
      </c>
      <c r="G1119" s="209" t="s">
        <v>920</v>
      </c>
      <c r="H1119" s="210">
        <v>106</v>
      </c>
      <c r="I1119" s="211"/>
      <c r="J1119" s="212">
        <f>ROUND(I1119*H1119,2)</f>
        <v>0</v>
      </c>
      <c r="K1119" s="208" t="s">
        <v>24</v>
      </c>
      <c r="L1119" s="62"/>
      <c r="M1119" s="213" t="s">
        <v>24</v>
      </c>
      <c r="N1119" s="214" t="s">
        <v>48</v>
      </c>
      <c r="O1119" s="43"/>
      <c r="P1119" s="215">
        <f>O1119*H1119</f>
        <v>0</v>
      </c>
      <c r="Q1119" s="215">
        <v>0.00339</v>
      </c>
      <c r="R1119" s="215">
        <f>Q1119*H1119</f>
        <v>0.35934</v>
      </c>
      <c r="S1119" s="215">
        <v>0</v>
      </c>
      <c r="T1119" s="216">
        <f>S1119*H1119</f>
        <v>0</v>
      </c>
      <c r="AR1119" s="25" t="s">
        <v>378</v>
      </c>
      <c r="AT1119" s="25" t="s">
        <v>227</v>
      </c>
      <c r="AU1119" s="25" t="s">
        <v>85</v>
      </c>
      <c r="AY1119" s="25" t="s">
        <v>225</v>
      </c>
      <c r="BE1119" s="217">
        <f>IF(N1119="základní",J1119,0)</f>
        <v>0</v>
      </c>
      <c r="BF1119" s="217">
        <f>IF(N1119="snížená",J1119,0)</f>
        <v>0</v>
      </c>
      <c r="BG1119" s="217">
        <f>IF(N1119="zákl. přenesená",J1119,0)</f>
        <v>0</v>
      </c>
      <c r="BH1119" s="217">
        <f>IF(N1119="sníž. přenesená",J1119,0)</f>
        <v>0</v>
      </c>
      <c r="BI1119" s="217">
        <f>IF(N1119="nulová",J1119,0)</f>
        <v>0</v>
      </c>
      <c r="BJ1119" s="25" t="s">
        <v>25</v>
      </c>
      <c r="BK1119" s="217">
        <f>ROUND(I1119*H1119,2)</f>
        <v>0</v>
      </c>
      <c r="BL1119" s="25" t="s">
        <v>378</v>
      </c>
      <c r="BM1119" s="25" t="s">
        <v>1486</v>
      </c>
    </row>
    <row r="1120" spans="2:51" s="12" customFormat="1" ht="13.5">
      <c r="B1120" s="221"/>
      <c r="C1120" s="222"/>
      <c r="D1120" s="223" t="s">
        <v>235</v>
      </c>
      <c r="E1120" s="224" t="s">
        <v>24</v>
      </c>
      <c r="F1120" s="225" t="s">
        <v>1487</v>
      </c>
      <c r="G1120" s="222"/>
      <c r="H1120" s="226">
        <v>106</v>
      </c>
      <c r="I1120" s="227"/>
      <c r="J1120" s="222"/>
      <c r="K1120" s="222"/>
      <c r="L1120" s="228"/>
      <c r="M1120" s="229"/>
      <c r="N1120" s="230"/>
      <c r="O1120" s="230"/>
      <c r="P1120" s="230"/>
      <c r="Q1120" s="230"/>
      <c r="R1120" s="230"/>
      <c r="S1120" s="230"/>
      <c r="T1120" s="231"/>
      <c r="AT1120" s="232" t="s">
        <v>235</v>
      </c>
      <c r="AU1120" s="232" t="s">
        <v>85</v>
      </c>
      <c r="AV1120" s="12" t="s">
        <v>85</v>
      </c>
      <c r="AW1120" s="12" t="s">
        <v>40</v>
      </c>
      <c r="AX1120" s="12" t="s">
        <v>25</v>
      </c>
      <c r="AY1120" s="232" t="s">
        <v>225</v>
      </c>
    </row>
    <row r="1121" spans="2:65" s="1" customFormat="1" ht="16.5" customHeight="1">
      <c r="B1121" s="42"/>
      <c r="C1121" s="206" t="s">
        <v>1488</v>
      </c>
      <c r="D1121" s="206" t="s">
        <v>227</v>
      </c>
      <c r="E1121" s="207" t="s">
        <v>1489</v>
      </c>
      <c r="F1121" s="208" t="s">
        <v>1490</v>
      </c>
      <c r="G1121" s="209" t="s">
        <v>920</v>
      </c>
      <c r="H1121" s="210">
        <v>16</v>
      </c>
      <c r="I1121" s="211"/>
      <c r="J1121" s="212">
        <f>ROUND(I1121*H1121,2)</f>
        <v>0</v>
      </c>
      <c r="K1121" s="208" t="s">
        <v>24</v>
      </c>
      <c r="L1121" s="62"/>
      <c r="M1121" s="213" t="s">
        <v>24</v>
      </c>
      <c r="N1121" s="214" t="s">
        <v>48</v>
      </c>
      <c r="O1121" s="43"/>
      <c r="P1121" s="215">
        <f>O1121*H1121</f>
        <v>0</v>
      </c>
      <c r="Q1121" s="215">
        <v>0.00195</v>
      </c>
      <c r="R1121" s="215">
        <f>Q1121*H1121</f>
        <v>0.0312</v>
      </c>
      <c r="S1121" s="215">
        <v>0</v>
      </c>
      <c r="T1121" s="216">
        <f>S1121*H1121</f>
        <v>0</v>
      </c>
      <c r="AR1121" s="25" t="s">
        <v>378</v>
      </c>
      <c r="AT1121" s="25" t="s">
        <v>227</v>
      </c>
      <c r="AU1121" s="25" t="s">
        <v>85</v>
      </c>
      <c r="AY1121" s="25" t="s">
        <v>225</v>
      </c>
      <c r="BE1121" s="217">
        <f>IF(N1121="základní",J1121,0)</f>
        <v>0</v>
      </c>
      <c r="BF1121" s="217">
        <f>IF(N1121="snížená",J1121,0)</f>
        <v>0</v>
      </c>
      <c r="BG1121" s="217">
        <f>IF(N1121="zákl. přenesená",J1121,0)</f>
        <v>0</v>
      </c>
      <c r="BH1121" s="217">
        <f>IF(N1121="sníž. přenesená",J1121,0)</f>
        <v>0</v>
      </c>
      <c r="BI1121" s="217">
        <f>IF(N1121="nulová",J1121,0)</f>
        <v>0</v>
      </c>
      <c r="BJ1121" s="25" t="s">
        <v>25</v>
      </c>
      <c r="BK1121" s="217">
        <f>ROUND(I1121*H1121,2)</f>
        <v>0</v>
      </c>
      <c r="BL1121" s="25" t="s">
        <v>378</v>
      </c>
      <c r="BM1121" s="25" t="s">
        <v>1491</v>
      </c>
    </row>
    <row r="1122" spans="2:51" s="12" customFormat="1" ht="13.5">
      <c r="B1122" s="221"/>
      <c r="C1122" s="222"/>
      <c r="D1122" s="223" t="s">
        <v>235</v>
      </c>
      <c r="E1122" s="224" t="s">
        <v>24</v>
      </c>
      <c r="F1122" s="225" t="s">
        <v>1492</v>
      </c>
      <c r="G1122" s="222"/>
      <c r="H1122" s="226">
        <v>16</v>
      </c>
      <c r="I1122" s="227"/>
      <c r="J1122" s="222"/>
      <c r="K1122" s="222"/>
      <c r="L1122" s="228"/>
      <c r="M1122" s="229"/>
      <c r="N1122" s="230"/>
      <c r="O1122" s="230"/>
      <c r="P1122" s="230"/>
      <c r="Q1122" s="230"/>
      <c r="R1122" s="230"/>
      <c r="S1122" s="230"/>
      <c r="T1122" s="231"/>
      <c r="AT1122" s="232" t="s">
        <v>235</v>
      </c>
      <c r="AU1122" s="232" t="s">
        <v>85</v>
      </c>
      <c r="AV1122" s="12" t="s">
        <v>85</v>
      </c>
      <c r="AW1122" s="12" t="s">
        <v>40</v>
      </c>
      <c r="AX1122" s="12" t="s">
        <v>25</v>
      </c>
      <c r="AY1122" s="232" t="s">
        <v>225</v>
      </c>
    </row>
    <row r="1123" spans="2:65" s="1" customFormat="1" ht="25.5" customHeight="1">
      <c r="B1123" s="42"/>
      <c r="C1123" s="206" t="s">
        <v>1493</v>
      </c>
      <c r="D1123" s="206" t="s">
        <v>227</v>
      </c>
      <c r="E1123" s="207" t="s">
        <v>1494</v>
      </c>
      <c r="F1123" s="208" t="s">
        <v>1495</v>
      </c>
      <c r="G1123" s="209" t="s">
        <v>920</v>
      </c>
      <c r="H1123" s="210">
        <v>55.2</v>
      </c>
      <c r="I1123" s="211"/>
      <c r="J1123" s="212">
        <f>ROUND(I1123*H1123,2)</f>
        <v>0</v>
      </c>
      <c r="K1123" s="208" t="s">
        <v>230</v>
      </c>
      <c r="L1123" s="62"/>
      <c r="M1123" s="213" t="s">
        <v>24</v>
      </c>
      <c r="N1123" s="214" t="s">
        <v>48</v>
      </c>
      <c r="O1123" s="43"/>
      <c r="P1123" s="215">
        <f>O1123*H1123</f>
        <v>0</v>
      </c>
      <c r="Q1123" s="215">
        <v>0.0019</v>
      </c>
      <c r="R1123" s="215">
        <f>Q1123*H1123</f>
        <v>0.10488</v>
      </c>
      <c r="S1123" s="215">
        <v>0</v>
      </c>
      <c r="T1123" s="216">
        <f>S1123*H1123</f>
        <v>0</v>
      </c>
      <c r="AR1123" s="25" t="s">
        <v>378</v>
      </c>
      <c r="AT1123" s="25" t="s">
        <v>227</v>
      </c>
      <c r="AU1123" s="25" t="s">
        <v>85</v>
      </c>
      <c r="AY1123" s="25" t="s">
        <v>225</v>
      </c>
      <c r="BE1123" s="217">
        <f>IF(N1123="základní",J1123,0)</f>
        <v>0</v>
      </c>
      <c r="BF1123" s="217">
        <f>IF(N1123="snížená",J1123,0)</f>
        <v>0</v>
      </c>
      <c r="BG1123" s="217">
        <f>IF(N1123="zákl. přenesená",J1123,0)</f>
        <v>0</v>
      </c>
      <c r="BH1123" s="217">
        <f>IF(N1123="sníž. přenesená",J1123,0)</f>
        <v>0</v>
      </c>
      <c r="BI1123" s="217">
        <f>IF(N1123="nulová",J1123,0)</f>
        <v>0</v>
      </c>
      <c r="BJ1123" s="25" t="s">
        <v>25</v>
      </c>
      <c r="BK1123" s="217">
        <f>ROUND(I1123*H1123,2)</f>
        <v>0</v>
      </c>
      <c r="BL1123" s="25" t="s">
        <v>378</v>
      </c>
      <c r="BM1123" s="25" t="s">
        <v>1496</v>
      </c>
    </row>
    <row r="1124" spans="2:47" s="1" customFormat="1" ht="27">
      <c r="B1124" s="42"/>
      <c r="C1124" s="64"/>
      <c r="D1124" s="218" t="s">
        <v>233</v>
      </c>
      <c r="E1124" s="64"/>
      <c r="F1124" s="219" t="s">
        <v>1497</v>
      </c>
      <c r="G1124" s="64"/>
      <c r="H1124" s="64"/>
      <c r="I1124" s="174"/>
      <c r="J1124" s="64"/>
      <c r="K1124" s="64"/>
      <c r="L1124" s="62"/>
      <c r="M1124" s="220"/>
      <c r="N1124" s="43"/>
      <c r="O1124" s="43"/>
      <c r="P1124" s="43"/>
      <c r="Q1124" s="43"/>
      <c r="R1124" s="43"/>
      <c r="S1124" s="43"/>
      <c r="T1124" s="79"/>
      <c r="AT1124" s="25" t="s">
        <v>233</v>
      </c>
      <c r="AU1124" s="25" t="s">
        <v>85</v>
      </c>
    </row>
    <row r="1125" spans="2:51" s="12" customFormat="1" ht="13.5">
      <c r="B1125" s="221"/>
      <c r="C1125" s="222"/>
      <c r="D1125" s="218" t="s">
        <v>235</v>
      </c>
      <c r="E1125" s="244" t="s">
        <v>24</v>
      </c>
      <c r="F1125" s="245" t="s">
        <v>1498</v>
      </c>
      <c r="G1125" s="222"/>
      <c r="H1125" s="246">
        <v>16.2</v>
      </c>
      <c r="I1125" s="227"/>
      <c r="J1125" s="222"/>
      <c r="K1125" s="222"/>
      <c r="L1125" s="228"/>
      <c r="M1125" s="229"/>
      <c r="N1125" s="230"/>
      <c r="O1125" s="230"/>
      <c r="P1125" s="230"/>
      <c r="Q1125" s="230"/>
      <c r="R1125" s="230"/>
      <c r="S1125" s="230"/>
      <c r="T1125" s="231"/>
      <c r="AT1125" s="232" t="s">
        <v>235</v>
      </c>
      <c r="AU1125" s="232" t="s">
        <v>85</v>
      </c>
      <c r="AV1125" s="12" t="s">
        <v>85</v>
      </c>
      <c r="AW1125" s="12" t="s">
        <v>40</v>
      </c>
      <c r="AX1125" s="12" t="s">
        <v>77</v>
      </c>
      <c r="AY1125" s="232" t="s">
        <v>225</v>
      </c>
    </row>
    <row r="1126" spans="2:51" s="12" customFormat="1" ht="13.5">
      <c r="B1126" s="221"/>
      <c r="C1126" s="222"/>
      <c r="D1126" s="218" t="s">
        <v>235</v>
      </c>
      <c r="E1126" s="244" t="s">
        <v>24</v>
      </c>
      <c r="F1126" s="245" t="s">
        <v>1499</v>
      </c>
      <c r="G1126" s="222"/>
      <c r="H1126" s="246">
        <v>6</v>
      </c>
      <c r="I1126" s="227"/>
      <c r="J1126" s="222"/>
      <c r="K1126" s="222"/>
      <c r="L1126" s="228"/>
      <c r="M1126" s="229"/>
      <c r="N1126" s="230"/>
      <c r="O1126" s="230"/>
      <c r="P1126" s="230"/>
      <c r="Q1126" s="230"/>
      <c r="R1126" s="230"/>
      <c r="S1126" s="230"/>
      <c r="T1126" s="231"/>
      <c r="AT1126" s="232" t="s">
        <v>235</v>
      </c>
      <c r="AU1126" s="232" t="s">
        <v>85</v>
      </c>
      <c r="AV1126" s="12" t="s">
        <v>85</v>
      </c>
      <c r="AW1126" s="12" t="s">
        <v>40</v>
      </c>
      <c r="AX1126" s="12" t="s">
        <v>77</v>
      </c>
      <c r="AY1126" s="232" t="s">
        <v>225</v>
      </c>
    </row>
    <row r="1127" spans="2:51" s="12" customFormat="1" ht="13.5">
      <c r="B1127" s="221"/>
      <c r="C1127" s="222"/>
      <c r="D1127" s="218" t="s">
        <v>235</v>
      </c>
      <c r="E1127" s="244" t="s">
        <v>24</v>
      </c>
      <c r="F1127" s="245" t="s">
        <v>1500</v>
      </c>
      <c r="G1127" s="222"/>
      <c r="H1127" s="246">
        <v>9</v>
      </c>
      <c r="I1127" s="227"/>
      <c r="J1127" s="222"/>
      <c r="K1127" s="222"/>
      <c r="L1127" s="228"/>
      <c r="M1127" s="229"/>
      <c r="N1127" s="230"/>
      <c r="O1127" s="230"/>
      <c r="P1127" s="230"/>
      <c r="Q1127" s="230"/>
      <c r="R1127" s="230"/>
      <c r="S1127" s="230"/>
      <c r="T1127" s="231"/>
      <c r="AT1127" s="232" t="s">
        <v>235</v>
      </c>
      <c r="AU1127" s="232" t="s">
        <v>85</v>
      </c>
      <c r="AV1127" s="12" t="s">
        <v>85</v>
      </c>
      <c r="AW1127" s="12" t="s">
        <v>40</v>
      </c>
      <c r="AX1127" s="12" t="s">
        <v>77</v>
      </c>
      <c r="AY1127" s="232" t="s">
        <v>225</v>
      </c>
    </row>
    <row r="1128" spans="2:51" s="12" customFormat="1" ht="13.5">
      <c r="B1128" s="221"/>
      <c r="C1128" s="222"/>
      <c r="D1128" s="218" t="s">
        <v>235</v>
      </c>
      <c r="E1128" s="244" t="s">
        <v>24</v>
      </c>
      <c r="F1128" s="245" t="s">
        <v>1501</v>
      </c>
      <c r="G1128" s="222"/>
      <c r="H1128" s="246">
        <v>24</v>
      </c>
      <c r="I1128" s="227"/>
      <c r="J1128" s="222"/>
      <c r="K1128" s="222"/>
      <c r="L1128" s="228"/>
      <c r="M1128" s="229"/>
      <c r="N1128" s="230"/>
      <c r="O1128" s="230"/>
      <c r="P1128" s="230"/>
      <c r="Q1128" s="230"/>
      <c r="R1128" s="230"/>
      <c r="S1128" s="230"/>
      <c r="T1128" s="231"/>
      <c r="AT1128" s="232" t="s">
        <v>235</v>
      </c>
      <c r="AU1128" s="232" t="s">
        <v>85</v>
      </c>
      <c r="AV1128" s="12" t="s">
        <v>85</v>
      </c>
      <c r="AW1128" s="12" t="s">
        <v>40</v>
      </c>
      <c r="AX1128" s="12" t="s">
        <v>77</v>
      </c>
      <c r="AY1128" s="232" t="s">
        <v>225</v>
      </c>
    </row>
    <row r="1129" spans="2:51" s="15" customFormat="1" ht="13.5">
      <c r="B1129" s="258"/>
      <c r="C1129" s="259"/>
      <c r="D1129" s="223" t="s">
        <v>235</v>
      </c>
      <c r="E1129" s="260" t="s">
        <v>24</v>
      </c>
      <c r="F1129" s="261" t="s">
        <v>248</v>
      </c>
      <c r="G1129" s="259"/>
      <c r="H1129" s="262">
        <v>55.2</v>
      </c>
      <c r="I1129" s="263"/>
      <c r="J1129" s="259"/>
      <c r="K1129" s="259"/>
      <c r="L1129" s="264"/>
      <c r="M1129" s="265"/>
      <c r="N1129" s="266"/>
      <c r="O1129" s="266"/>
      <c r="P1129" s="266"/>
      <c r="Q1129" s="266"/>
      <c r="R1129" s="266"/>
      <c r="S1129" s="266"/>
      <c r="T1129" s="267"/>
      <c r="AT1129" s="268" t="s">
        <v>235</v>
      </c>
      <c r="AU1129" s="268" t="s">
        <v>85</v>
      </c>
      <c r="AV1129" s="15" t="s">
        <v>231</v>
      </c>
      <c r="AW1129" s="15" t="s">
        <v>40</v>
      </c>
      <c r="AX1129" s="15" t="s">
        <v>25</v>
      </c>
      <c r="AY1129" s="268" t="s">
        <v>225</v>
      </c>
    </row>
    <row r="1130" spans="2:65" s="1" customFormat="1" ht="16.5" customHeight="1">
      <c r="B1130" s="42"/>
      <c r="C1130" s="206" t="s">
        <v>1502</v>
      </c>
      <c r="D1130" s="206" t="s">
        <v>227</v>
      </c>
      <c r="E1130" s="207" t="s">
        <v>1503</v>
      </c>
      <c r="F1130" s="208" t="s">
        <v>1504</v>
      </c>
      <c r="G1130" s="209" t="s">
        <v>920</v>
      </c>
      <c r="H1130" s="210">
        <v>58.2</v>
      </c>
      <c r="I1130" s="211"/>
      <c r="J1130" s="212">
        <f>ROUND(I1130*H1130,2)</f>
        <v>0</v>
      </c>
      <c r="K1130" s="208" t="s">
        <v>24</v>
      </c>
      <c r="L1130" s="62"/>
      <c r="M1130" s="213" t="s">
        <v>24</v>
      </c>
      <c r="N1130" s="214" t="s">
        <v>48</v>
      </c>
      <c r="O1130" s="43"/>
      <c r="P1130" s="215">
        <f>O1130*H1130</f>
        <v>0</v>
      </c>
      <c r="Q1130" s="215">
        <v>0.00282</v>
      </c>
      <c r="R1130" s="215">
        <f>Q1130*H1130</f>
        <v>0.16412400000000002</v>
      </c>
      <c r="S1130" s="215">
        <v>0</v>
      </c>
      <c r="T1130" s="216">
        <f>S1130*H1130</f>
        <v>0</v>
      </c>
      <c r="AR1130" s="25" t="s">
        <v>378</v>
      </c>
      <c r="AT1130" s="25" t="s">
        <v>227</v>
      </c>
      <c r="AU1130" s="25" t="s">
        <v>85</v>
      </c>
      <c r="AY1130" s="25" t="s">
        <v>225</v>
      </c>
      <c r="BE1130" s="217">
        <f>IF(N1130="základní",J1130,0)</f>
        <v>0</v>
      </c>
      <c r="BF1130" s="217">
        <f>IF(N1130="snížená",J1130,0)</f>
        <v>0</v>
      </c>
      <c r="BG1130" s="217">
        <f>IF(N1130="zákl. přenesená",J1130,0)</f>
        <v>0</v>
      </c>
      <c r="BH1130" s="217">
        <f>IF(N1130="sníž. přenesená",J1130,0)</f>
        <v>0</v>
      </c>
      <c r="BI1130" s="217">
        <f>IF(N1130="nulová",J1130,0)</f>
        <v>0</v>
      </c>
      <c r="BJ1130" s="25" t="s">
        <v>25</v>
      </c>
      <c r="BK1130" s="217">
        <f>ROUND(I1130*H1130,2)</f>
        <v>0</v>
      </c>
      <c r="BL1130" s="25" t="s">
        <v>378</v>
      </c>
      <c r="BM1130" s="25" t="s">
        <v>1505</v>
      </c>
    </row>
    <row r="1131" spans="2:51" s="12" customFormat="1" ht="13.5">
      <c r="B1131" s="221"/>
      <c r="C1131" s="222"/>
      <c r="D1131" s="218" t="s">
        <v>235</v>
      </c>
      <c r="E1131" s="244" t="s">
        <v>24</v>
      </c>
      <c r="F1131" s="245" t="s">
        <v>1506</v>
      </c>
      <c r="G1131" s="222"/>
      <c r="H1131" s="246">
        <v>12</v>
      </c>
      <c r="I1131" s="227"/>
      <c r="J1131" s="222"/>
      <c r="K1131" s="222"/>
      <c r="L1131" s="228"/>
      <c r="M1131" s="229"/>
      <c r="N1131" s="230"/>
      <c r="O1131" s="230"/>
      <c r="P1131" s="230"/>
      <c r="Q1131" s="230"/>
      <c r="R1131" s="230"/>
      <c r="S1131" s="230"/>
      <c r="T1131" s="231"/>
      <c r="AT1131" s="232" t="s">
        <v>235</v>
      </c>
      <c r="AU1131" s="232" t="s">
        <v>85</v>
      </c>
      <c r="AV1131" s="12" t="s">
        <v>85</v>
      </c>
      <c r="AW1131" s="12" t="s">
        <v>40</v>
      </c>
      <c r="AX1131" s="12" t="s">
        <v>77</v>
      </c>
      <c r="AY1131" s="232" t="s">
        <v>225</v>
      </c>
    </row>
    <row r="1132" spans="2:51" s="12" customFormat="1" ht="13.5">
      <c r="B1132" s="221"/>
      <c r="C1132" s="222"/>
      <c r="D1132" s="218" t="s">
        <v>235</v>
      </c>
      <c r="E1132" s="244" t="s">
        <v>24</v>
      </c>
      <c r="F1132" s="245" t="s">
        <v>1507</v>
      </c>
      <c r="G1132" s="222"/>
      <c r="H1132" s="246">
        <v>15</v>
      </c>
      <c r="I1132" s="227"/>
      <c r="J1132" s="222"/>
      <c r="K1132" s="222"/>
      <c r="L1132" s="228"/>
      <c r="M1132" s="229"/>
      <c r="N1132" s="230"/>
      <c r="O1132" s="230"/>
      <c r="P1132" s="230"/>
      <c r="Q1132" s="230"/>
      <c r="R1132" s="230"/>
      <c r="S1132" s="230"/>
      <c r="T1132" s="231"/>
      <c r="AT1132" s="232" t="s">
        <v>235</v>
      </c>
      <c r="AU1132" s="232" t="s">
        <v>85</v>
      </c>
      <c r="AV1132" s="12" t="s">
        <v>85</v>
      </c>
      <c r="AW1132" s="12" t="s">
        <v>40</v>
      </c>
      <c r="AX1132" s="12" t="s">
        <v>77</v>
      </c>
      <c r="AY1132" s="232" t="s">
        <v>225</v>
      </c>
    </row>
    <row r="1133" spans="2:51" s="12" customFormat="1" ht="13.5">
      <c r="B1133" s="221"/>
      <c r="C1133" s="222"/>
      <c r="D1133" s="218" t="s">
        <v>235</v>
      </c>
      <c r="E1133" s="244" t="s">
        <v>24</v>
      </c>
      <c r="F1133" s="245" t="s">
        <v>1508</v>
      </c>
      <c r="G1133" s="222"/>
      <c r="H1133" s="246">
        <v>31.2</v>
      </c>
      <c r="I1133" s="227"/>
      <c r="J1133" s="222"/>
      <c r="K1133" s="222"/>
      <c r="L1133" s="228"/>
      <c r="M1133" s="229"/>
      <c r="N1133" s="230"/>
      <c r="O1133" s="230"/>
      <c r="P1133" s="230"/>
      <c r="Q1133" s="230"/>
      <c r="R1133" s="230"/>
      <c r="S1133" s="230"/>
      <c r="T1133" s="231"/>
      <c r="AT1133" s="232" t="s">
        <v>235</v>
      </c>
      <c r="AU1133" s="232" t="s">
        <v>85</v>
      </c>
      <c r="AV1133" s="12" t="s">
        <v>85</v>
      </c>
      <c r="AW1133" s="12" t="s">
        <v>40</v>
      </c>
      <c r="AX1133" s="12" t="s">
        <v>77</v>
      </c>
      <c r="AY1133" s="232" t="s">
        <v>225</v>
      </c>
    </row>
    <row r="1134" spans="2:51" s="15" customFormat="1" ht="13.5">
      <c r="B1134" s="258"/>
      <c r="C1134" s="259"/>
      <c r="D1134" s="223" t="s">
        <v>235</v>
      </c>
      <c r="E1134" s="260" t="s">
        <v>24</v>
      </c>
      <c r="F1134" s="261" t="s">
        <v>248</v>
      </c>
      <c r="G1134" s="259"/>
      <c r="H1134" s="262">
        <v>58.2</v>
      </c>
      <c r="I1134" s="263"/>
      <c r="J1134" s="259"/>
      <c r="K1134" s="259"/>
      <c r="L1134" s="264"/>
      <c r="M1134" s="265"/>
      <c r="N1134" s="266"/>
      <c r="O1134" s="266"/>
      <c r="P1134" s="266"/>
      <c r="Q1134" s="266"/>
      <c r="R1134" s="266"/>
      <c r="S1134" s="266"/>
      <c r="T1134" s="267"/>
      <c r="AT1134" s="268" t="s">
        <v>235</v>
      </c>
      <c r="AU1134" s="268" t="s">
        <v>85</v>
      </c>
      <c r="AV1134" s="15" t="s">
        <v>231</v>
      </c>
      <c r="AW1134" s="15" t="s">
        <v>40</v>
      </c>
      <c r="AX1134" s="15" t="s">
        <v>25</v>
      </c>
      <c r="AY1134" s="268" t="s">
        <v>225</v>
      </c>
    </row>
    <row r="1135" spans="2:65" s="1" customFormat="1" ht="16.5" customHeight="1">
      <c r="B1135" s="42"/>
      <c r="C1135" s="206" t="s">
        <v>1509</v>
      </c>
      <c r="D1135" s="206" t="s">
        <v>227</v>
      </c>
      <c r="E1135" s="207" t="s">
        <v>1510</v>
      </c>
      <c r="F1135" s="208" t="s">
        <v>1511</v>
      </c>
      <c r="G1135" s="209" t="s">
        <v>920</v>
      </c>
      <c r="H1135" s="210">
        <v>193.3</v>
      </c>
      <c r="I1135" s="211"/>
      <c r="J1135" s="212">
        <f>ROUND(I1135*H1135,2)</f>
        <v>0</v>
      </c>
      <c r="K1135" s="208" t="s">
        <v>230</v>
      </c>
      <c r="L1135" s="62"/>
      <c r="M1135" s="213" t="s">
        <v>24</v>
      </c>
      <c r="N1135" s="214" t="s">
        <v>48</v>
      </c>
      <c r="O1135" s="43"/>
      <c r="P1135" s="215">
        <f>O1135*H1135</f>
        <v>0</v>
      </c>
      <c r="Q1135" s="215">
        <v>0.00259</v>
      </c>
      <c r="R1135" s="215">
        <f>Q1135*H1135</f>
        <v>0.500647</v>
      </c>
      <c r="S1135" s="215">
        <v>0</v>
      </c>
      <c r="T1135" s="216">
        <f>S1135*H1135</f>
        <v>0</v>
      </c>
      <c r="AR1135" s="25" t="s">
        <v>378</v>
      </c>
      <c r="AT1135" s="25" t="s">
        <v>227</v>
      </c>
      <c r="AU1135" s="25" t="s">
        <v>85</v>
      </c>
      <c r="AY1135" s="25" t="s">
        <v>225</v>
      </c>
      <c r="BE1135" s="217">
        <f>IF(N1135="základní",J1135,0)</f>
        <v>0</v>
      </c>
      <c r="BF1135" s="217">
        <f>IF(N1135="snížená",J1135,0)</f>
        <v>0</v>
      </c>
      <c r="BG1135" s="217">
        <f>IF(N1135="zákl. přenesená",J1135,0)</f>
        <v>0</v>
      </c>
      <c r="BH1135" s="217">
        <f>IF(N1135="sníž. přenesená",J1135,0)</f>
        <v>0</v>
      </c>
      <c r="BI1135" s="217">
        <f>IF(N1135="nulová",J1135,0)</f>
        <v>0</v>
      </c>
      <c r="BJ1135" s="25" t="s">
        <v>25</v>
      </c>
      <c r="BK1135" s="217">
        <f>ROUND(I1135*H1135,2)</f>
        <v>0</v>
      </c>
      <c r="BL1135" s="25" t="s">
        <v>378</v>
      </c>
      <c r="BM1135" s="25" t="s">
        <v>1512</v>
      </c>
    </row>
    <row r="1136" spans="2:47" s="1" customFormat="1" ht="13.5">
      <c r="B1136" s="42"/>
      <c r="C1136" s="64"/>
      <c r="D1136" s="218" t="s">
        <v>233</v>
      </c>
      <c r="E1136" s="64"/>
      <c r="F1136" s="219" t="s">
        <v>1513</v>
      </c>
      <c r="G1136" s="64"/>
      <c r="H1136" s="64"/>
      <c r="I1136" s="174"/>
      <c r="J1136" s="64"/>
      <c r="K1136" s="64"/>
      <c r="L1136" s="62"/>
      <c r="M1136" s="220"/>
      <c r="N1136" s="43"/>
      <c r="O1136" s="43"/>
      <c r="P1136" s="43"/>
      <c r="Q1136" s="43"/>
      <c r="R1136" s="43"/>
      <c r="S1136" s="43"/>
      <c r="T1136" s="79"/>
      <c r="AT1136" s="25" t="s">
        <v>233</v>
      </c>
      <c r="AU1136" s="25" t="s">
        <v>85</v>
      </c>
    </row>
    <row r="1137" spans="2:47" s="1" customFormat="1" ht="27">
      <c r="B1137" s="42"/>
      <c r="C1137" s="64"/>
      <c r="D1137" s="218" t="s">
        <v>702</v>
      </c>
      <c r="E1137" s="64"/>
      <c r="F1137" s="273" t="s">
        <v>1514</v>
      </c>
      <c r="G1137" s="64"/>
      <c r="H1137" s="64"/>
      <c r="I1137" s="174"/>
      <c r="J1137" s="64"/>
      <c r="K1137" s="64"/>
      <c r="L1137" s="62"/>
      <c r="M1137" s="220"/>
      <c r="N1137" s="43"/>
      <c r="O1137" s="43"/>
      <c r="P1137" s="43"/>
      <c r="Q1137" s="43"/>
      <c r="R1137" s="43"/>
      <c r="S1137" s="43"/>
      <c r="T1137" s="79"/>
      <c r="AT1137" s="25" t="s">
        <v>702</v>
      </c>
      <c r="AU1137" s="25" t="s">
        <v>85</v>
      </c>
    </row>
    <row r="1138" spans="2:51" s="12" customFormat="1" ht="13.5">
      <c r="B1138" s="221"/>
      <c r="C1138" s="222"/>
      <c r="D1138" s="218" t="s">
        <v>235</v>
      </c>
      <c r="E1138" s="244" t="s">
        <v>24</v>
      </c>
      <c r="F1138" s="245" t="s">
        <v>1515</v>
      </c>
      <c r="G1138" s="222"/>
      <c r="H1138" s="246">
        <v>52.5</v>
      </c>
      <c r="I1138" s="227"/>
      <c r="J1138" s="222"/>
      <c r="K1138" s="222"/>
      <c r="L1138" s="228"/>
      <c r="M1138" s="229"/>
      <c r="N1138" s="230"/>
      <c r="O1138" s="230"/>
      <c r="P1138" s="230"/>
      <c r="Q1138" s="230"/>
      <c r="R1138" s="230"/>
      <c r="S1138" s="230"/>
      <c r="T1138" s="231"/>
      <c r="AT1138" s="232" t="s">
        <v>235</v>
      </c>
      <c r="AU1138" s="232" t="s">
        <v>85</v>
      </c>
      <c r="AV1138" s="12" t="s">
        <v>85</v>
      </c>
      <c r="AW1138" s="12" t="s">
        <v>40</v>
      </c>
      <c r="AX1138" s="12" t="s">
        <v>77</v>
      </c>
      <c r="AY1138" s="232" t="s">
        <v>225</v>
      </c>
    </row>
    <row r="1139" spans="2:51" s="12" customFormat="1" ht="13.5">
      <c r="B1139" s="221"/>
      <c r="C1139" s="222"/>
      <c r="D1139" s="218" t="s">
        <v>235</v>
      </c>
      <c r="E1139" s="244" t="s">
        <v>24</v>
      </c>
      <c r="F1139" s="245" t="s">
        <v>1516</v>
      </c>
      <c r="G1139" s="222"/>
      <c r="H1139" s="246">
        <v>40.2</v>
      </c>
      <c r="I1139" s="227"/>
      <c r="J1139" s="222"/>
      <c r="K1139" s="222"/>
      <c r="L1139" s="228"/>
      <c r="M1139" s="229"/>
      <c r="N1139" s="230"/>
      <c r="O1139" s="230"/>
      <c r="P1139" s="230"/>
      <c r="Q1139" s="230"/>
      <c r="R1139" s="230"/>
      <c r="S1139" s="230"/>
      <c r="T1139" s="231"/>
      <c r="AT1139" s="232" t="s">
        <v>235</v>
      </c>
      <c r="AU1139" s="232" t="s">
        <v>85</v>
      </c>
      <c r="AV1139" s="12" t="s">
        <v>85</v>
      </c>
      <c r="AW1139" s="12" t="s">
        <v>40</v>
      </c>
      <c r="AX1139" s="12" t="s">
        <v>77</v>
      </c>
      <c r="AY1139" s="232" t="s">
        <v>225</v>
      </c>
    </row>
    <row r="1140" spans="2:51" s="12" customFormat="1" ht="13.5">
      <c r="B1140" s="221"/>
      <c r="C1140" s="222"/>
      <c r="D1140" s="218" t="s">
        <v>235</v>
      </c>
      <c r="E1140" s="244" t="s">
        <v>24</v>
      </c>
      <c r="F1140" s="245" t="s">
        <v>1517</v>
      </c>
      <c r="G1140" s="222"/>
      <c r="H1140" s="246">
        <v>18.4</v>
      </c>
      <c r="I1140" s="227"/>
      <c r="J1140" s="222"/>
      <c r="K1140" s="222"/>
      <c r="L1140" s="228"/>
      <c r="M1140" s="229"/>
      <c r="N1140" s="230"/>
      <c r="O1140" s="230"/>
      <c r="P1140" s="230"/>
      <c r="Q1140" s="230"/>
      <c r="R1140" s="230"/>
      <c r="S1140" s="230"/>
      <c r="T1140" s="231"/>
      <c r="AT1140" s="232" t="s">
        <v>235</v>
      </c>
      <c r="AU1140" s="232" t="s">
        <v>85</v>
      </c>
      <c r="AV1140" s="12" t="s">
        <v>85</v>
      </c>
      <c r="AW1140" s="12" t="s">
        <v>40</v>
      </c>
      <c r="AX1140" s="12" t="s">
        <v>77</v>
      </c>
      <c r="AY1140" s="232" t="s">
        <v>225</v>
      </c>
    </row>
    <row r="1141" spans="2:51" s="12" customFormat="1" ht="13.5">
      <c r="B1141" s="221"/>
      <c r="C1141" s="222"/>
      <c r="D1141" s="218" t="s">
        <v>235</v>
      </c>
      <c r="E1141" s="244" t="s">
        <v>24</v>
      </c>
      <c r="F1141" s="245" t="s">
        <v>1518</v>
      </c>
      <c r="G1141" s="222"/>
      <c r="H1141" s="246">
        <v>51</v>
      </c>
      <c r="I1141" s="227"/>
      <c r="J1141" s="222"/>
      <c r="K1141" s="222"/>
      <c r="L1141" s="228"/>
      <c r="M1141" s="229"/>
      <c r="N1141" s="230"/>
      <c r="O1141" s="230"/>
      <c r="P1141" s="230"/>
      <c r="Q1141" s="230"/>
      <c r="R1141" s="230"/>
      <c r="S1141" s="230"/>
      <c r="T1141" s="231"/>
      <c r="AT1141" s="232" t="s">
        <v>235</v>
      </c>
      <c r="AU1141" s="232" t="s">
        <v>85</v>
      </c>
      <c r="AV1141" s="12" t="s">
        <v>85</v>
      </c>
      <c r="AW1141" s="12" t="s">
        <v>40</v>
      </c>
      <c r="AX1141" s="12" t="s">
        <v>77</v>
      </c>
      <c r="AY1141" s="232" t="s">
        <v>225</v>
      </c>
    </row>
    <row r="1142" spans="2:51" s="12" customFormat="1" ht="13.5">
      <c r="B1142" s="221"/>
      <c r="C1142" s="222"/>
      <c r="D1142" s="218" t="s">
        <v>235</v>
      </c>
      <c r="E1142" s="244" t="s">
        <v>24</v>
      </c>
      <c r="F1142" s="245" t="s">
        <v>1519</v>
      </c>
      <c r="G1142" s="222"/>
      <c r="H1142" s="246">
        <v>7.5</v>
      </c>
      <c r="I1142" s="227"/>
      <c r="J1142" s="222"/>
      <c r="K1142" s="222"/>
      <c r="L1142" s="228"/>
      <c r="M1142" s="229"/>
      <c r="N1142" s="230"/>
      <c r="O1142" s="230"/>
      <c r="P1142" s="230"/>
      <c r="Q1142" s="230"/>
      <c r="R1142" s="230"/>
      <c r="S1142" s="230"/>
      <c r="T1142" s="231"/>
      <c r="AT1142" s="232" t="s">
        <v>235</v>
      </c>
      <c r="AU1142" s="232" t="s">
        <v>85</v>
      </c>
      <c r="AV1142" s="12" t="s">
        <v>85</v>
      </c>
      <c r="AW1142" s="12" t="s">
        <v>40</v>
      </c>
      <c r="AX1142" s="12" t="s">
        <v>77</v>
      </c>
      <c r="AY1142" s="232" t="s">
        <v>225</v>
      </c>
    </row>
    <row r="1143" spans="2:51" s="12" customFormat="1" ht="13.5">
      <c r="B1143" s="221"/>
      <c r="C1143" s="222"/>
      <c r="D1143" s="218" t="s">
        <v>235</v>
      </c>
      <c r="E1143" s="244" t="s">
        <v>24</v>
      </c>
      <c r="F1143" s="245" t="s">
        <v>1520</v>
      </c>
      <c r="G1143" s="222"/>
      <c r="H1143" s="246">
        <v>23.7</v>
      </c>
      <c r="I1143" s="227"/>
      <c r="J1143" s="222"/>
      <c r="K1143" s="222"/>
      <c r="L1143" s="228"/>
      <c r="M1143" s="229"/>
      <c r="N1143" s="230"/>
      <c r="O1143" s="230"/>
      <c r="P1143" s="230"/>
      <c r="Q1143" s="230"/>
      <c r="R1143" s="230"/>
      <c r="S1143" s="230"/>
      <c r="T1143" s="231"/>
      <c r="AT1143" s="232" t="s">
        <v>235</v>
      </c>
      <c r="AU1143" s="232" t="s">
        <v>85</v>
      </c>
      <c r="AV1143" s="12" t="s">
        <v>85</v>
      </c>
      <c r="AW1143" s="12" t="s">
        <v>40</v>
      </c>
      <c r="AX1143" s="12" t="s">
        <v>77</v>
      </c>
      <c r="AY1143" s="232" t="s">
        <v>225</v>
      </c>
    </row>
    <row r="1144" spans="2:51" s="15" customFormat="1" ht="13.5">
      <c r="B1144" s="258"/>
      <c r="C1144" s="259"/>
      <c r="D1144" s="223" t="s">
        <v>235</v>
      </c>
      <c r="E1144" s="260" t="s">
        <v>24</v>
      </c>
      <c r="F1144" s="261" t="s">
        <v>248</v>
      </c>
      <c r="G1144" s="259"/>
      <c r="H1144" s="262">
        <v>193.3</v>
      </c>
      <c r="I1144" s="263"/>
      <c r="J1144" s="259"/>
      <c r="K1144" s="259"/>
      <c r="L1144" s="264"/>
      <c r="M1144" s="265"/>
      <c r="N1144" s="266"/>
      <c r="O1144" s="266"/>
      <c r="P1144" s="266"/>
      <c r="Q1144" s="266"/>
      <c r="R1144" s="266"/>
      <c r="S1144" s="266"/>
      <c r="T1144" s="267"/>
      <c r="AT1144" s="268" t="s">
        <v>235</v>
      </c>
      <c r="AU1144" s="268" t="s">
        <v>85</v>
      </c>
      <c r="AV1144" s="15" t="s">
        <v>231</v>
      </c>
      <c r="AW1144" s="15" t="s">
        <v>40</v>
      </c>
      <c r="AX1144" s="15" t="s">
        <v>25</v>
      </c>
      <c r="AY1144" s="268" t="s">
        <v>225</v>
      </c>
    </row>
    <row r="1145" spans="2:65" s="1" customFormat="1" ht="38.25" customHeight="1">
      <c r="B1145" s="42"/>
      <c r="C1145" s="206" t="s">
        <v>1521</v>
      </c>
      <c r="D1145" s="206" t="s">
        <v>227</v>
      </c>
      <c r="E1145" s="207" t="s">
        <v>1522</v>
      </c>
      <c r="F1145" s="208" t="s">
        <v>1523</v>
      </c>
      <c r="G1145" s="209" t="s">
        <v>748</v>
      </c>
      <c r="H1145" s="210">
        <v>4</v>
      </c>
      <c r="I1145" s="211"/>
      <c r="J1145" s="212">
        <f>ROUND(I1145*H1145,2)</f>
        <v>0</v>
      </c>
      <c r="K1145" s="208" t="s">
        <v>24</v>
      </c>
      <c r="L1145" s="62"/>
      <c r="M1145" s="213" t="s">
        <v>24</v>
      </c>
      <c r="N1145" s="214" t="s">
        <v>48</v>
      </c>
      <c r="O1145" s="43"/>
      <c r="P1145" s="215">
        <f>O1145*H1145</f>
        <v>0</v>
      </c>
      <c r="Q1145" s="215">
        <v>0.003</v>
      </c>
      <c r="R1145" s="215">
        <f>Q1145*H1145</f>
        <v>0.012</v>
      </c>
      <c r="S1145" s="215">
        <v>0</v>
      </c>
      <c r="T1145" s="216">
        <f>S1145*H1145</f>
        <v>0</v>
      </c>
      <c r="AR1145" s="25" t="s">
        <v>378</v>
      </c>
      <c r="AT1145" s="25" t="s">
        <v>227</v>
      </c>
      <c r="AU1145" s="25" t="s">
        <v>85</v>
      </c>
      <c r="AY1145" s="25" t="s">
        <v>225</v>
      </c>
      <c r="BE1145" s="217">
        <f>IF(N1145="základní",J1145,0)</f>
        <v>0</v>
      </c>
      <c r="BF1145" s="217">
        <f>IF(N1145="snížená",J1145,0)</f>
        <v>0</v>
      </c>
      <c r="BG1145" s="217">
        <f>IF(N1145="zákl. přenesená",J1145,0)</f>
        <v>0</v>
      </c>
      <c r="BH1145" s="217">
        <f>IF(N1145="sníž. přenesená",J1145,0)</f>
        <v>0</v>
      </c>
      <c r="BI1145" s="217">
        <f>IF(N1145="nulová",J1145,0)</f>
        <v>0</v>
      </c>
      <c r="BJ1145" s="25" t="s">
        <v>25</v>
      </c>
      <c r="BK1145" s="217">
        <f>ROUND(I1145*H1145,2)</f>
        <v>0</v>
      </c>
      <c r="BL1145" s="25" t="s">
        <v>378</v>
      </c>
      <c r="BM1145" s="25" t="s">
        <v>1524</v>
      </c>
    </row>
    <row r="1146" spans="2:65" s="1" customFormat="1" ht="38.25" customHeight="1">
      <c r="B1146" s="42"/>
      <c r="C1146" s="206" t="s">
        <v>1525</v>
      </c>
      <c r="D1146" s="206" t="s">
        <v>227</v>
      </c>
      <c r="E1146" s="207" t="s">
        <v>1526</v>
      </c>
      <c r="F1146" s="208" t="s">
        <v>1527</v>
      </c>
      <c r="G1146" s="209" t="s">
        <v>141</v>
      </c>
      <c r="H1146" s="210">
        <v>11.52</v>
      </c>
      <c r="I1146" s="211"/>
      <c r="J1146" s="212">
        <f>ROUND(I1146*H1146,2)</f>
        <v>0</v>
      </c>
      <c r="K1146" s="208" t="s">
        <v>24</v>
      </c>
      <c r="L1146" s="62"/>
      <c r="M1146" s="213" t="s">
        <v>24</v>
      </c>
      <c r="N1146" s="214" t="s">
        <v>48</v>
      </c>
      <c r="O1146" s="43"/>
      <c r="P1146" s="215">
        <f>O1146*H1146</f>
        <v>0</v>
      </c>
      <c r="Q1146" s="215">
        <v>0.0066</v>
      </c>
      <c r="R1146" s="215">
        <f>Q1146*H1146</f>
        <v>0.076032</v>
      </c>
      <c r="S1146" s="215">
        <v>0</v>
      </c>
      <c r="T1146" s="216">
        <f>S1146*H1146</f>
        <v>0</v>
      </c>
      <c r="AR1146" s="25" t="s">
        <v>378</v>
      </c>
      <c r="AT1146" s="25" t="s">
        <v>227</v>
      </c>
      <c r="AU1146" s="25" t="s">
        <v>85</v>
      </c>
      <c r="AY1146" s="25" t="s">
        <v>225</v>
      </c>
      <c r="BE1146" s="217">
        <f>IF(N1146="základní",J1146,0)</f>
        <v>0</v>
      </c>
      <c r="BF1146" s="217">
        <f>IF(N1146="snížená",J1146,0)</f>
        <v>0</v>
      </c>
      <c r="BG1146" s="217">
        <f>IF(N1146="zákl. přenesená",J1146,0)</f>
        <v>0</v>
      </c>
      <c r="BH1146" s="217">
        <f>IF(N1146="sníž. přenesená",J1146,0)</f>
        <v>0</v>
      </c>
      <c r="BI1146" s="217">
        <f>IF(N1146="nulová",J1146,0)</f>
        <v>0</v>
      </c>
      <c r="BJ1146" s="25" t="s">
        <v>25</v>
      </c>
      <c r="BK1146" s="217">
        <f>ROUND(I1146*H1146,2)</f>
        <v>0</v>
      </c>
      <c r="BL1146" s="25" t="s">
        <v>378</v>
      </c>
      <c r="BM1146" s="25" t="s">
        <v>1528</v>
      </c>
    </row>
    <row r="1147" spans="2:51" s="12" customFormat="1" ht="13.5">
      <c r="B1147" s="221"/>
      <c r="C1147" s="222"/>
      <c r="D1147" s="218" t="s">
        <v>235</v>
      </c>
      <c r="E1147" s="244" t="s">
        <v>24</v>
      </c>
      <c r="F1147" s="245" t="s">
        <v>1529</v>
      </c>
      <c r="G1147" s="222"/>
      <c r="H1147" s="246">
        <v>11.52</v>
      </c>
      <c r="I1147" s="227"/>
      <c r="J1147" s="222"/>
      <c r="K1147" s="222"/>
      <c r="L1147" s="228"/>
      <c r="M1147" s="229"/>
      <c r="N1147" s="230"/>
      <c r="O1147" s="230"/>
      <c r="P1147" s="230"/>
      <c r="Q1147" s="230"/>
      <c r="R1147" s="230"/>
      <c r="S1147" s="230"/>
      <c r="T1147" s="231"/>
      <c r="AT1147" s="232" t="s">
        <v>235</v>
      </c>
      <c r="AU1147" s="232" t="s">
        <v>85</v>
      </c>
      <c r="AV1147" s="12" t="s">
        <v>85</v>
      </c>
      <c r="AW1147" s="12" t="s">
        <v>40</v>
      </c>
      <c r="AX1147" s="12" t="s">
        <v>77</v>
      </c>
      <c r="AY1147" s="232" t="s">
        <v>225</v>
      </c>
    </row>
    <row r="1148" spans="2:51" s="15" customFormat="1" ht="13.5">
      <c r="B1148" s="258"/>
      <c r="C1148" s="259"/>
      <c r="D1148" s="223" t="s">
        <v>235</v>
      </c>
      <c r="E1148" s="260" t="s">
        <v>24</v>
      </c>
      <c r="F1148" s="261" t="s">
        <v>248</v>
      </c>
      <c r="G1148" s="259"/>
      <c r="H1148" s="262">
        <v>11.52</v>
      </c>
      <c r="I1148" s="263"/>
      <c r="J1148" s="259"/>
      <c r="K1148" s="259"/>
      <c r="L1148" s="264"/>
      <c r="M1148" s="265"/>
      <c r="N1148" s="266"/>
      <c r="O1148" s="266"/>
      <c r="P1148" s="266"/>
      <c r="Q1148" s="266"/>
      <c r="R1148" s="266"/>
      <c r="S1148" s="266"/>
      <c r="T1148" s="267"/>
      <c r="AT1148" s="268" t="s">
        <v>235</v>
      </c>
      <c r="AU1148" s="268" t="s">
        <v>85</v>
      </c>
      <c r="AV1148" s="15" t="s">
        <v>231</v>
      </c>
      <c r="AW1148" s="15" t="s">
        <v>40</v>
      </c>
      <c r="AX1148" s="15" t="s">
        <v>25</v>
      </c>
      <c r="AY1148" s="268" t="s">
        <v>225</v>
      </c>
    </row>
    <row r="1149" spans="2:65" s="1" customFormat="1" ht="38.25" customHeight="1">
      <c r="B1149" s="42"/>
      <c r="C1149" s="206" t="s">
        <v>1530</v>
      </c>
      <c r="D1149" s="206" t="s">
        <v>227</v>
      </c>
      <c r="E1149" s="207" t="s">
        <v>1531</v>
      </c>
      <c r="F1149" s="208" t="s">
        <v>1532</v>
      </c>
      <c r="G1149" s="209" t="s">
        <v>141</v>
      </c>
      <c r="H1149" s="210">
        <v>1.92</v>
      </c>
      <c r="I1149" s="211"/>
      <c r="J1149" s="212">
        <f>ROUND(I1149*H1149,2)</f>
        <v>0</v>
      </c>
      <c r="K1149" s="208" t="s">
        <v>24</v>
      </c>
      <c r="L1149" s="62"/>
      <c r="M1149" s="213" t="s">
        <v>24</v>
      </c>
      <c r="N1149" s="214" t="s">
        <v>48</v>
      </c>
      <c r="O1149" s="43"/>
      <c r="P1149" s="215">
        <f>O1149*H1149</f>
        <v>0</v>
      </c>
      <c r="Q1149" s="215">
        <v>0.0066</v>
      </c>
      <c r="R1149" s="215">
        <f>Q1149*H1149</f>
        <v>0.012672</v>
      </c>
      <c r="S1149" s="215">
        <v>0</v>
      </c>
      <c r="T1149" s="216">
        <f>S1149*H1149</f>
        <v>0</v>
      </c>
      <c r="AR1149" s="25" t="s">
        <v>378</v>
      </c>
      <c r="AT1149" s="25" t="s">
        <v>227</v>
      </c>
      <c r="AU1149" s="25" t="s">
        <v>85</v>
      </c>
      <c r="AY1149" s="25" t="s">
        <v>225</v>
      </c>
      <c r="BE1149" s="217">
        <f>IF(N1149="základní",J1149,0)</f>
        <v>0</v>
      </c>
      <c r="BF1149" s="217">
        <f>IF(N1149="snížená",J1149,0)</f>
        <v>0</v>
      </c>
      <c r="BG1149" s="217">
        <f>IF(N1149="zákl. přenesená",J1149,0)</f>
        <v>0</v>
      </c>
      <c r="BH1149" s="217">
        <f>IF(N1149="sníž. přenesená",J1149,0)</f>
        <v>0</v>
      </c>
      <c r="BI1149" s="217">
        <f>IF(N1149="nulová",J1149,0)</f>
        <v>0</v>
      </c>
      <c r="BJ1149" s="25" t="s">
        <v>25</v>
      </c>
      <c r="BK1149" s="217">
        <f>ROUND(I1149*H1149,2)</f>
        <v>0</v>
      </c>
      <c r="BL1149" s="25" t="s">
        <v>378</v>
      </c>
      <c r="BM1149" s="25" t="s">
        <v>1533</v>
      </c>
    </row>
    <row r="1150" spans="2:51" s="12" customFormat="1" ht="13.5">
      <c r="B1150" s="221"/>
      <c r="C1150" s="222"/>
      <c r="D1150" s="218" t="s">
        <v>235</v>
      </c>
      <c r="E1150" s="244" t="s">
        <v>24</v>
      </c>
      <c r="F1150" s="245" t="s">
        <v>1534</v>
      </c>
      <c r="G1150" s="222"/>
      <c r="H1150" s="246">
        <v>1.92</v>
      </c>
      <c r="I1150" s="227"/>
      <c r="J1150" s="222"/>
      <c r="K1150" s="222"/>
      <c r="L1150" s="228"/>
      <c r="M1150" s="229"/>
      <c r="N1150" s="230"/>
      <c r="O1150" s="230"/>
      <c r="P1150" s="230"/>
      <c r="Q1150" s="230"/>
      <c r="R1150" s="230"/>
      <c r="S1150" s="230"/>
      <c r="T1150" s="231"/>
      <c r="AT1150" s="232" t="s">
        <v>235</v>
      </c>
      <c r="AU1150" s="232" t="s">
        <v>85</v>
      </c>
      <c r="AV1150" s="12" t="s">
        <v>85</v>
      </c>
      <c r="AW1150" s="12" t="s">
        <v>40</v>
      </c>
      <c r="AX1150" s="12" t="s">
        <v>77</v>
      </c>
      <c r="AY1150" s="232" t="s">
        <v>225</v>
      </c>
    </row>
    <row r="1151" spans="2:51" s="15" customFormat="1" ht="13.5">
      <c r="B1151" s="258"/>
      <c r="C1151" s="259"/>
      <c r="D1151" s="223" t="s">
        <v>235</v>
      </c>
      <c r="E1151" s="260" t="s">
        <v>24</v>
      </c>
      <c r="F1151" s="261" t="s">
        <v>248</v>
      </c>
      <c r="G1151" s="259"/>
      <c r="H1151" s="262">
        <v>1.92</v>
      </c>
      <c r="I1151" s="263"/>
      <c r="J1151" s="259"/>
      <c r="K1151" s="259"/>
      <c r="L1151" s="264"/>
      <c r="M1151" s="265"/>
      <c r="N1151" s="266"/>
      <c r="O1151" s="266"/>
      <c r="P1151" s="266"/>
      <c r="Q1151" s="266"/>
      <c r="R1151" s="266"/>
      <c r="S1151" s="266"/>
      <c r="T1151" s="267"/>
      <c r="AT1151" s="268" t="s">
        <v>235</v>
      </c>
      <c r="AU1151" s="268" t="s">
        <v>85</v>
      </c>
      <c r="AV1151" s="15" t="s">
        <v>231</v>
      </c>
      <c r="AW1151" s="15" t="s">
        <v>40</v>
      </c>
      <c r="AX1151" s="15" t="s">
        <v>25</v>
      </c>
      <c r="AY1151" s="268" t="s">
        <v>225</v>
      </c>
    </row>
    <row r="1152" spans="2:65" s="1" customFormat="1" ht="38.25" customHeight="1">
      <c r="B1152" s="42"/>
      <c r="C1152" s="206" t="s">
        <v>1535</v>
      </c>
      <c r="D1152" s="206" t="s">
        <v>227</v>
      </c>
      <c r="E1152" s="207" t="s">
        <v>1536</v>
      </c>
      <c r="F1152" s="208" t="s">
        <v>1537</v>
      </c>
      <c r="G1152" s="209" t="s">
        <v>748</v>
      </c>
      <c r="H1152" s="210">
        <v>1</v>
      </c>
      <c r="I1152" s="211"/>
      <c r="J1152" s="212">
        <f>ROUND(I1152*H1152,2)</f>
        <v>0</v>
      </c>
      <c r="K1152" s="208" t="s">
        <v>24</v>
      </c>
      <c r="L1152" s="62"/>
      <c r="M1152" s="213" t="s">
        <v>24</v>
      </c>
      <c r="N1152" s="214" t="s">
        <v>48</v>
      </c>
      <c r="O1152" s="43"/>
      <c r="P1152" s="215">
        <f>O1152*H1152</f>
        <v>0</v>
      </c>
      <c r="Q1152" s="215">
        <v>0</v>
      </c>
      <c r="R1152" s="215">
        <f>Q1152*H1152</f>
        <v>0</v>
      </c>
      <c r="S1152" s="215">
        <v>0</v>
      </c>
      <c r="T1152" s="216">
        <f>S1152*H1152</f>
        <v>0</v>
      </c>
      <c r="AR1152" s="25" t="s">
        <v>378</v>
      </c>
      <c r="AT1152" s="25" t="s">
        <v>227</v>
      </c>
      <c r="AU1152" s="25" t="s">
        <v>85</v>
      </c>
      <c r="AY1152" s="25" t="s">
        <v>225</v>
      </c>
      <c r="BE1152" s="217">
        <f>IF(N1152="základní",J1152,0)</f>
        <v>0</v>
      </c>
      <c r="BF1152" s="217">
        <f>IF(N1152="snížená",J1152,0)</f>
        <v>0</v>
      </c>
      <c r="BG1152" s="217">
        <f>IF(N1152="zákl. přenesená",J1152,0)</f>
        <v>0</v>
      </c>
      <c r="BH1152" s="217">
        <f>IF(N1152="sníž. přenesená",J1152,0)</f>
        <v>0</v>
      </c>
      <c r="BI1152" s="217">
        <f>IF(N1152="nulová",J1152,0)</f>
        <v>0</v>
      </c>
      <c r="BJ1152" s="25" t="s">
        <v>25</v>
      </c>
      <c r="BK1152" s="217">
        <f>ROUND(I1152*H1152,2)</f>
        <v>0</v>
      </c>
      <c r="BL1152" s="25" t="s">
        <v>378</v>
      </c>
      <c r="BM1152" s="25" t="s">
        <v>1538</v>
      </c>
    </row>
    <row r="1153" spans="2:65" s="1" customFormat="1" ht="16.5" customHeight="1">
      <c r="B1153" s="42"/>
      <c r="C1153" s="206" t="s">
        <v>1539</v>
      </c>
      <c r="D1153" s="206" t="s">
        <v>227</v>
      </c>
      <c r="E1153" s="207" t="s">
        <v>1540</v>
      </c>
      <c r="F1153" s="208" t="s">
        <v>1541</v>
      </c>
      <c r="G1153" s="209" t="s">
        <v>748</v>
      </c>
      <c r="H1153" s="210">
        <v>1</v>
      </c>
      <c r="I1153" s="211"/>
      <c r="J1153" s="212">
        <f>ROUND(I1153*H1153,2)</f>
        <v>0</v>
      </c>
      <c r="K1153" s="208" t="s">
        <v>24</v>
      </c>
      <c r="L1153" s="62"/>
      <c r="M1153" s="213" t="s">
        <v>24</v>
      </c>
      <c r="N1153" s="214" t="s">
        <v>48</v>
      </c>
      <c r="O1153" s="43"/>
      <c r="P1153" s="215">
        <f>O1153*H1153</f>
        <v>0</v>
      </c>
      <c r="Q1153" s="215">
        <v>0</v>
      </c>
      <c r="R1153" s="215">
        <f>Q1153*H1153</f>
        <v>0</v>
      </c>
      <c r="S1153" s="215">
        <v>0</v>
      </c>
      <c r="T1153" s="216">
        <f>S1153*H1153</f>
        <v>0</v>
      </c>
      <c r="AR1153" s="25" t="s">
        <v>378</v>
      </c>
      <c r="AT1153" s="25" t="s">
        <v>227</v>
      </c>
      <c r="AU1153" s="25" t="s">
        <v>85</v>
      </c>
      <c r="AY1153" s="25" t="s">
        <v>225</v>
      </c>
      <c r="BE1153" s="217">
        <f>IF(N1153="základní",J1153,0)</f>
        <v>0</v>
      </c>
      <c r="BF1153" s="217">
        <f>IF(N1153="snížená",J1153,0)</f>
        <v>0</v>
      </c>
      <c r="BG1153" s="217">
        <f>IF(N1153="zákl. přenesená",J1153,0)</f>
        <v>0</v>
      </c>
      <c r="BH1153" s="217">
        <f>IF(N1153="sníž. přenesená",J1153,0)</f>
        <v>0</v>
      </c>
      <c r="BI1153" s="217">
        <f>IF(N1153="nulová",J1153,0)</f>
        <v>0</v>
      </c>
      <c r="BJ1153" s="25" t="s">
        <v>25</v>
      </c>
      <c r="BK1153" s="217">
        <f>ROUND(I1153*H1153,2)</f>
        <v>0</v>
      </c>
      <c r="BL1153" s="25" t="s">
        <v>378</v>
      </c>
      <c r="BM1153" s="25" t="s">
        <v>1542</v>
      </c>
    </row>
    <row r="1154" spans="2:47" s="1" customFormat="1" ht="27">
      <c r="B1154" s="42"/>
      <c r="C1154" s="64"/>
      <c r="D1154" s="218" t="s">
        <v>233</v>
      </c>
      <c r="E1154" s="64"/>
      <c r="F1154" s="219" t="s">
        <v>1543</v>
      </c>
      <c r="G1154" s="64"/>
      <c r="H1154" s="64"/>
      <c r="I1154" s="174"/>
      <c r="J1154" s="64"/>
      <c r="K1154" s="64"/>
      <c r="L1154" s="62"/>
      <c r="M1154" s="220"/>
      <c r="N1154" s="43"/>
      <c r="O1154" s="43"/>
      <c r="P1154" s="43"/>
      <c r="Q1154" s="43"/>
      <c r="R1154" s="43"/>
      <c r="S1154" s="43"/>
      <c r="T1154" s="79"/>
      <c r="AT1154" s="25" t="s">
        <v>233</v>
      </c>
      <c r="AU1154" s="25" t="s">
        <v>85</v>
      </c>
    </row>
    <row r="1155" spans="2:51" s="12" customFormat="1" ht="13.5">
      <c r="B1155" s="221"/>
      <c r="C1155" s="222"/>
      <c r="D1155" s="223" t="s">
        <v>235</v>
      </c>
      <c r="E1155" s="224" t="s">
        <v>24</v>
      </c>
      <c r="F1155" s="225" t="s">
        <v>1544</v>
      </c>
      <c r="G1155" s="222"/>
      <c r="H1155" s="226">
        <v>1</v>
      </c>
      <c r="I1155" s="227"/>
      <c r="J1155" s="222"/>
      <c r="K1155" s="222"/>
      <c r="L1155" s="228"/>
      <c r="M1155" s="229"/>
      <c r="N1155" s="230"/>
      <c r="O1155" s="230"/>
      <c r="P1155" s="230"/>
      <c r="Q1155" s="230"/>
      <c r="R1155" s="230"/>
      <c r="S1155" s="230"/>
      <c r="T1155" s="231"/>
      <c r="AT1155" s="232" t="s">
        <v>235</v>
      </c>
      <c r="AU1155" s="232" t="s">
        <v>85</v>
      </c>
      <c r="AV1155" s="12" t="s">
        <v>85</v>
      </c>
      <c r="AW1155" s="12" t="s">
        <v>40</v>
      </c>
      <c r="AX1155" s="12" t="s">
        <v>25</v>
      </c>
      <c r="AY1155" s="232" t="s">
        <v>225</v>
      </c>
    </row>
    <row r="1156" spans="2:65" s="1" customFormat="1" ht="16.5" customHeight="1">
      <c r="B1156" s="42"/>
      <c r="C1156" s="206" t="s">
        <v>1545</v>
      </c>
      <c r="D1156" s="206" t="s">
        <v>227</v>
      </c>
      <c r="E1156" s="207" t="s">
        <v>1546</v>
      </c>
      <c r="F1156" s="208" t="s">
        <v>1547</v>
      </c>
      <c r="G1156" s="209" t="s">
        <v>748</v>
      </c>
      <c r="H1156" s="210">
        <v>12</v>
      </c>
      <c r="I1156" s="211"/>
      <c r="J1156" s="212">
        <f>ROUND(I1156*H1156,2)</f>
        <v>0</v>
      </c>
      <c r="K1156" s="208" t="s">
        <v>230</v>
      </c>
      <c r="L1156" s="62"/>
      <c r="M1156" s="213" t="s">
        <v>24</v>
      </c>
      <c r="N1156" s="214" t="s">
        <v>48</v>
      </c>
      <c r="O1156" s="43"/>
      <c r="P1156" s="215">
        <f>O1156*H1156</f>
        <v>0</v>
      </c>
      <c r="Q1156" s="215">
        <v>0.00389</v>
      </c>
      <c r="R1156" s="215">
        <f>Q1156*H1156</f>
        <v>0.04668</v>
      </c>
      <c r="S1156" s="215">
        <v>0</v>
      </c>
      <c r="T1156" s="216">
        <f>S1156*H1156</f>
        <v>0</v>
      </c>
      <c r="AR1156" s="25" t="s">
        <v>378</v>
      </c>
      <c r="AT1156" s="25" t="s">
        <v>227</v>
      </c>
      <c r="AU1156" s="25" t="s">
        <v>85</v>
      </c>
      <c r="AY1156" s="25" t="s">
        <v>225</v>
      </c>
      <c r="BE1156" s="217">
        <f>IF(N1156="základní",J1156,0)</f>
        <v>0</v>
      </c>
      <c r="BF1156" s="217">
        <f>IF(N1156="snížená",J1156,0)</f>
        <v>0</v>
      </c>
      <c r="BG1156" s="217">
        <f>IF(N1156="zákl. přenesená",J1156,0)</f>
        <v>0</v>
      </c>
      <c r="BH1156" s="217">
        <f>IF(N1156="sníž. přenesená",J1156,0)</f>
        <v>0</v>
      </c>
      <c r="BI1156" s="217">
        <f>IF(N1156="nulová",J1156,0)</f>
        <v>0</v>
      </c>
      <c r="BJ1156" s="25" t="s">
        <v>25</v>
      </c>
      <c r="BK1156" s="217">
        <f>ROUND(I1156*H1156,2)</f>
        <v>0</v>
      </c>
      <c r="BL1156" s="25" t="s">
        <v>378</v>
      </c>
      <c r="BM1156" s="25" t="s">
        <v>1548</v>
      </c>
    </row>
    <row r="1157" spans="2:47" s="1" customFormat="1" ht="27">
      <c r="B1157" s="42"/>
      <c r="C1157" s="64"/>
      <c r="D1157" s="218" t="s">
        <v>233</v>
      </c>
      <c r="E1157" s="64"/>
      <c r="F1157" s="219" t="s">
        <v>1549</v>
      </c>
      <c r="G1157" s="64"/>
      <c r="H1157" s="64"/>
      <c r="I1157" s="174"/>
      <c r="J1157" s="64"/>
      <c r="K1157" s="64"/>
      <c r="L1157" s="62"/>
      <c r="M1157" s="220"/>
      <c r="N1157" s="43"/>
      <c r="O1157" s="43"/>
      <c r="P1157" s="43"/>
      <c r="Q1157" s="43"/>
      <c r="R1157" s="43"/>
      <c r="S1157" s="43"/>
      <c r="T1157" s="79"/>
      <c r="AT1157" s="25" t="s">
        <v>233</v>
      </c>
      <c r="AU1157" s="25" t="s">
        <v>85</v>
      </c>
    </row>
    <row r="1158" spans="2:51" s="12" customFormat="1" ht="13.5">
      <c r="B1158" s="221"/>
      <c r="C1158" s="222"/>
      <c r="D1158" s="218" t="s">
        <v>235</v>
      </c>
      <c r="E1158" s="244" t="s">
        <v>24</v>
      </c>
      <c r="F1158" s="245" t="s">
        <v>1550</v>
      </c>
      <c r="G1158" s="222"/>
      <c r="H1158" s="246">
        <v>6</v>
      </c>
      <c r="I1158" s="227"/>
      <c r="J1158" s="222"/>
      <c r="K1158" s="222"/>
      <c r="L1158" s="228"/>
      <c r="M1158" s="229"/>
      <c r="N1158" s="230"/>
      <c r="O1158" s="230"/>
      <c r="P1158" s="230"/>
      <c r="Q1158" s="230"/>
      <c r="R1158" s="230"/>
      <c r="S1158" s="230"/>
      <c r="T1158" s="231"/>
      <c r="AT1158" s="232" t="s">
        <v>235</v>
      </c>
      <c r="AU1158" s="232" t="s">
        <v>85</v>
      </c>
      <c r="AV1158" s="12" t="s">
        <v>85</v>
      </c>
      <c r="AW1158" s="12" t="s">
        <v>40</v>
      </c>
      <c r="AX1158" s="12" t="s">
        <v>77</v>
      </c>
      <c r="AY1158" s="232" t="s">
        <v>225</v>
      </c>
    </row>
    <row r="1159" spans="2:51" s="12" customFormat="1" ht="13.5">
      <c r="B1159" s="221"/>
      <c r="C1159" s="222"/>
      <c r="D1159" s="218" t="s">
        <v>235</v>
      </c>
      <c r="E1159" s="244" t="s">
        <v>24</v>
      </c>
      <c r="F1159" s="245" t="s">
        <v>1551</v>
      </c>
      <c r="G1159" s="222"/>
      <c r="H1159" s="246">
        <v>6</v>
      </c>
      <c r="I1159" s="227"/>
      <c r="J1159" s="222"/>
      <c r="K1159" s="222"/>
      <c r="L1159" s="228"/>
      <c r="M1159" s="229"/>
      <c r="N1159" s="230"/>
      <c r="O1159" s="230"/>
      <c r="P1159" s="230"/>
      <c r="Q1159" s="230"/>
      <c r="R1159" s="230"/>
      <c r="S1159" s="230"/>
      <c r="T1159" s="231"/>
      <c r="AT1159" s="232" t="s">
        <v>235</v>
      </c>
      <c r="AU1159" s="232" t="s">
        <v>85</v>
      </c>
      <c r="AV1159" s="12" t="s">
        <v>85</v>
      </c>
      <c r="AW1159" s="12" t="s">
        <v>40</v>
      </c>
      <c r="AX1159" s="12" t="s">
        <v>77</v>
      </c>
      <c r="AY1159" s="232" t="s">
        <v>225</v>
      </c>
    </row>
    <row r="1160" spans="2:51" s="15" customFormat="1" ht="13.5">
      <c r="B1160" s="258"/>
      <c r="C1160" s="259"/>
      <c r="D1160" s="223" t="s">
        <v>235</v>
      </c>
      <c r="E1160" s="260" t="s">
        <v>24</v>
      </c>
      <c r="F1160" s="261" t="s">
        <v>248</v>
      </c>
      <c r="G1160" s="259"/>
      <c r="H1160" s="262">
        <v>12</v>
      </c>
      <c r="I1160" s="263"/>
      <c r="J1160" s="259"/>
      <c r="K1160" s="259"/>
      <c r="L1160" s="264"/>
      <c r="M1160" s="265"/>
      <c r="N1160" s="266"/>
      <c r="O1160" s="266"/>
      <c r="P1160" s="266"/>
      <c r="Q1160" s="266"/>
      <c r="R1160" s="266"/>
      <c r="S1160" s="266"/>
      <c r="T1160" s="267"/>
      <c r="AT1160" s="268" t="s">
        <v>235</v>
      </c>
      <c r="AU1160" s="268" t="s">
        <v>85</v>
      </c>
      <c r="AV1160" s="15" t="s">
        <v>231</v>
      </c>
      <c r="AW1160" s="15" t="s">
        <v>40</v>
      </c>
      <c r="AX1160" s="15" t="s">
        <v>25</v>
      </c>
      <c r="AY1160" s="268" t="s">
        <v>225</v>
      </c>
    </row>
    <row r="1161" spans="2:65" s="1" customFormat="1" ht="25.5" customHeight="1">
      <c r="B1161" s="42"/>
      <c r="C1161" s="206" t="s">
        <v>1552</v>
      </c>
      <c r="D1161" s="206" t="s">
        <v>227</v>
      </c>
      <c r="E1161" s="207" t="s">
        <v>1553</v>
      </c>
      <c r="F1161" s="208" t="s">
        <v>1554</v>
      </c>
      <c r="G1161" s="209" t="s">
        <v>920</v>
      </c>
      <c r="H1161" s="210">
        <v>90.9</v>
      </c>
      <c r="I1161" s="211"/>
      <c r="J1161" s="212">
        <f>ROUND(I1161*H1161,2)</f>
        <v>0</v>
      </c>
      <c r="K1161" s="208" t="s">
        <v>230</v>
      </c>
      <c r="L1161" s="62"/>
      <c r="M1161" s="213" t="s">
        <v>24</v>
      </c>
      <c r="N1161" s="214" t="s">
        <v>48</v>
      </c>
      <c r="O1161" s="43"/>
      <c r="P1161" s="215">
        <f>O1161*H1161</f>
        <v>0</v>
      </c>
      <c r="Q1161" s="215">
        <v>0.00369</v>
      </c>
      <c r="R1161" s="215">
        <f>Q1161*H1161</f>
        <v>0.335421</v>
      </c>
      <c r="S1161" s="215">
        <v>0</v>
      </c>
      <c r="T1161" s="216">
        <f>S1161*H1161</f>
        <v>0</v>
      </c>
      <c r="AR1161" s="25" t="s">
        <v>378</v>
      </c>
      <c r="AT1161" s="25" t="s">
        <v>227</v>
      </c>
      <c r="AU1161" s="25" t="s">
        <v>85</v>
      </c>
      <c r="AY1161" s="25" t="s">
        <v>225</v>
      </c>
      <c r="BE1161" s="217">
        <f>IF(N1161="základní",J1161,0)</f>
        <v>0</v>
      </c>
      <c r="BF1161" s="217">
        <f>IF(N1161="snížená",J1161,0)</f>
        <v>0</v>
      </c>
      <c r="BG1161" s="217">
        <f>IF(N1161="zákl. přenesená",J1161,0)</f>
        <v>0</v>
      </c>
      <c r="BH1161" s="217">
        <f>IF(N1161="sníž. přenesená",J1161,0)</f>
        <v>0</v>
      </c>
      <c r="BI1161" s="217">
        <f>IF(N1161="nulová",J1161,0)</f>
        <v>0</v>
      </c>
      <c r="BJ1161" s="25" t="s">
        <v>25</v>
      </c>
      <c r="BK1161" s="217">
        <f>ROUND(I1161*H1161,2)</f>
        <v>0</v>
      </c>
      <c r="BL1161" s="25" t="s">
        <v>378</v>
      </c>
      <c r="BM1161" s="25" t="s">
        <v>1555</v>
      </c>
    </row>
    <row r="1162" spans="2:47" s="1" customFormat="1" ht="13.5">
      <c r="B1162" s="42"/>
      <c r="C1162" s="64"/>
      <c r="D1162" s="218" t="s">
        <v>233</v>
      </c>
      <c r="E1162" s="64"/>
      <c r="F1162" s="219" t="s">
        <v>1556</v>
      </c>
      <c r="G1162" s="64"/>
      <c r="H1162" s="64"/>
      <c r="I1162" s="174"/>
      <c r="J1162" s="64"/>
      <c r="K1162" s="64"/>
      <c r="L1162" s="62"/>
      <c r="M1162" s="220"/>
      <c r="N1162" s="43"/>
      <c r="O1162" s="43"/>
      <c r="P1162" s="43"/>
      <c r="Q1162" s="43"/>
      <c r="R1162" s="43"/>
      <c r="S1162" s="43"/>
      <c r="T1162" s="79"/>
      <c r="AT1162" s="25" t="s">
        <v>233</v>
      </c>
      <c r="AU1162" s="25" t="s">
        <v>85</v>
      </c>
    </row>
    <row r="1163" spans="2:47" s="1" customFormat="1" ht="27">
      <c r="B1163" s="42"/>
      <c r="C1163" s="64"/>
      <c r="D1163" s="218" t="s">
        <v>702</v>
      </c>
      <c r="E1163" s="64"/>
      <c r="F1163" s="273" t="s">
        <v>1557</v>
      </c>
      <c r="G1163" s="64"/>
      <c r="H1163" s="64"/>
      <c r="I1163" s="174"/>
      <c r="J1163" s="64"/>
      <c r="K1163" s="64"/>
      <c r="L1163" s="62"/>
      <c r="M1163" s="220"/>
      <c r="N1163" s="43"/>
      <c r="O1163" s="43"/>
      <c r="P1163" s="43"/>
      <c r="Q1163" s="43"/>
      <c r="R1163" s="43"/>
      <c r="S1163" s="43"/>
      <c r="T1163" s="79"/>
      <c r="AT1163" s="25" t="s">
        <v>702</v>
      </c>
      <c r="AU1163" s="25" t="s">
        <v>85</v>
      </c>
    </row>
    <row r="1164" spans="2:51" s="12" customFormat="1" ht="13.5">
      <c r="B1164" s="221"/>
      <c r="C1164" s="222"/>
      <c r="D1164" s="218" t="s">
        <v>235</v>
      </c>
      <c r="E1164" s="244" t="s">
        <v>24</v>
      </c>
      <c r="F1164" s="245" t="s">
        <v>1558</v>
      </c>
      <c r="G1164" s="222"/>
      <c r="H1164" s="246">
        <v>25.2</v>
      </c>
      <c r="I1164" s="227"/>
      <c r="J1164" s="222"/>
      <c r="K1164" s="222"/>
      <c r="L1164" s="228"/>
      <c r="M1164" s="229"/>
      <c r="N1164" s="230"/>
      <c r="O1164" s="230"/>
      <c r="P1164" s="230"/>
      <c r="Q1164" s="230"/>
      <c r="R1164" s="230"/>
      <c r="S1164" s="230"/>
      <c r="T1164" s="231"/>
      <c r="AT1164" s="232" t="s">
        <v>235</v>
      </c>
      <c r="AU1164" s="232" t="s">
        <v>85</v>
      </c>
      <c r="AV1164" s="12" t="s">
        <v>85</v>
      </c>
      <c r="AW1164" s="12" t="s">
        <v>40</v>
      </c>
      <c r="AX1164" s="12" t="s">
        <v>77</v>
      </c>
      <c r="AY1164" s="232" t="s">
        <v>225</v>
      </c>
    </row>
    <row r="1165" spans="2:51" s="12" customFormat="1" ht="13.5">
      <c r="B1165" s="221"/>
      <c r="C1165" s="222"/>
      <c r="D1165" s="218" t="s">
        <v>235</v>
      </c>
      <c r="E1165" s="244" t="s">
        <v>24</v>
      </c>
      <c r="F1165" s="245" t="s">
        <v>1559</v>
      </c>
      <c r="G1165" s="222"/>
      <c r="H1165" s="246">
        <v>27</v>
      </c>
      <c r="I1165" s="227"/>
      <c r="J1165" s="222"/>
      <c r="K1165" s="222"/>
      <c r="L1165" s="228"/>
      <c r="M1165" s="229"/>
      <c r="N1165" s="230"/>
      <c r="O1165" s="230"/>
      <c r="P1165" s="230"/>
      <c r="Q1165" s="230"/>
      <c r="R1165" s="230"/>
      <c r="S1165" s="230"/>
      <c r="T1165" s="231"/>
      <c r="AT1165" s="232" t="s">
        <v>235</v>
      </c>
      <c r="AU1165" s="232" t="s">
        <v>85</v>
      </c>
      <c r="AV1165" s="12" t="s">
        <v>85</v>
      </c>
      <c r="AW1165" s="12" t="s">
        <v>40</v>
      </c>
      <c r="AX1165" s="12" t="s">
        <v>77</v>
      </c>
      <c r="AY1165" s="232" t="s">
        <v>225</v>
      </c>
    </row>
    <row r="1166" spans="2:51" s="12" customFormat="1" ht="13.5">
      <c r="B1166" s="221"/>
      <c r="C1166" s="222"/>
      <c r="D1166" s="218" t="s">
        <v>235</v>
      </c>
      <c r="E1166" s="244" t="s">
        <v>24</v>
      </c>
      <c r="F1166" s="245" t="s">
        <v>1560</v>
      </c>
      <c r="G1166" s="222"/>
      <c r="H1166" s="246">
        <v>12</v>
      </c>
      <c r="I1166" s="227"/>
      <c r="J1166" s="222"/>
      <c r="K1166" s="222"/>
      <c r="L1166" s="228"/>
      <c r="M1166" s="229"/>
      <c r="N1166" s="230"/>
      <c r="O1166" s="230"/>
      <c r="P1166" s="230"/>
      <c r="Q1166" s="230"/>
      <c r="R1166" s="230"/>
      <c r="S1166" s="230"/>
      <c r="T1166" s="231"/>
      <c r="AT1166" s="232" t="s">
        <v>235</v>
      </c>
      <c r="AU1166" s="232" t="s">
        <v>85</v>
      </c>
      <c r="AV1166" s="12" t="s">
        <v>85</v>
      </c>
      <c r="AW1166" s="12" t="s">
        <v>40</v>
      </c>
      <c r="AX1166" s="12" t="s">
        <v>77</v>
      </c>
      <c r="AY1166" s="232" t="s">
        <v>225</v>
      </c>
    </row>
    <row r="1167" spans="2:51" s="12" customFormat="1" ht="13.5">
      <c r="B1167" s="221"/>
      <c r="C1167" s="222"/>
      <c r="D1167" s="218" t="s">
        <v>235</v>
      </c>
      <c r="E1167" s="244" t="s">
        <v>24</v>
      </c>
      <c r="F1167" s="245" t="s">
        <v>1561</v>
      </c>
      <c r="G1167" s="222"/>
      <c r="H1167" s="246">
        <v>12</v>
      </c>
      <c r="I1167" s="227"/>
      <c r="J1167" s="222"/>
      <c r="K1167" s="222"/>
      <c r="L1167" s="228"/>
      <c r="M1167" s="229"/>
      <c r="N1167" s="230"/>
      <c r="O1167" s="230"/>
      <c r="P1167" s="230"/>
      <c r="Q1167" s="230"/>
      <c r="R1167" s="230"/>
      <c r="S1167" s="230"/>
      <c r="T1167" s="231"/>
      <c r="AT1167" s="232" t="s">
        <v>235</v>
      </c>
      <c r="AU1167" s="232" t="s">
        <v>85</v>
      </c>
      <c r="AV1167" s="12" t="s">
        <v>85</v>
      </c>
      <c r="AW1167" s="12" t="s">
        <v>40</v>
      </c>
      <c r="AX1167" s="12" t="s">
        <v>77</v>
      </c>
      <c r="AY1167" s="232" t="s">
        <v>225</v>
      </c>
    </row>
    <row r="1168" spans="2:51" s="12" customFormat="1" ht="13.5">
      <c r="B1168" s="221"/>
      <c r="C1168" s="222"/>
      <c r="D1168" s="218" t="s">
        <v>235</v>
      </c>
      <c r="E1168" s="244" t="s">
        <v>24</v>
      </c>
      <c r="F1168" s="245" t="s">
        <v>1562</v>
      </c>
      <c r="G1168" s="222"/>
      <c r="H1168" s="246">
        <v>4.2</v>
      </c>
      <c r="I1168" s="227"/>
      <c r="J1168" s="222"/>
      <c r="K1168" s="222"/>
      <c r="L1168" s="228"/>
      <c r="M1168" s="229"/>
      <c r="N1168" s="230"/>
      <c r="O1168" s="230"/>
      <c r="P1168" s="230"/>
      <c r="Q1168" s="230"/>
      <c r="R1168" s="230"/>
      <c r="S1168" s="230"/>
      <c r="T1168" s="231"/>
      <c r="AT1168" s="232" t="s">
        <v>235</v>
      </c>
      <c r="AU1168" s="232" t="s">
        <v>85</v>
      </c>
      <c r="AV1168" s="12" t="s">
        <v>85</v>
      </c>
      <c r="AW1168" s="12" t="s">
        <v>40</v>
      </c>
      <c r="AX1168" s="12" t="s">
        <v>77</v>
      </c>
      <c r="AY1168" s="232" t="s">
        <v>225</v>
      </c>
    </row>
    <row r="1169" spans="2:51" s="12" customFormat="1" ht="13.5">
      <c r="B1169" s="221"/>
      <c r="C1169" s="222"/>
      <c r="D1169" s="218" t="s">
        <v>235</v>
      </c>
      <c r="E1169" s="244" t="s">
        <v>24</v>
      </c>
      <c r="F1169" s="245" t="s">
        <v>1563</v>
      </c>
      <c r="G1169" s="222"/>
      <c r="H1169" s="246">
        <v>4.5</v>
      </c>
      <c r="I1169" s="227"/>
      <c r="J1169" s="222"/>
      <c r="K1169" s="222"/>
      <c r="L1169" s="228"/>
      <c r="M1169" s="229"/>
      <c r="N1169" s="230"/>
      <c r="O1169" s="230"/>
      <c r="P1169" s="230"/>
      <c r="Q1169" s="230"/>
      <c r="R1169" s="230"/>
      <c r="S1169" s="230"/>
      <c r="T1169" s="231"/>
      <c r="AT1169" s="232" t="s">
        <v>235</v>
      </c>
      <c r="AU1169" s="232" t="s">
        <v>85</v>
      </c>
      <c r="AV1169" s="12" t="s">
        <v>85</v>
      </c>
      <c r="AW1169" s="12" t="s">
        <v>40</v>
      </c>
      <c r="AX1169" s="12" t="s">
        <v>77</v>
      </c>
      <c r="AY1169" s="232" t="s">
        <v>225</v>
      </c>
    </row>
    <row r="1170" spans="2:51" s="12" customFormat="1" ht="13.5">
      <c r="B1170" s="221"/>
      <c r="C1170" s="222"/>
      <c r="D1170" s="218" t="s">
        <v>235</v>
      </c>
      <c r="E1170" s="244" t="s">
        <v>24</v>
      </c>
      <c r="F1170" s="245" t="s">
        <v>1564</v>
      </c>
      <c r="G1170" s="222"/>
      <c r="H1170" s="246">
        <v>3</v>
      </c>
      <c r="I1170" s="227"/>
      <c r="J1170" s="222"/>
      <c r="K1170" s="222"/>
      <c r="L1170" s="228"/>
      <c r="M1170" s="229"/>
      <c r="N1170" s="230"/>
      <c r="O1170" s="230"/>
      <c r="P1170" s="230"/>
      <c r="Q1170" s="230"/>
      <c r="R1170" s="230"/>
      <c r="S1170" s="230"/>
      <c r="T1170" s="231"/>
      <c r="AT1170" s="232" t="s">
        <v>235</v>
      </c>
      <c r="AU1170" s="232" t="s">
        <v>85</v>
      </c>
      <c r="AV1170" s="12" t="s">
        <v>85</v>
      </c>
      <c r="AW1170" s="12" t="s">
        <v>40</v>
      </c>
      <c r="AX1170" s="12" t="s">
        <v>77</v>
      </c>
      <c r="AY1170" s="232" t="s">
        <v>225</v>
      </c>
    </row>
    <row r="1171" spans="2:51" s="12" customFormat="1" ht="13.5">
      <c r="B1171" s="221"/>
      <c r="C1171" s="222"/>
      <c r="D1171" s="218" t="s">
        <v>235</v>
      </c>
      <c r="E1171" s="244" t="s">
        <v>24</v>
      </c>
      <c r="F1171" s="245" t="s">
        <v>1565</v>
      </c>
      <c r="G1171" s="222"/>
      <c r="H1171" s="246">
        <v>3</v>
      </c>
      <c r="I1171" s="227"/>
      <c r="J1171" s="222"/>
      <c r="K1171" s="222"/>
      <c r="L1171" s="228"/>
      <c r="M1171" s="229"/>
      <c r="N1171" s="230"/>
      <c r="O1171" s="230"/>
      <c r="P1171" s="230"/>
      <c r="Q1171" s="230"/>
      <c r="R1171" s="230"/>
      <c r="S1171" s="230"/>
      <c r="T1171" s="231"/>
      <c r="AT1171" s="232" t="s">
        <v>235</v>
      </c>
      <c r="AU1171" s="232" t="s">
        <v>85</v>
      </c>
      <c r="AV1171" s="12" t="s">
        <v>85</v>
      </c>
      <c r="AW1171" s="12" t="s">
        <v>40</v>
      </c>
      <c r="AX1171" s="12" t="s">
        <v>77</v>
      </c>
      <c r="AY1171" s="232" t="s">
        <v>225</v>
      </c>
    </row>
    <row r="1172" spans="2:51" s="15" customFormat="1" ht="13.5">
      <c r="B1172" s="258"/>
      <c r="C1172" s="259"/>
      <c r="D1172" s="223" t="s">
        <v>235</v>
      </c>
      <c r="E1172" s="260" t="s">
        <v>24</v>
      </c>
      <c r="F1172" s="261" t="s">
        <v>248</v>
      </c>
      <c r="G1172" s="259"/>
      <c r="H1172" s="262">
        <v>90.9</v>
      </c>
      <c r="I1172" s="263"/>
      <c r="J1172" s="259"/>
      <c r="K1172" s="259"/>
      <c r="L1172" s="264"/>
      <c r="M1172" s="265"/>
      <c r="N1172" s="266"/>
      <c r="O1172" s="266"/>
      <c r="P1172" s="266"/>
      <c r="Q1172" s="266"/>
      <c r="R1172" s="266"/>
      <c r="S1172" s="266"/>
      <c r="T1172" s="267"/>
      <c r="AT1172" s="268" t="s">
        <v>235</v>
      </c>
      <c r="AU1172" s="268" t="s">
        <v>85</v>
      </c>
      <c r="AV1172" s="15" t="s">
        <v>231</v>
      </c>
      <c r="AW1172" s="15" t="s">
        <v>40</v>
      </c>
      <c r="AX1172" s="15" t="s">
        <v>25</v>
      </c>
      <c r="AY1172" s="268" t="s">
        <v>225</v>
      </c>
    </row>
    <row r="1173" spans="2:65" s="1" customFormat="1" ht="25.5" customHeight="1">
      <c r="B1173" s="42"/>
      <c r="C1173" s="206" t="s">
        <v>1566</v>
      </c>
      <c r="D1173" s="206" t="s">
        <v>227</v>
      </c>
      <c r="E1173" s="207" t="s">
        <v>1567</v>
      </c>
      <c r="F1173" s="208" t="s">
        <v>1568</v>
      </c>
      <c r="G1173" s="209" t="s">
        <v>920</v>
      </c>
      <c r="H1173" s="210">
        <v>18</v>
      </c>
      <c r="I1173" s="211"/>
      <c r="J1173" s="212">
        <f>ROUND(I1173*H1173,2)</f>
        <v>0</v>
      </c>
      <c r="K1173" s="208" t="s">
        <v>24</v>
      </c>
      <c r="L1173" s="62"/>
      <c r="M1173" s="213" t="s">
        <v>24</v>
      </c>
      <c r="N1173" s="214" t="s">
        <v>48</v>
      </c>
      <c r="O1173" s="43"/>
      <c r="P1173" s="215">
        <f>O1173*H1173</f>
        <v>0</v>
      </c>
      <c r="Q1173" s="215">
        <v>0.0133</v>
      </c>
      <c r="R1173" s="215">
        <f>Q1173*H1173</f>
        <v>0.2394</v>
      </c>
      <c r="S1173" s="215">
        <v>0</v>
      </c>
      <c r="T1173" s="216">
        <f>S1173*H1173</f>
        <v>0</v>
      </c>
      <c r="AR1173" s="25" t="s">
        <v>378</v>
      </c>
      <c r="AT1173" s="25" t="s">
        <v>227</v>
      </c>
      <c r="AU1173" s="25" t="s">
        <v>85</v>
      </c>
      <c r="AY1173" s="25" t="s">
        <v>225</v>
      </c>
      <c r="BE1173" s="217">
        <f>IF(N1173="základní",J1173,0)</f>
        <v>0</v>
      </c>
      <c r="BF1173" s="217">
        <f>IF(N1173="snížená",J1173,0)</f>
        <v>0</v>
      </c>
      <c r="BG1173" s="217">
        <f>IF(N1173="zákl. přenesená",J1173,0)</f>
        <v>0</v>
      </c>
      <c r="BH1173" s="217">
        <f>IF(N1173="sníž. přenesená",J1173,0)</f>
        <v>0</v>
      </c>
      <c r="BI1173" s="217">
        <f>IF(N1173="nulová",J1173,0)</f>
        <v>0</v>
      </c>
      <c r="BJ1173" s="25" t="s">
        <v>25</v>
      </c>
      <c r="BK1173" s="217">
        <f>ROUND(I1173*H1173,2)</f>
        <v>0</v>
      </c>
      <c r="BL1173" s="25" t="s">
        <v>378</v>
      </c>
      <c r="BM1173" s="25" t="s">
        <v>1569</v>
      </c>
    </row>
    <row r="1174" spans="2:51" s="12" customFormat="1" ht="13.5">
      <c r="B1174" s="221"/>
      <c r="C1174" s="222"/>
      <c r="D1174" s="223" t="s">
        <v>235</v>
      </c>
      <c r="E1174" s="224" t="s">
        <v>24</v>
      </c>
      <c r="F1174" s="225" t="s">
        <v>1570</v>
      </c>
      <c r="G1174" s="222"/>
      <c r="H1174" s="226">
        <v>18</v>
      </c>
      <c r="I1174" s="227"/>
      <c r="J1174" s="222"/>
      <c r="K1174" s="222"/>
      <c r="L1174" s="228"/>
      <c r="M1174" s="229"/>
      <c r="N1174" s="230"/>
      <c r="O1174" s="230"/>
      <c r="P1174" s="230"/>
      <c r="Q1174" s="230"/>
      <c r="R1174" s="230"/>
      <c r="S1174" s="230"/>
      <c r="T1174" s="231"/>
      <c r="AT1174" s="232" t="s">
        <v>235</v>
      </c>
      <c r="AU1174" s="232" t="s">
        <v>85</v>
      </c>
      <c r="AV1174" s="12" t="s">
        <v>85</v>
      </c>
      <c r="AW1174" s="12" t="s">
        <v>40</v>
      </c>
      <c r="AX1174" s="12" t="s">
        <v>25</v>
      </c>
      <c r="AY1174" s="232" t="s">
        <v>225</v>
      </c>
    </row>
    <row r="1175" spans="2:65" s="1" customFormat="1" ht="25.5" customHeight="1">
      <c r="B1175" s="42"/>
      <c r="C1175" s="206" t="s">
        <v>1571</v>
      </c>
      <c r="D1175" s="206" t="s">
        <v>227</v>
      </c>
      <c r="E1175" s="207" t="s">
        <v>1572</v>
      </c>
      <c r="F1175" s="208" t="s">
        <v>1573</v>
      </c>
      <c r="G1175" s="209" t="s">
        <v>920</v>
      </c>
      <c r="H1175" s="210">
        <v>3.5</v>
      </c>
      <c r="I1175" s="211"/>
      <c r="J1175" s="212">
        <f>ROUND(I1175*H1175,2)</f>
        <v>0</v>
      </c>
      <c r="K1175" s="208" t="s">
        <v>24</v>
      </c>
      <c r="L1175" s="62"/>
      <c r="M1175" s="213" t="s">
        <v>24</v>
      </c>
      <c r="N1175" s="214" t="s">
        <v>48</v>
      </c>
      <c r="O1175" s="43"/>
      <c r="P1175" s="215">
        <f>O1175*H1175</f>
        <v>0</v>
      </c>
      <c r="Q1175" s="215">
        <v>0.0101</v>
      </c>
      <c r="R1175" s="215">
        <f>Q1175*H1175</f>
        <v>0.03535</v>
      </c>
      <c r="S1175" s="215">
        <v>0</v>
      </c>
      <c r="T1175" s="216">
        <f>S1175*H1175</f>
        <v>0</v>
      </c>
      <c r="AR1175" s="25" t="s">
        <v>378</v>
      </c>
      <c r="AT1175" s="25" t="s">
        <v>227</v>
      </c>
      <c r="AU1175" s="25" t="s">
        <v>85</v>
      </c>
      <c r="AY1175" s="25" t="s">
        <v>225</v>
      </c>
      <c r="BE1175" s="217">
        <f>IF(N1175="základní",J1175,0)</f>
        <v>0</v>
      </c>
      <c r="BF1175" s="217">
        <f>IF(N1175="snížená",J1175,0)</f>
        <v>0</v>
      </c>
      <c r="BG1175" s="217">
        <f>IF(N1175="zákl. přenesená",J1175,0)</f>
        <v>0</v>
      </c>
      <c r="BH1175" s="217">
        <f>IF(N1175="sníž. přenesená",J1175,0)</f>
        <v>0</v>
      </c>
      <c r="BI1175" s="217">
        <f>IF(N1175="nulová",J1175,0)</f>
        <v>0</v>
      </c>
      <c r="BJ1175" s="25" t="s">
        <v>25</v>
      </c>
      <c r="BK1175" s="217">
        <f>ROUND(I1175*H1175,2)</f>
        <v>0</v>
      </c>
      <c r="BL1175" s="25" t="s">
        <v>378</v>
      </c>
      <c r="BM1175" s="25" t="s">
        <v>1574</v>
      </c>
    </row>
    <row r="1176" spans="2:47" s="1" customFormat="1" ht="27">
      <c r="B1176" s="42"/>
      <c r="C1176" s="64"/>
      <c r="D1176" s="223" t="s">
        <v>233</v>
      </c>
      <c r="E1176" s="64"/>
      <c r="F1176" s="269" t="s">
        <v>1575</v>
      </c>
      <c r="G1176" s="64"/>
      <c r="H1176" s="64"/>
      <c r="I1176" s="174"/>
      <c r="J1176" s="64"/>
      <c r="K1176" s="64"/>
      <c r="L1176" s="62"/>
      <c r="M1176" s="220"/>
      <c r="N1176" s="43"/>
      <c r="O1176" s="43"/>
      <c r="P1176" s="43"/>
      <c r="Q1176" s="43"/>
      <c r="R1176" s="43"/>
      <c r="S1176" s="43"/>
      <c r="T1176" s="79"/>
      <c r="AT1176" s="25" t="s">
        <v>233</v>
      </c>
      <c r="AU1176" s="25" t="s">
        <v>85</v>
      </c>
    </row>
    <row r="1177" spans="2:65" s="1" customFormat="1" ht="38.25" customHeight="1">
      <c r="B1177" s="42"/>
      <c r="C1177" s="206" t="s">
        <v>1576</v>
      </c>
      <c r="D1177" s="206" t="s">
        <v>227</v>
      </c>
      <c r="E1177" s="207" t="s">
        <v>1577</v>
      </c>
      <c r="F1177" s="208" t="s">
        <v>1578</v>
      </c>
      <c r="G1177" s="209" t="s">
        <v>920</v>
      </c>
      <c r="H1177" s="210">
        <v>3</v>
      </c>
      <c r="I1177" s="211"/>
      <c r="J1177" s="212">
        <f>ROUND(I1177*H1177,2)</f>
        <v>0</v>
      </c>
      <c r="K1177" s="208" t="s">
        <v>24</v>
      </c>
      <c r="L1177" s="62"/>
      <c r="M1177" s="213" t="s">
        <v>24</v>
      </c>
      <c r="N1177" s="214" t="s">
        <v>48</v>
      </c>
      <c r="O1177" s="43"/>
      <c r="P1177" s="215">
        <f>O1177*H1177</f>
        <v>0</v>
      </c>
      <c r="Q1177" s="215">
        <v>0.00339</v>
      </c>
      <c r="R1177" s="215">
        <f>Q1177*H1177</f>
        <v>0.010169999999999998</v>
      </c>
      <c r="S1177" s="215">
        <v>0</v>
      </c>
      <c r="T1177" s="216">
        <f>S1177*H1177</f>
        <v>0</v>
      </c>
      <c r="AR1177" s="25" t="s">
        <v>378</v>
      </c>
      <c r="AT1177" s="25" t="s">
        <v>227</v>
      </c>
      <c r="AU1177" s="25" t="s">
        <v>85</v>
      </c>
      <c r="AY1177" s="25" t="s">
        <v>225</v>
      </c>
      <c r="BE1177" s="217">
        <f>IF(N1177="základní",J1177,0)</f>
        <v>0</v>
      </c>
      <c r="BF1177" s="217">
        <f>IF(N1177="snížená",J1177,0)</f>
        <v>0</v>
      </c>
      <c r="BG1177" s="217">
        <f>IF(N1177="zákl. přenesená",J1177,0)</f>
        <v>0</v>
      </c>
      <c r="BH1177" s="217">
        <f>IF(N1177="sníž. přenesená",J1177,0)</f>
        <v>0</v>
      </c>
      <c r="BI1177" s="217">
        <f>IF(N1177="nulová",J1177,0)</f>
        <v>0</v>
      </c>
      <c r="BJ1177" s="25" t="s">
        <v>25</v>
      </c>
      <c r="BK1177" s="217">
        <f>ROUND(I1177*H1177,2)</f>
        <v>0</v>
      </c>
      <c r="BL1177" s="25" t="s">
        <v>378</v>
      </c>
      <c r="BM1177" s="25" t="s">
        <v>1579</v>
      </c>
    </row>
    <row r="1178" spans="2:51" s="12" customFormat="1" ht="13.5">
      <c r="B1178" s="221"/>
      <c r="C1178" s="222"/>
      <c r="D1178" s="223" t="s">
        <v>235</v>
      </c>
      <c r="E1178" s="224" t="s">
        <v>24</v>
      </c>
      <c r="F1178" s="225" t="s">
        <v>1580</v>
      </c>
      <c r="G1178" s="222"/>
      <c r="H1178" s="226">
        <v>3</v>
      </c>
      <c r="I1178" s="227"/>
      <c r="J1178" s="222"/>
      <c r="K1178" s="222"/>
      <c r="L1178" s="228"/>
      <c r="M1178" s="229"/>
      <c r="N1178" s="230"/>
      <c r="O1178" s="230"/>
      <c r="P1178" s="230"/>
      <c r="Q1178" s="230"/>
      <c r="R1178" s="230"/>
      <c r="S1178" s="230"/>
      <c r="T1178" s="231"/>
      <c r="AT1178" s="232" t="s">
        <v>235</v>
      </c>
      <c r="AU1178" s="232" t="s">
        <v>85</v>
      </c>
      <c r="AV1178" s="12" t="s">
        <v>85</v>
      </c>
      <c r="AW1178" s="12" t="s">
        <v>40</v>
      </c>
      <c r="AX1178" s="12" t="s">
        <v>25</v>
      </c>
      <c r="AY1178" s="232" t="s">
        <v>225</v>
      </c>
    </row>
    <row r="1179" spans="2:65" s="1" customFormat="1" ht="16.5" customHeight="1">
      <c r="B1179" s="42"/>
      <c r="C1179" s="206" t="s">
        <v>1581</v>
      </c>
      <c r="D1179" s="206" t="s">
        <v>227</v>
      </c>
      <c r="E1179" s="207" t="s">
        <v>1582</v>
      </c>
      <c r="F1179" s="208" t="s">
        <v>1583</v>
      </c>
      <c r="G1179" s="209" t="s">
        <v>692</v>
      </c>
      <c r="H1179" s="210">
        <v>1.994</v>
      </c>
      <c r="I1179" s="211"/>
      <c r="J1179" s="212">
        <f>ROUND(I1179*H1179,2)</f>
        <v>0</v>
      </c>
      <c r="K1179" s="208" t="s">
        <v>230</v>
      </c>
      <c r="L1179" s="62"/>
      <c r="M1179" s="213" t="s">
        <v>24</v>
      </c>
      <c r="N1179" s="214" t="s">
        <v>48</v>
      </c>
      <c r="O1179" s="43"/>
      <c r="P1179" s="215">
        <f>O1179*H1179</f>
        <v>0</v>
      </c>
      <c r="Q1179" s="215">
        <v>0</v>
      </c>
      <c r="R1179" s="215">
        <f>Q1179*H1179</f>
        <v>0</v>
      </c>
      <c r="S1179" s="215">
        <v>0</v>
      </c>
      <c r="T1179" s="216">
        <f>S1179*H1179</f>
        <v>0</v>
      </c>
      <c r="AR1179" s="25" t="s">
        <v>378</v>
      </c>
      <c r="AT1179" s="25" t="s">
        <v>227</v>
      </c>
      <c r="AU1179" s="25" t="s">
        <v>85</v>
      </c>
      <c r="AY1179" s="25" t="s">
        <v>225</v>
      </c>
      <c r="BE1179" s="217">
        <f>IF(N1179="základní",J1179,0)</f>
        <v>0</v>
      </c>
      <c r="BF1179" s="217">
        <f>IF(N1179="snížená",J1179,0)</f>
        <v>0</v>
      </c>
      <c r="BG1179" s="217">
        <f>IF(N1179="zákl. přenesená",J1179,0)</f>
        <v>0</v>
      </c>
      <c r="BH1179" s="217">
        <f>IF(N1179="sníž. přenesená",J1179,0)</f>
        <v>0</v>
      </c>
      <c r="BI1179" s="217">
        <f>IF(N1179="nulová",J1179,0)</f>
        <v>0</v>
      </c>
      <c r="BJ1179" s="25" t="s">
        <v>25</v>
      </c>
      <c r="BK1179" s="217">
        <f>ROUND(I1179*H1179,2)</f>
        <v>0</v>
      </c>
      <c r="BL1179" s="25" t="s">
        <v>378</v>
      </c>
      <c r="BM1179" s="25" t="s">
        <v>1584</v>
      </c>
    </row>
    <row r="1180" spans="2:47" s="1" customFormat="1" ht="27">
      <c r="B1180" s="42"/>
      <c r="C1180" s="64"/>
      <c r="D1180" s="218" t="s">
        <v>233</v>
      </c>
      <c r="E1180" s="64"/>
      <c r="F1180" s="219" t="s">
        <v>1585</v>
      </c>
      <c r="G1180" s="64"/>
      <c r="H1180" s="64"/>
      <c r="I1180" s="174"/>
      <c r="J1180" s="64"/>
      <c r="K1180" s="64"/>
      <c r="L1180" s="62"/>
      <c r="M1180" s="220"/>
      <c r="N1180" s="43"/>
      <c r="O1180" s="43"/>
      <c r="P1180" s="43"/>
      <c r="Q1180" s="43"/>
      <c r="R1180" s="43"/>
      <c r="S1180" s="43"/>
      <c r="T1180" s="79"/>
      <c r="AT1180" s="25" t="s">
        <v>233</v>
      </c>
      <c r="AU1180" s="25" t="s">
        <v>85</v>
      </c>
    </row>
    <row r="1181" spans="2:63" s="11" customFormat="1" ht="29.85" customHeight="1">
      <c r="B1181" s="189"/>
      <c r="C1181" s="190"/>
      <c r="D1181" s="203" t="s">
        <v>76</v>
      </c>
      <c r="E1181" s="204" t="s">
        <v>1586</v>
      </c>
      <c r="F1181" s="204" t="s">
        <v>1587</v>
      </c>
      <c r="G1181" s="190"/>
      <c r="H1181" s="190"/>
      <c r="I1181" s="193"/>
      <c r="J1181" s="205">
        <f>BK1181</f>
        <v>0</v>
      </c>
      <c r="K1181" s="190"/>
      <c r="L1181" s="195"/>
      <c r="M1181" s="196"/>
      <c r="N1181" s="197"/>
      <c r="O1181" s="197"/>
      <c r="P1181" s="198">
        <f>SUM(P1182:P1235)</f>
        <v>0</v>
      </c>
      <c r="Q1181" s="197"/>
      <c r="R1181" s="198">
        <f>SUM(R1182:R1235)</f>
        <v>113.44420600000001</v>
      </c>
      <c r="S1181" s="197"/>
      <c r="T1181" s="199">
        <f>SUM(T1182:T1235)</f>
        <v>3.9075</v>
      </c>
      <c r="AR1181" s="200" t="s">
        <v>85</v>
      </c>
      <c r="AT1181" s="201" t="s">
        <v>76</v>
      </c>
      <c r="AU1181" s="201" t="s">
        <v>25</v>
      </c>
      <c r="AY1181" s="200" t="s">
        <v>225</v>
      </c>
      <c r="BK1181" s="202">
        <f>SUM(BK1182:BK1235)</f>
        <v>0</v>
      </c>
    </row>
    <row r="1182" spans="2:65" s="1" customFormat="1" ht="16.5" customHeight="1">
      <c r="B1182" s="42"/>
      <c r="C1182" s="206" t="s">
        <v>1588</v>
      </c>
      <c r="D1182" s="206" t="s">
        <v>227</v>
      </c>
      <c r="E1182" s="207" t="s">
        <v>1589</v>
      </c>
      <c r="F1182" s="208" t="s">
        <v>1590</v>
      </c>
      <c r="G1182" s="209" t="s">
        <v>920</v>
      </c>
      <c r="H1182" s="210">
        <v>133.1</v>
      </c>
      <c r="I1182" s="211"/>
      <c r="J1182" s="212">
        <f>ROUND(I1182*H1182,2)</f>
        <v>0</v>
      </c>
      <c r="K1182" s="208" t="s">
        <v>24</v>
      </c>
      <c r="L1182" s="62"/>
      <c r="M1182" s="213" t="s">
        <v>24</v>
      </c>
      <c r="N1182" s="214" t="s">
        <v>48</v>
      </c>
      <c r="O1182" s="43"/>
      <c r="P1182" s="215">
        <f>O1182*H1182</f>
        <v>0</v>
      </c>
      <c r="Q1182" s="215">
        <v>0.008</v>
      </c>
      <c r="R1182" s="215">
        <f>Q1182*H1182</f>
        <v>1.0648</v>
      </c>
      <c r="S1182" s="215">
        <v>0</v>
      </c>
      <c r="T1182" s="216">
        <f>S1182*H1182</f>
        <v>0</v>
      </c>
      <c r="AR1182" s="25" t="s">
        <v>378</v>
      </c>
      <c r="AT1182" s="25" t="s">
        <v>227</v>
      </c>
      <c r="AU1182" s="25" t="s">
        <v>85</v>
      </c>
      <c r="AY1182" s="25" t="s">
        <v>225</v>
      </c>
      <c r="BE1182" s="217">
        <f>IF(N1182="základní",J1182,0)</f>
        <v>0</v>
      </c>
      <c r="BF1182" s="217">
        <f>IF(N1182="snížená",J1182,0)</f>
        <v>0</v>
      </c>
      <c r="BG1182" s="217">
        <f>IF(N1182="zákl. přenesená",J1182,0)</f>
        <v>0</v>
      </c>
      <c r="BH1182" s="217">
        <f>IF(N1182="sníž. přenesená",J1182,0)</f>
        <v>0</v>
      </c>
      <c r="BI1182" s="217">
        <f>IF(N1182="nulová",J1182,0)</f>
        <v>0</v>
      </c>
      <c r="BJ1182" s="25" t="s">
        <v>25</v>
      </c>
      <c r="BK1182" s="217">
        <f>ROUND(I1182*H1182,2)</f>
        <v>0</v>
      </c>
      <c r="BL1182" s="25" t="s">
        <v>378</v>
      </c>
      <c r="BM1182" s="25" t="s">
        <v>1591</v>
      </c>
    </row>
    <row r="1183" spans="2:51" s="12" customFormat="1" ht="13.5">
      <c r="B1183" s="221"/>
      <c r="C1183" s="222"/>
      <c r="D1183" s="223" t="s">
        <v>235</v>
      </c>
      <c r="E1183" s="224" t="s">
        <v>24</v>
      </c>
      <c r="F1183" s="225" t="s">
        <v>1592</v>
      </c>
      <c r="G1183" s="222"/>
      <c r="H1183" s="226">
        <v>133.1</v>
      </c>
      <c r="I1183" s="227"/>
      <c r="J1183" s="222"/>
      <c r="K1183" s="222"/>
      <c r="L1183" s="228"/>
      <c r="M1183" s="229"/>
      <c r="N1183" s="230"/>
      <c r="O1183" s="230"/>
      <c r="P1183" s="230"/>
      <c r="Q1183" s="230"/>
      <c r="R1183" s="230"/>
      <c r="S1183" s="230"/>
      <c r="T1183" s="231"/>
      <c r="AT1183" s="232" t="s">
        <v>235</v>
      </c>
      <c r="AU1183" s="232" t="s">
        <v>85</v>
      </c>
      <c r="AV1183" s="12" t="s">
        <v>85</v>
      </c>
      <c r="AW1183" s="12" t="s">
        <v>40</v>
      </c>
      <c r="AX1183" s="12" t="s">
        <v>25</v>
      </c>
      <c r="AY1183" s="232" t="s">
        <v>225</v>
      </c>
    </row>
    <row r="1184" spans="2:65" s="1" customFormat="1" ht="16.5" customHeight="1">
      <c r="B1184" s="42"/>
      <c r="C1184" s="206" t="s">
        <v>1593</v>
      </c>
      <c r="D1184" s="206" t="s">
        <v>227</v>
      </c>
      <c r="E1184" s="207" t="s">
        <v>1594</v>
      </c>
      <c r="F1184" s="208" t="s">
        <v>1595</v>
      </c>
      <c r="G1184" s="209" t="s">
        <v>920</v>
      </c>
      <c r="H1184" s="210">
        <v>90.534</v>
      </c>
      <c r="I1184" s="211"/>
      <c r="J1184" s="212">
        <f>ROUND(I1184*H1184,2)</f>
        <v>0</v>
      </c>
      <c r="K1184" s="208" t="s">
        <v>230</v>
      </c>
      <c r="L1184" s="62"/>
      <c r="M1184" s="213" t="s">
        <v>24</v>
      </c>
      <c r="N1184" s="214" t="s">
        <v>48</v>
      </c>
      <c r="O1184" s="43"/>
      <c r="P1184" s="215">
        <f>O1184*H1184</f>
        <v>0</v>
      </c>
      <c r="Q1184" s="215">
        <v>0.008</v>
      </c>
      <c r="R1184" s="215">
        <f>Q1184*H1184</f>
        <v>0.724272</v>
      </c>
      <c r="S1184" s="215">
        <v>0</v>
      </c>
      <c r="T1184" s="216">
        <f>S1184*H1184</f>
        <v>0</v>
      </c>
      <c r="AR1184" s="25" t="s">
        <v>378</v>
      </c>
      <c r="AT1184" s="25" t="s">
        <v>227</v>
      </c>
      <c r="AU1184" s="25" t="s">
        <v>85</v>
      </c>
      <c r="AY1184" s="25" t="s">
        <v>225</v>
      </c>
      <c r="BE1184" s="217">
        <f>IF(N1184="základní",J1184,0)</f>
        <v>0</v>
      </c>
      <c r="BF1184" s="217">
        <f>IF(N1184="snížená",J1184,0)</f>
        <v>0</v>
      </c>
      <c r="BG1184" s="217">
        <f>IF(N1184="zákl. přenesená",J1184,0)</f>
        <v>0</v>
      </c>
      <c r="BH1184" s="217">
        <f>IF(N1184="sníž. přenesená",J1184,0)</f>
        <v>0</v>
      </c>
      <c r="BI1184" s="217">
        <f>IF(N1184="nulová",J1184,0)</f>
        <v>0</v>
      </c>
      <c r="BJ1184" s="25" t="s">
        <v>25</v>
      </c>
      <c r="BK1184" s="217">
        <f>ROUND(I1184*H1184,2)</f>
        <v>0</v>
      </c>
      <c r="BL1184" s="25" t="s">
        <v>378</v>
      </c>
      <c r="BM1184" s="25" t="s">
        <v>1596</v>
      </c>
    </row>
    <row r="1185" spans="2:47" s="1" customFormat="1" ht="13.5">
      <c r="B1185" s="42"/>
      <c r="C1185" s="64"/>
      <c r="D1185" s="218" t="s">
        <v>233</v>
      </c>
      <c r="E1185" s="64"/>
      <c r="F1185" s="219" t="s">
        <v>1597</v>
      </c>
      <c r="G1185" s="64"/>
      <c r="H1185" s="64"/>
      <c r="I1185" s="174"/>
      <c r="J1185" s="64"/>
      <c r="K1185" s="64"/>
      <c r="L1185" s="62"/>
      <c r="M1185" s="220"/>
      <c r="N1185" s="43"/>
      <c r="O1185" s="43"/>
      <c r="P1185" s="43"/>
      <c r="Q1185" s="43"/>
      <c r="R1185" s="43"/>
      <c r="S1185" s="43"/>
      <c r="T1185" s="79"/>
      <c r="AT1185" s="25" t="s">
        <v>233</v>
      </c>
      <c r="AU1185" s="25" t="s">
        <v>85</v>
      </c>
    </row>
    <row r="1186" spans="2:51" s="12" customFormat="1" ht="13.5">
      <c r="B1186" s="221"/>
      <c r="C1186" s="222"/>
      <c r="D1186" s="218" t="s">
        <v>235</v>
      </c>
      <c r="E1186" s="244" t="s">
        <v>24</v>
      </c>
      <c r="F1186" s="245" t="s">
        <v>1598</v>
      </c>
      <c r="G1186" s="222"/>
      <c r="H1186" s="246">
        <v>70.104</v>
      </c>
      <c r="I1186" s="227"/>
      <c r="J1186" s="222"/>
      <c r="K1186" s="222"/>
      <c r="L1186" s="228"/>
      <c r="M1186" s="229"/>
      <c r="N1186" s="230"/>
      <c r="O1186" s="230"/>
      <c r="P1186" s="230"/>
      <c r="Q1186" s="230"/>
      <c r="R1186" s="230"/>
      <c r="S1186" s="230"/>
      <c r="T1186" s="231"/>
      <c r="AT1186" s="232" t="s">
        <v>235</v>
      </c>
      <c r="AU1186" s="232" t="s">
        <v>85</v>
      </c>
      <c r="AV1186" s="12" t="s">
        <v>85</v>
      </c>
      <c r="AW1186" s="12" t="s">
        <v>40</v>
      </c>
      <c r="AX1186" s="12" t="s">
        <v>77</v>
      </c>
      <c r="AY1186" s="232" t="s">
        <v>225</v>
      </c>
    </row>
    <row r="1187" spans="2:51" s="12" customFormat="1" ht="13.5">
      <c r="B1187" s="221"/>
      <c r="C1187" s="222"/>
      <c r="D1187" s="218" t="s">
        <v>235</v>
      </c>
      <c r="E1187" s="244" t="s">
        <v>24</v>
      </c>
      <c r="F1187" s="245" t="s">
        <v>1599</v>
      </c>
      <c r="G1187" s="222"/>
      <c r="H1187" s="246">
        <v>20.43</v>
      </c>
      <c r="I1187" s="227"/>
      <c r="J1187" s="222"/>
      <c r="K1187" s="222"/>
      <c r="L1187" s="228"/>
      <c r="M1187" s="229"/>
      <c r="N1187" s="230"/>
      <c r="O1187" s="230"/>
      <c r="P1187" s="230"/>
      <c r="Q1187" s="230"/>
      <c r="R1187" s="230"/>
      <c r="S1187" s="230"/>
      <c r="T1187" s="231"/>
      <c r="AT1187" s="232" t="s">
        <v>235</v>
      </c>
      <c r="AU1187" s="232" t="s">
        <v>85</v>
      </c>
      <c r="AV1187" s="12" t="s">
        <v>85</v>
      </c>
      <c r="AW1187" s="12" t="s">
        <v>40</v>
      </c>
      <c r="AX1187" s="12" t="s">
        <v>77</v>
      </c>
      <c r="AY1187" s="232" t="s">
        <v>225</v>
      </c>
    </row>
    <row r="1188" spans="2:51" s="15" customFormat="1" ht="13.5">
      <c r="B1188" s="258"/>
      <c r="C1188" s="259"/>
      <c r="D1188" s="223" t="s">
        <v>235</v>
      </c>
      <c r="E1188" s="260" t="s">
        <v>24</v>
      </c>
      <c r="F1188" s="261" t="s">
        <v>248</v>
      </c>
      <c r="G1188" s="259"/>
      <c r="H1188" s="262">
        <v>90.534</v>
      </c>
      <c r="I1188" s="263"/>
      <c r="J1188" s="259"/>
      <c r="K1188" s="259"/>
      <c r="L1188" s="264"/>
      <c r="M1188" s="265"/>
      <c r="N1188" s="266"/>
      <c r="O1188" s="266"/>
      <c r="P1188" s="266"/>
      <c r="Q1188" s="266"/>
      <c r="R1188" s="266"/>
      <c r="S1188" s="266"/>
      <c r="T1188" s="267"/>
      <c r="AT1188" s="268" t="s">
        <v>235</v>
      </c>
      <c r="AU1188" s="268" t="s">
        <v>85</v>
      </c>
      <c r="AV1188" s="15" t="s">
        <v>231</v>
      </c>
      <c r="AW1188" s="15" t="s">
        <v>40</v>
      </c>
      <c r="AX1188" s="15" t="s">
        <v>25</v>
      </c>
      <c r="AY1188" s="268" t="s">
        <v>225</v>
      </c>
    </row>
    <row r="1189" spans="2:65" s="1" customFormat="1" ht="25.5" customHeight="1">
      <c r="B1189" s="42"/>
      <c r="C1189" s="206" t="s">
        <v>1600</v>
      </c>
      <c r="D1189" s="206" t="s">
        <v>227</v>
      </c>
      <c r="E1189" s="207" t="s">
        <v>1601</v>
      </c>
      <c r="F1189" s="208" t="s">
        <v>1602</v>
      </c>
      <c r="G1189" s="209" t="s">
        <v>141</v>
      </c>
      <c r="H1189" s="210">
        <v>886.1</v>
      </c>
      <c r="I1189" s="211"/>
      <c r="J1189" s="212">
        <f>ROUND(I1189*H1189,2)</f>
        <v>0</v>
      </c>
      <c r="K1189" s="208" t="s">
        <v>24</v>
      </c>
      <c r="L1189" s="62"/>
      <c r="M1189" s="213" t="s">
        <v>24</v>
      </c>
      <c r="N1189" s="214" t="s">
        <v>48</v>
      </c>
      <c r="O1189" s="43"/>
      <c r="P1189" s="215">
        <f>O1189*H1189</f>
        <v>0</v>
      </c>
      <c r="Q1189" s="215">
        <v>0.065</v>
      </c>
      <c r="R1189" s="215">
        <f>Q1189*H1189</f>
        <v>57.596500000000006</v>
      </c>
      <c r="S1189" s="215">
        <v>0</v>
      </c>
      <c r="T1189" s="216">
        <f>S1189*H1189</f>
        <v>0</v>
      </c>
      <c r="AR1189" s="25" t="s">
        <v>378</v>
      </c>
      <c r="AT1189" s="25" t="s">
        <v>227</v>
      </c>
      <c r="AU1189" s="25" t="s">
        <v>85</v>
      </c>
      <c r="AY1189" s="25" t="s">
        <v>225</v>
      </c>
      <c r="BE1189" s="217">
        <f>IF(N1189="základní",J1189,0)</f>
        <v>0</v>
      </c>
      <c r="BF1189" s="217">
        <f>IF(N1189="snížená",J1189,0)</f>
        <v>0</v>
      </c>
      <c r="BG1189" s="217">
        <f>IF(N1189="zákl. přenesená",J1189,0)</f>
        <v>0</v>
      </c>
      <c r="BH1189" s="217">
        <f>IF(N1189="sníž. přenesená",J1189,0)</f>
        <v>0</v>
      </c>
      <c r="BI1189" s="217">
        <f>IF(N1189="nulová",J1189,0)</f>
        <v>0</v>
      </c>
      <c r="BJ1189" s="25" t="s">
        <v>25</v>
      </c>
      <c r="BK1189" s="217">
        <f>ROUND(I1189*H1189,2)</f>
        <v>0</v>
      </c>
      <c r="BL1189" s="25" t="s">
        <v>378</v>
      </c>
      <c r="BM1189" s="25" t="s">
        <v>1603</v>
      </c>
    </row>
    <row r="1190" spans="2:51" s="13" customFormat="1" ht="13.5">
      <c r="B1190" s="233"/>
      <c r="C1190" s="234"/>
      <c r="D1190" s="218" t="s">
        <v>235</v>
      </c>
      <c r="E1190" s="235" t="s">
        <v>24</v>
      </c>
      <c r="F1190" s="236" t="s">
        <v>1604</v>
      </c>
      <c r="G1190" s="234"/>
      <c r="H1190" s="237" t="s">
        <v>24</v>
      </c>
      <c r="I1190" s="238"/>
      <c r="J1190" s="234"/>
      <c r="K1190" s="234"/>
      <c r="L1190" s="239"/>
      <c r="M1190" s="240"/>
      <c r="N1190" s="241"/>
      <c r="O1190" s="241"/>
      <c r="P1190" s="241"/>
      <c r="Q1190" s="241"/>
      <c r="R1190" s="241"/>
      <c r="S1190" s="241"/>
      <c r="T1190" s="242"/>
      <c r="AT1190" s="243" t="s">
        <v>235</v>
      </c>
      <c r="AU1190" s="243" t="s">
        <v>85</v>
      </c>
      <c r="AV1190" s="13" t="s">
        <v>25</v>
      </c>
      <c r="AW1190" s="13" t="s">
        <v>40</v>
      </c>
      <c r="AX1190" s="13" t="s">
        <v>77</v>
      </c>
      <c r="AY1190" s="243" t="s">
        <v>225</v>
      </c>
    </row>
    <row r="1191" spans="2:51" s="12" customFormat="1" ht="13.5">
      <c r="B1191" s="221"/>
      <c r="C1191" s="222"/>
      <c r="D1191" s="218" t="s">
        <v>235</v>
      </c>
      <c r="E1191" s="244" t="s">
        <v>24</v>
      </c>
      <c r="F1191" s="245" t="s">
        <v>1605</v>
      </c>
      <c r="G1191" s="222"/>
      <c r="H1191" s="246">
        <v>86.126</v>
      </c>
      <c r="I1191" s="227"/>
      <c r="J1191" s="222"/>
      <c r="K1191" s="222"/>
      <c r="L1191" s="228"/>
      <c r="M1191" s="229"/>
      <c r="N1191" s="230"/>
      <c r="O1191" s="230"/>
      <c r="P1191" s="230"/>
      <c r="Q1191" s="230"/>
      <c r="R1191" s="230"/>
      <c r="S1191" s="230"/>
      <c r="T1191" s="231"/>
      <c r="AT1191" s="232" t="s">
        <v>235</v>
      </c>
      <c r="AU1191" s="232" t="s">
        <v>85</v>
      </c>
      <c r="AV1191" s="12" t="s">
        <v>85</v>
      </c>
      <c r="AW1191" s="12" t="s">
        <v>40</v>
      </c>
      <c r="AX1191" s="12" t="s">
        <v>77</v>
      </c>
      <c r="AY1191" s="232" t="s">
        <v>225</v>
      </c>
    </row>
    <row r="1192" spans="2:51" s="12" customFormat="1" ht="13.5">
      <c r="B1192" s="221"/>
      <c r="C1192" s="222"/>
      <c r="D1192" s="218" t="s">
        <v>235</v>
      </c>
      <c r="E1192" s="244" t="s">
        <v>24</v>
      </c>
      <c r="F1192" s="245" t="s">
        <v>1606</v>
      </c>
      <c r="G1192" s="222"/>
      <c r="H1192" s="246">
        <v>217.223</v>
      </c>
      <c r="I1192" s="227"/>
      <c r="J1192" s="222"/>
      <c r="K1192" s="222"/>
      <c r="L1192" s="228"/>
      <c r="M1192" s="229"/>
      <c r="N1192" s="230"/>
      <c r="O1192" s="230"/>
      <c r="P1192" s="230"/>
      <c r="Q1192" s="230"/>
      <c r="R1192" s="230"/>
      <c r="S1192" s="230"/>
      <c r="T1192" s="231"/>
      <c r="AT1192" s="232" t="s">
        <v>235</v>
      </c>
      <c r="AU1192" s="232" t="s">
        <v>85</v>
      </c>
      <c r="AV1192" s="12" t="s">
        <v>85</v>
      </c>
      <c r="AW1192" s="12" t="s">
        <v>40</v>
      </c>
      <c r="AX1192" s="12" t="s">
        <v>77</v>
      </c>
      <c r="AY1192" s="232" t="s">
        <v>225</v>
      </c>
    </row>
    <row r="1193" spans="2:51" s="13" customFormat="1" ht="13.5">
      <c r="B1193" s="233"/>
      <c r="C1193" s="234"/>
      <c r="D1193" s="218" t="s">
        <v>235</v>
      </c>
      <c r="E1193" s="235" t="s">
        <v>24</v>
      </c>
      <c r="F1193" s="236" t="s">
        <v>1607</v>
      </c>
      <c r="G1193" s="234"/>
      <c r="H1193" s="237" t="s">
        <v>24</v>
      </c>
      <c r="I1193" s="238"/>
      <c r="J1193" s="234"/>
      <c r="K1193" s="234"/>
      <c r="L1193" s="239"/>
      <c r="M1193" s="240"/>
      <c r="N1193" s="241"/>
      <c r="O1193" s="241"/>
      <c r="P1193" s="241"/>
      <c r="Q1193" s="241"/>
      <c r="R1193" s="241"/>
      <c r="S1193" s="241"/>
      <c r="T1193" s="242"/>
      <c r="AT1193" s="243" t="s">
        <v>235</v>
      </c>
      <c r="AU1193" s="243" t="s">
        <v>85</v>
      </c>
      <c r="AV1193" s="13" t="s">
        <v>25</v>
      </c>
      <c r="AW1193" s="13" t="s">
        <v>40</v>
      </c>
      <c r="AX1193" s="13" t="s">
        <v>77</v>
      </c>
      <c r="AY1193" s="243" t="s">
        <v>225</v>
      </c>
    </row>
    <row r="1194" spans="2:51" s="12" customFormat="1" ht="13.5">
      <c r="B1194" s="221"/>
      <c r="C1194" s="222"/>
      <c r="D1194" s="218" t="s">
        <v>235</v>
      </c>
      <c r="E1194" s="244" t="s">
        <v>24</v>
      </c>
      <c r="F1194" s="245" t="s">
        <v>1608</v>
      </c>
      <c r="G1194" s="222"/>
      <c r="H1194" s="246">
        <v>283.725</v>
      </c>
      <c r="I1194" s="227"/>
      <c r="J1194" s="222"/>
      <c r="K1194" s="222"/>
      <c r="L1194" s="228"/>
      <c r="M1194" s="229"/>
      <c r="N1194" s="230"/>
      <c r="O1194" s="230"/>
      <c r="P1194" s="230"/>
      <c r="Q1194" s="230"/>
      <c r="R1194" s="230"/>
      <c r="S1194" s="230"/>
      <c r="T1194" s="231"/>
      <c r="AT1194" s="232" t="s">
        <v>235</v>
      </c>
      <c r="AU1194" s="232" t="s">
        <v>85</v>
      </c>
      <c r="AV1194" s="12" t="s">
        <v>85</v>
      </c>
      <c r="AW1194" s="12" t="s">
        <v>40</v>
      </c>
      <c r="AX1194" s="12" t="s">
        <v>77</v>
      </c>
      <c r="AY1194" s="232" t="s">
        <v>225</v>
      </c>
    </row>
    <row r="1195" spans="2:51" s="13" customFormat="1" ht="13.5">
      <c r="B1195" s="233"/>
      <c r="C1195" s="234"/>
      <c r="D1195" s="218" t="s">
        <v>235</v>
      </c>
      <c r="E1195" s="235" t="s">
        <v>24</v>
      </c>
      <c r="F1195" s="236" t="s">
        <v>1609</v>
      </c>
      <c r="G1195" s="234"/>
      <c r="H1195" s="237" t="s">
        <v>24</v>
      </c>
      <c r="I1195" s="238"/>
      <c r="J1195" s="234"/>
      <c r="K1195" s="234"/>
      <c r="L1195" s="239"/>
      <c r="M1195" s="240"/>
      <c r="N1195" s="241"/>
      <c r="O1195" s="241"/>
      <c r="P1195" s="241"/>
      <c r="Q1195" s="241"/>
      <c r="R1195" s="241"/>
      <c r="S1195" s="241"/>
      <c r="T1195" s="242"/>
      <c r="AT1195" s="243" t="s">
        <v>235</v>
      </c>
      <c r="AU1195" s="243" t="s">
        <v>85</v>
      </c>
      <c r="AV1195" s="13" t="s">
        <v>25</v>
      </c>
      <c r="AW1195" s="13" t="s">
        <v>40</v>
      </c>
      <c r="AX1195" s="13" t="s">
        <v>77</v>
      </c>
      <c r="AY1195" s="243" t="s">
        <v>225</v>
      </c>
    </row>
    <row r="1196" spans="2:51" s="12" customFormat="1" ht="13.5">
      <c r="B1196" s="221"/>
      <c r="C1196" s="222"/>
      <c r="D1196" s="218" t="s">
        <v>235</v>
      </c>
      <c r="E1196" s="244" t="s">
        <v>24</v>
      </c>
      <c r="F1196" s="245" t="s">
        <v>1610</v>
      </c>
      <c r="G1196" s="222"/>
      <c r="H1196" s="246">
        <v>107.74</v>
      </c>
      <c r="I1196" s="227"/>
      <c r="J1196" s="222"/>
      <c r="K1196" s="222"/>
      <c r="L1196" s="228"/>
      <c r="M1196" s="229"/>
      <c r="N1196" s="230"/>
      <c r="O1196" s="230"/>
      <c r="P1196" s="230"/>
      <c r="Q1196" s="230"/>
      <c r="R1196" s="230"/>
      <c r="S1196" s="230"/>
      <c r="T1196" s="231"/>
      <c r="AT1196" s="232" t="s">
        <v>235</v>
      </c>
      <c r="AU1196" s="232" t="s">
        <v>85</v>
      </c>
      <c r="AV1196" s="12" t="s">
        <v>85</v>
      </c>
      <c r="AW1196" s="12" t="s">
        <v>40</v>
      </c>
      <c r="AX1196" s="12" t="s">
        <v>77</v>
      </c>
      <c r="AY1196" s="232" t="s">
        <v>225</v>
      </c>
    </row>
    <row r="1197" spans="2:51" s="13" customFormat="1" ht="13.5">
      <c r="B1197" s="233"/>
      <c r="C1197" s="234"/>
      <c r="D1197" s="218" t="s">
        <v>235</v>
      </c>
      <c r="E1197" s="235" t="s">
        <v>24</v>
      </c>
      <c r="F1197" s="236" t="s">
        <v>1611</v>
      </c>
      <c r="G1197" s="234"/>
      <c r="H1197" s="237" t="s">
        <v>24</v>
      </c>
      <c r="I1197" s="238"/>
      <c r="J1197" s="234"/>
      <c r="K1197" s="234"/>
      <c r="L1197" s="239"/>
      <c r="M1197" s="240"/>
      <c r="N1197" s="241"/>
      <c r="O1197" s="241"/>
      <c r="P1197" s="241"/>
      <c r="Q1197" s="241"/>
      <c r="R1197" s="241"/>
      <c r="S1197" s="241"/>
      <c r="T1197" s="242"/>
      <c r="AT1197" s="243" t="s">
        <v>235</v>
      </c>
      <c r="AU1197" s="243" t="s">
        <v>85</v>
      </c>
      <c r="AV1197" s="13" t="s">
        <v>25</v>
      </c>
      <c r="AW1197" s="13" t="s">
        <v>40</v>
      </c>
      <c r="AX1197" s="13" t="s">
        <v>77</v>
      </c>
      <c r="AY1197" s="243" t="s">
        <v>225</v>
      </c>
    </row>
    <row r="1198" spans="2:51" s="12" customFormat="1" ht="13.5">
      <c r="B1198" s="221"/>
      <c r="C1198" s="222"/>
      <c r="D1198" s="218" t="s">
        <v>235</v>
      </c>
      <c r="E1198" s="244" t="s">
        <v>24</v>
      </c>
      <c r="F1198" s="245" t="s">
        <v>1612</v>
      </c>
      <c r="G1198" s="222"/>
      <c r="H1198" s="246">
        <v>110.612</v>
      </c>
      <c r="I1198" s="227"/>
      <c r="J1198" s="222"/>
      <c r="K1198" s="222"/>
      <c r="L1198" s="228"/>
      <c r="M1198" s="229"/>
      <c r="N1198" s="230"/>
      <c r="O1198" s="230"/>
      <c r="P1198" s="230"/>
      <c r="Q1198" s="230"/>
      <c r="R1198" s="230"/>
      <c r="S1198" s="230"/>
      <c r="T1198" s="231"/>
      <c r="AT1198" s="232" t="s">
        <v>235</v>
      </c>
      <c r="AU1198" s="232" t="s">
        <v>85</v>
      </c>
      <c r="AV1198" s="12" t="s">
        <v>85</v>
      </c>
      <c r="AW1198" s="12" t="s">
        <v>40</v>
      </c>
      <c r="AX1198" s="12" t="s">
        <v>77</v>
      </c>
      <c r="AY1198" s="232" t="s">
        <v>225</v>
      </c>
    </row>
    <row r="1199" spans="2:51" s="13" customFormat="1" ht="13.5">
      <c r="B1199" s="233"/>
      <c r="C1199" s="234"/>
      <c r="D1199" s="218" t="s">
        <v>235</v>
      </c>
      <c r="E1199" s="235" t="s">
        <v>24</v>
      </c>
      <c r="F1199" s="236" t="s">
        <v>1613</v>
      </c>
      <c r="G1199" s="234"/>
      <c r="H1199" s="237" t="s">
        <v>24</v>
      </c>
      <c r="I1199" s="238"/>
      <c r="J1199" s="234"/>
      <c r="K1199" s="234"/>
      <c r="L1199" s="239"/>
      <c r="M1199" s="240"/>
      <c r="N1199" s="241"/>
      <c r="O1199" s="241"/>
      <c r="P1199" s="241"/>
      <c r="Q1199" s="241"/>
      <c r="R1199" s="241"/>
      <c r="S1199" s="241"/>
      <c r="T1199" s="242"/>
      <c r="AT1199" s="243" t="s">
        <v>235</v>
      </c>
      <c r="AU1199" s="243" t="s">
        <v>85</v>
      </c>
      <c r="AV1199" s="13" t="s">
        <v>25</v>
      </c>
      <c r="AW1199" s="13" t="s">
        <v>40</v>
      </c>
      <c r="AX1199" s="13" t="s">
        <v>77</v>
      </c>
      <c r="AY1199" s="243" t="s">
        <v>225</v>
      </c>
    </row>
    <row r="1200" spans="2:51" s="12" customFormat="1" ht="13.5">
      <c r="B1200" s="221"/>
      <c r="C1200" s="222"/>
      <c r="D1200" s="218" t="s">
        <v>235</v>
      </c>
      <c r="E1200" s="244" t="s">
        <v>24</v>
      </c>
      <c r="F1200" s="245" t="s">
        <v>1614</v>
      </c>
      <c r="G1200" s="222"/>
      <c r="H1200" s="246">
        <v>60.832</v>
      </c>
      <c r="I1200" s="227"/>
      <c r="J1200" s="222"/>
      <c r="K1200" s="222"/>
      <c r="L1200" s="228"/>
      <c r="M1200" s="229"/>
      <c r="N1200" s="230"/>
      <c r="O1200" s="230"/>
      <c r="P1200" s="230"/>
      <c r="Q1200" s="230"/>
      <c r="R1200" s="230"/>
      <c r="S1200" s="230"/>
      <c r="T1200" s="231"/>
      <c r="AT1200" s="232" t="s">
        <v>235</v>
      </c>
      <c r="AU1200" s="232" t="s">
        <v>85</v>
      </c>
      <c r="AV1200" s="12" t="s">
        <v>85</v>
      </c>
      <c r="AW1200" s="12" t="s">
        <v>40</v>
      </c>
      <c r="AX1200" s="12" t="s">
        <v>77</v>
      </c>
      <c r="AY1200" s="232" t="s">
        <v>225</v>
      </c>
    </row>
    <row r="1201" spans="2:51" s="12" customFormat="1" ht="13.5">
      <c r="B1201" s="221"/>
      <c r="C1201" s="222"/>
      <c r="D1201" s="218" t="s">
        <v>235</v>
      </c>
      <c r="E1201" s="244" t="s">
        <v>24</v>
      </c>
      <c r="F1201" s="245" t="s">
        <v>1615</v>
      </c>
      <c r="G1201" s="222"/>
      <c r="H1201" s="246">
        <v>19.842</v>
      </c>
      <c r="I1201" s="227"/>
      <c r="J1201" s="222"/>
      <c r="K1201" s="222"/>
      <c r="L1201" s="228"/>
      <c r="M1201" s="229"/>
      <c r="N1201" s="230"/>
      <c r="O1201" s="230"/>
      <c r="P1201" s="230"/>
      <c r="Q1201" s="230"/>
      <c r="R1201" s="230"/>
      <c r="S1201" s="230"/>
      <c r="T1201" s="231"/>
      <c r="AT1201" s="232" t="s">
        <v>235</v>
      </c>
      <c r="AU1201" s="232" t="s">
        <v>85</v>
      </c>
      <c r="AV1201" s="12" t="s">
        <v>85</v>
      </c>
      <c r="AW1201" s="12" t="s">
        <v>40</v>
      </c>
      <c r="AX1201" s="12" t="s">
        <v>77</v>
      </c>
      <c r="AY1201" s="232" t="s">
        <v>225</v>
      </c>
    </row>
    <row r="1202" spans="2:51" s="15" customFormat="1" ht="13.5">
      <c r="B1202" s="258"/>
      <c r="C1202" s="259"/>
      <c r="D1202" s="223" t="s">
        <v>235</v>
      </c>
      <c r="E1202" s="260" t="s">
        <v>162</v>
      </c>
      <c r="F1202" s="261" t="s">
        <v>248</v>
      </c>
      <c r="G1202" s="259"/>
      <c r="H1202" s="262">
        <v>886.1</v>
      </c>
      <c r="I1202" s="263"/>
      <c r="J1202" s="259"/>
      <c r="K1202" s="259"/>
      <c r="L1202" s="264"/>
      <c r="M1202" s="265"/>
      <c r="N1202" s="266"/>
      <c r="O1202" s="266"/>
      <c r="P1202" s="266"/>
      <c r="Q1202" s="266"/>
      <c r="R1202" s="266"/>
      <c r="S1202" s="266"/>
      <c r="T1202" s="267"/>
      <c r="AT1202" s="268" t="s">
        <v>235</v>
      </c>
      <c r="AU1202" s="268" t="s">
        <v>85</v>
      </c>
      <c r="AV1202" s="15" t="s">
        <v>231</v>
      </c>
      <c r="AW1202" s="15" t="s">
        <v>40</v>
      </c>
      <c r="AX1202" s="15" t="s">
        <v>25</v>
      </c>
      <c r="AY1202" s="268" t="s">
        <v>225</v>
      </c>
    </row>
    <row r="1203" spans="2:65" s="1" customFormat="1" ht="25.5" customHeight="1">
      <c r="B1203" s="42"/>
      <c r="C1203" s="274" t="s">
        <v>1616</v>
      </c>
      <c r="D1203" s="274" t="s">
        <v>697</v>
      </c>
      <c r="E1203" s="275" t="s">
        <v>1617</v>
      </c>
      <c r="F1203" s="276" t="s">
        <v>1618</v>
      </c>
      <c r="G1203" s="277" t="s">
        <v>748</v>
      </c>
      <c r="H1203" s="278">
        <v>11960</v>
      </c>
      <c r="I1203" s="279"/>
      <c r="J1203" s="280">
        <f>ROUND(I1203*H1203,2)</f>
        <v>0</v>
      </c>
      <c r="K1203" s="276" t="s">
        <v>230</v>
      </c>
      <c r="L1203" s="281"/>
      <c r="M1203" s="282" t="s">
        <v>24</v>
      </c>
      <c r="N1203" s="283" t="s">
        <v>48</v>
      </c>
      <c r="O1203" s="43"/>
      <c r="P1203" s="215">
        <f>O1203*H1203</f>
        <v>0</v>
      </c>
      <c r="Q1203" s="215">
        <v>0.0017</v>
      </c>
      <c r="R1203" s="215">
        <f>Q1203*H1203</f>
        <v>20.331999999999997</v>
      </c>
      <c r="S1203" s="215">
        <v>0</v>
      </c>
      <c r="T1203" s="216">
        <f>S1203*H1203</f>
        <v>0</v>
      </c>
      <c r="AR1203" s="25" t="s">
        <v>499</v>
      </c>
      <c r="AT1203" s="25" t="s">
        <v>697</v>
      </c>
      <c r="AU1203" s="25" t="s">
        <v>85</v>
      </c>
      <c r="AY1203" s="25" t="s">
        <v>225</v>
      </c>
      <c r="BE1203" s="217">
        <f>IF(N1203="základní",J1203,0)</f>
        <v>0</v>
      </c>
      <c r="BF1203" s="217">
        <f>IF(N1203="snížená",J1203,0)</f>
        <v>0</v>
      </c>
      <c r="BG1203" s="217">
        <f>IF(N1203="zákl. přenesená",J1203,0)</f>
        <v>0</v>
      </c>
      <c r="BH1203" s="217">
        <f>IF(N1203="sníž. přenesená",J1203,0)</f>
        <v>0</v>
      </c>
      <c r="BI1203" s="217">
        <f>IF(N1203="nulová",J1203,0)</f>
        <v>0</v>
      </c>
      <c r="BJ1203" s="25" t="s">
        <v>25</v>
      </c>
      <c r="BK1203" s="217">
        <f>ROUND(I1203*H1203,2)</f>
        <v>0</v>
      </c>
      <c r="BL1203" s="25" t="s">
        <v>378</v>
      </c>
      <c r="BM1203" s="25" t="s">
        <v>1619</v>
      </c>
    </row>
    <row r="1204" spans="2:51" s="12" customFormat="1" ht="13.5">
      <c r="B1204" s="221"/>
      <c r="C1204" s="222"/>
      <c r="D1204" s="218" t="s">
        <v>235</v>
      </c>
      <c r="E1204" s="244" t="s">
        <v>24</v>
      </c>
      <c r="F1204" s="245" t="s">
        <v>1620</v>
      </c>
      <c r="G1204" s="222"/>
      <c r="H1204" s="246">
        <v>11696.52</v>
      </c>
      <c r="I1204" s="227"/>
      <c r="J1204" s="222"/>
      <c r="K1204" s="222"/>
      <c r="L1204" s="228"/>
      <c r="M1204" s="229"/>
      <c r="N1204" s="230"/>
      <c r="O1204" s="230"/>
      <c r="P1204" s="230"/>
      <c r="Q1204" s="230"/>
      <c r="R1204" s="230"/>
      <c r="S1204" s="230"/>
      <c r="T1204" s="231"/>
      <c r="AT1204" s="232" t="s">
        <v>235</v>
      </c>
      <c r="AU1204" s="232" t="s">
        <v>85</v>
      </c>
      <c r="AV1204" s="12" t="s">
        <v>85</v>
      </c>
      <c r="AW1204" s="12" t="s">
        <v>40</v>
      </c>
      <c r="AX1204" s="12" t="s">
        <v>77</v>
      </c>
      <c r="AY1204" s="232" t="s">
        <v>225</v>
      </c>
    </row>
    <row r="1205" spans="2:51" s="12" customFormat="1" ht="13.5">
      <c r="B1205" s="221"/>
      <c r="C1205" s="222"/>
      <c r="D1205" s="218" t="s">
        <v>235</v>
      </c>
      <c r="E1205" s="244" t="s">
        <v>24</v>
      </c>
      <c r="F1205" s="245" t="s">
        <v>1621</v>
      </c>
      <c r="G1205" s="222"/>
      <c r="H1205" s="246">
        <v>256.244</v>
      </c>
      <c r="I1205" s="227"/>
      <c r="J1205" s="222"/>
      <c r="K1205" s="222"/>
      <c r="L1205" s="228"/>
      <c r="M1205" s="229"/>
      <c r="N1205" s="230"/>
      <c r="O1205" s="230"/>
      <c r="P1205" s="230"/>
      <c r="Q1205" s="230"/>
      <c r="R1205" s="230"/>
      <c r="S1205" s="230"/>
      <c r="T1205" s="231"/>
      <c r="AT1205" s="232" t="s">
        <v>235</v>
      </c>
      <c r="AU1205" s="232" t="s">
        <v>85</v>
      </c>
      <c r="AV1205" s="12" t="s">
        <v>85</v>
      </c>
      <c r="AW1205" s="12" t="s">
        <v>40</v>
      </c>
      <c r="AX1205" s="12" t="s">
        <v>77</v>
      </c>
      <c r="AY1205" s="232" t="s">
        <v>225</v>
      </c>
    </row>
    <row r="1206" spans="2:51" s="14" customFormat="1" ht="13.5">
      <c r="B1206" s="247"/>
      <c r="C1206" s="248"/>
      <c r="D1206" s="218" t="s">
        <v>235</v>
      </c>
      <c r="E1206" s="249" t="s">
        <v>24</v>
      </c>
      <c r="F1206" s="250" t="s">
        <v>247</v>
      </c>
      <c r="G1206" s="248"/>
      <c r="H1206" s="251">
        <v>11952.764</v>
      </c>
      <c r="I1206" s="252"/>
      <c r="J1206" s="248"/>
      <c r="K1206" s="248"/>
      <c r="L1206" s="253"/>
      <c r="M1206" s="254"/>
      <c r="N1206" s="255"/>
      <c r="O1206" s="255"/>
      <c r="P1206" s="255"/>
      <c r="Q1206" s="255"/>
      <c r="R1206" s="255"/>
      <c r="S1206" s="255"/>
      <c r="T1206" s="256"/>
      <c r="AT1206" s="257" t="s">
        <v>235</v>
      </c>
      <c r="AU1206" s="257" t="s">
        <v>85</v>
      </c>
      <c r="AV1206" s="14" t="s">
        <v>91</v>
      </c>
      <c r="AW1206" s="14" t="s">
        <v>40</v>
      </c>
      <c r="AX1206" s="14" t="s">
        <v>77</v>
      </c>
      <c r="AY1206" s="257" t="s">
        <v>225</v>
      </c>
    </row>
    <row r="1207" spans="2:51" s="12" customFormat="1" ht="13.5">
      <c r="B1207" s="221"/>
      <c r="C1207" s="222"/>
      <c r="D1207" s="223" t="s">
        <v>235</v>
      </c>
      <c r="E1207" s="224" t="s">
        <v>24</v>
      </c>
      <c r="F1207" s="225" t="s">
        <v>1622</v>
      </c>
      <c r="G1207" s="222"/>
      <c r="H1207" s="226">
        <v>11960</v>
      </c>
      <c r="I1207" s="227"/>
      <c r="J1207" s="222"/>
      <c r="K1207" s="222"/>
      <c r="L1207" s="228"/>
      <c r="M1207" s="229"/>
      <c r="N1207" s="230"/>
      <c r="O1207" s="230"/>
      <c r="P1207" s="230"/>
      <c r="Q1207" s="230"/>
      <c r="R1207" s="230"/>
      <c r="S1207" s="230"/>
      <c r="T1207" s="231"/>
      <c r="AT1207" s="232" t="s">
        <v>235</v>
      </c>
      <c r="AU1207" s="232" t="s">
        <v>85</v>
      </c>
      <c r="AV1207" s="12" t="s">
        <v>85</v>
      </c>
      <c r="AW1207" s="12" t="s">
        <v>40</v>
      </c>
      <c r="AX1207" s="12" t="s">
        <v>25</v>
      </c>
      <c r="AY1207" s="232" t="s">
        <v>225</v>
      </c>
    </row>
    <row r="1208" spans="2:65" s="1" customFormat="1" ht="16.5" customHeight="1">
      <c r="B1208" s="42"/>
      <c r="C1208" s="274" t="s">
        <v>1623</v>
      </c>
      <c r="D1208" s="274" t="s">
        <v>697</v>
      </c>
      <c r="E1208" s="275" t="s">
        <v>1624</v>
      </c>
      <c r="F1208" s="276" t="s">
        <v>1625</v>
      </c>
      <c r="G1208" s="277" t="s">
        <v>748</v>
      </c>
      <c r="H1208" s="278">
        <v>11960</v>
      </c>
      <c r="I1208" s="279"/>
      <c r="J1208" s="280">
        <f>ROUND(I1208*H1208,2)</f>
        <v>0</v>
      </c>
      <c r="K1208" s="276" t="s">
        <v>230</v>
      </c>
      <c r="L1208" s="281"/>
      <c r="M1208" s="282" t="s">
        <v>24</v>
      </c>
      <c r="N1208" s="283" t="s">
        <v>48</v>
      </c>
      <c r="O1208" s="43"/>
      <c r="P1208" s="215">
        <f>O1208*H1208</f>
        <v>0</v>
      </c>
      <c r="Q1208" s="215">
        <v>0.0028</v>
      </c>
      <c r="R1208" s="215">
        <f>Q1208*H1208</f>
        <v>33.488</v>
      </c>
      <c r="S1208" s="215">
        <v>0</v>
      </c>
      <c r="T1208" s="216">
        <f>S1208*H1208</f>
        <v>0</v>
      </c>
      <c r="AR1208" s="25" t="s">
        <v>499</v>
      </c>
      <c r="AT1208" s="25" t="s">
        <v>697</v>
      </c>
      <c r="AU1208" s="25" t="s">
        <v>85</v>
      </c>
      <c r="AY1208" s="25" t="s">
        <v>225</v>
      </c>
      <c r="BE1208" s="217">
        <f>IF(N1208="základní",J1208,0)</f>
        <v>0</v>
      </c>
      <c r="BF1208" s="217">
        <f>IF(N1208="snížená",J1208,0)</f>
        <v>0</v>
      </c>
      <c r="BG1208" s="217">
        <f>IF(N1208="zákl. přenesená",J1208,0)</f>
        <v>0</v>
      </c>
      <c r="BH1208" s="217">
        <f>IF(N1208="sníž. přenesená",J1208,0)</f>
        <v>0</v>
      </c>
      <c r="BI1208" s="217">
        <f>IF(N1208="nulová",J1208,0)</f>
        <v>0</v>
      </c>
      <c r="BJ1208" s="25" t="s">
        <v>25</v>
      </c>
      <c r="BK1208" s="217">
        <f>ROUND(I1208*H1208,2)</f>
        <v>0</v>
      </c>
      <c r="BL1208" s="25" t="s">
        <v>378</v>
      </c>
      <c r="BM1208" s="25" t="s">
        <v>1626</v>
      </c>
    </row>
    <row r="1209" spans="2:65" s="1" customFormat="1" ht="25.5" customHeight="1">
      <c r="B1209" s="42"/>
      <c r="C1209" s="206" t="s">
        <v>1627</v>
      </c>
      <c r="D1209" s="206" t="s">
        <v>227</v>
      </c>
      <c r="E1209" s="207" t="s">
        <v>1628</v>
      </c>
      <c r="F1209" s="208" t="s">
        <v>1629</v>
      </c>
      <c r="G1209" s="209" t="s">
        <v>141</v>
      </c>
      <c r="H1209" s="210">
        <v>107.74</v>
      </c>
      <c r="I1209" s="211"/>
      <c r="J1209" s="212">
        <f>ROUND(I1209*H1209,2)</f>
        <v>0</v>
      </c>
      <c r="K1209" s="208" t="s">
        <v>230</v>
      </c>
      <c r="L1209" s="62"/>
      <c r="M1209" s="213" t="s">
        <v>24</v>
      </c>
      <c r="N1209" s="214" t="s">
        <v>48</v>
      </c>
      <c r="O1209" s="43"/>
      <c r="P1209" s="215">
        <f>O1209*H1209</f>
        <v>0</v>
      </c>
      <c r="Q1209" s="215">
        <v>4E-05</v>
      </c>
      <c r="R1209" s="215">
        <f>Q1209*H1209</f>
        <v>0.0043096</v>
      </c>
      <c r="S1209" s="215">
        <v>0</v>
      </c>
      <c r="T1209" s="216">
        <f>S1209*H1209</f>
        <v>0</v>
      </c>
      <c r="AR1209" s="25" t="s">
        <v>378</v>
      </c>
      <c r="AT1209" s="25" t="s">
        <v>227</v>
      </c>
      <c r="AU1209" s="25" t="s">
        <v>85</v>
      </c>
      <c r="AY1209" s="25" t="s">
        <v>225</v>
      </c>
      <c r="BE1209" s="217">
        <f>IF(N1209="základní",J1209,0)</f>
        <v>0</v>
      </c>
      <c r="BF1209" s="217">
        <f>IF(N1209="snížená",J1209,0)</f>
        <v>0</v>
      </c>
      <c r="BG1209" s="217">
        <f>IF(N1209="zákl. přenesená",J1209,0)</f>
        <v>0</v>
      </c>
      <c r="BH1209" s="217">
        <f>IF(N1209="sníž. přenesená",J1209,0)</f>
        <v>0</v>
      </c>
      <c r="BI1209" s="217">
        <f>IF(N1209="nulová",J1209,0)</f>
        <v>0</v>
      </c>
      <c r="BJ1209" s="25" t="s">
        <v>25</v>
      </c>
      <c r="BK1209" s="217">
        <f>ROUND(I1209*H1209,2)</f>
        <v>0</v>
      </c>
      <c r="BL1209" s="25" t="s">
        <v>378</v>
      </c>
      <c r="BM1209" s="25" t="s">
        <v>1630</v>
      </c>
    </row>
    <row r="1210" spans="2:47" s="1" customFormat="1" ht="27">
      <c r="B1210" s="42"/>
      <c r="C1210" s="64"/>
      <c r="D1210" s="218" t="s">
        <v>233</v>
      </c>
      <c r="E1210" s="64"/>
      <c r="F1210" s="219" t="s">
        <v>1631</v>
      </c>
      <c r="G1210" s="64"/>
      <c r="H1210" s="64"/>
      <c r="I1210" s="174"/>
      <c r="J1210" s="64"/>
      <c r="K1210" s="64"/>
      <c r="L1210" s="62"/>
      <c r="M1210" s="220"/>
      <c r="N1210" s="43"/>
      <c r="O1210" s="43"/>
      <c r="P1210" s="43"/>
      <c r="Q1210" s="43"/>
      <c r="R1210" s="43"/>
      <c r="S1210" s="43"/>
      <c r="T1210" s="79"/>
      <c r="AT1210" s="25" t="s">
        <v>233</v>
      </c>
      <c r="AU1210" s="25" t="s">
        <v>85</v>
      </c>
    </row>
    <row r="1211" spans="2:51" s="13" customFormat="1" ht="13.5">
      <c r="B1211" s="233"/>
      <c r="C1211" s="234"/>
      <c r="D1211" s="218" t="s">
        <v>235</v>
      </c>
      <c r="E1211" s="235" t="s">
        <v>24</v>
      </c>
      <c r="F1211" s="236" t="s">
        <v>1609</v>
      </c>
      <c r="G1211" s="234"/>
      <c r="H1211" s="237" t="s">
        <v>24</v>
      </c>
      <c r="I1211" s="238"/>
      <c r="J1211" s="234"/>
      <c r="K1211" s="234"/>
      <c r="L1211" s="239"/>
      <c r="M1211" s="240"/>
      <c r="N1211" s="241"/>
      <c r="O1211" s="241"/>
      <c r="P1211" s="241"/>
      <c r="Q1211" s="241"/>
      <c r="R1211" s="241"/>
      <c r="S1211" s="241"/>
      <c r="T1211" s="242"/>
      <c r="AT1211" s="243" t="s">
        <v>235</v>
      </c>
      <c r="AU1211" s="243" t="s">
        <v>85</v>
      </c>
      <c r="AV1211" s="13" t="s">
        <v>25</v>
      </c>
      <c r="AW1211" s="13" t="s">
        <v>40</v>
      </c>
      <c r="AX1211" s="13" t="s">
        <v>77</v>
      </c>
      <c r="AY1211" s="243" t="s">
        <v>225</v>
      </c>
    </row>
    <row r="1212" spans="2:51" s="12" customFormat="1" ht="13.5">
      <c r="B1212" s="221"/>
      <c r="C1212" s="222"/>
      <c r="D1212" s="218" t="s">
        <v>235</v>
      </c>
      <c r="E1212" s="244" t="s">
        <v>24</v>
      </c>
      <c r="F1212" s="245" t="s">
        <v>1610</v>
      </c>
      <c r="G1212" s="222"/>
      <c r="H1212" s="246">
        <v>107.74</v>
      </c>
      <c r="I1212" s="227"/>
      <c r="J1212" s="222"/>
      <c r="K1212" s="222"/>
      <c r="L1212" s="228"/>
      <c r="M1212" s="229"/>
      <c r="N1212" s="230"/>
      <c r="O1212" s="230"/>
      <c r="P1212" s="230"/>
      <c r="Q1212" s="230"/>
      <c r="R1212" s="230"/>
      <c r="S1212" s="230"/>
      <c r="T1212" s="231"/>
      <c r="AT1212" s="232" t="s">
        <v>235</v>
      </c>
      <c r="AU1212" s="232" t="s">
        <v>85</v>
      </c>
      <c r="AV1212" s="12" t="s">
        <v>85</v>
      </c>
      <c r="AW1212" s="12" t="s">
        <v>40</v>
      </c>
      <c r="AX1212" s="12" t="s">
        <v>77</v>
      </c>
      <c r="AY1212" s="232" t="s">
        <v>225</v>
      </c>
    </row>
    <row r="1213" spans="2:51" s="15" customFormat="1" ht="13.5">
      <c r="B1213" s="258"/>
      <c r="C1213" s="259"/>
      <c r="D1213" s="223" t="s">
        <v>235</v>
      </c>
      <c r="E1213" s="260" t="s">
        <v>24</v>
      </c>
      <c r="F1213" s="261" t="s">
        <v>248</v>
      </c>
      <c r="G1213" s="259"/>
      <c r="H1213" s="262">
        <v>107.74</v>
      </c>
      <c r="I1213" s="263"/>
      <c r="J1213" s="259"/>
      <c r="K1213" s="259"/>
      <c r="L1213" s="264"/>
      <c r="M1213" s="265"/>
      <c r="N1213" s="266"/>
      <c r="O1213" s="266"/>
      <c r="P1213" s="266"/>
      <c r="Q1213" s="266"/>
      <c r="R1213" s="266"/>
      <c r="S1213" s="266"/>
      <c r="T1213" s="267"/>
      <c r="AT1213" s="268" t="s">
        <v>235</v>
      </c>
      <c r="AU1213" s="268" t="s">
        <v>85</v>
      </c>
      <c r="AV1213" s="15" t="s">
        <v>231</v>
      </c>
      <c r="AW1213" s="15" t="s">
        <v>40</v>
      </c>
      <c r="AX1213" s="15" t="s">
        <v>25</v>
      </c>
      <c r="AY1213" s="268" t="s">
        <v>225</v>
      </c>
    </row>
    <row r="1214" spans="2:65" s="1" customFormat="1" ht="25.5" customHeight="1">
      <c r="B1214" s="42"/>
      <c r="C1214" s="206" t="s">
        <v>1632</v>
      </c>
      <c r="D1214" s="206" t="s">
        <v>227</v>
      </c>
      <c r="E1214" s="207" t="s">
        <v>1633</v>
      </c>
      <c r="F1214" s="208" t="s">
        <v>1634</v>
      </c>
      <c r="G1214" s="209" t="s">
        <v>141</v>
      </c>
      <c r="H1214" s="210">
        <v>778.36</v>
      </c>
      <c r="I1214" s="211"/>
      <c r="J1214" s="212">
        <f>ROUND(I1214*H1214,2)</f>
        <v>0</v>
      </c>
      <c r="K1214" s="208" t="s">
        <v>230</v>
      </c>
      <c r="L1214" s="62"/>
      <c r="M1214" s="213" t="s">
        <v>24</v>
      </c>
      <c r="N1214" s="214" t="s">
        <v>48</v>
      </c>
      <c r="O1214" s="43"/>
      <c r="P1214" s="215">
        <f>O1214*H1214</f>
        <v>0</v>
      </c>
      <c r="Q1214" s="215">
        <v>4E-05</v>
      </c>
      <c r="R1214" s="215">
        <f>Q1214*H1214</f>
        <v>0.031134400000000003</v>
      </c>
      <c r="S1214" s="215">
        <v>0</v>
      </c>
      <c r="T1214" s="216">
        <f>S1214*H1214</f>
        <v>0</v>
      </c>
      <c r="AR1214" s="25" t="s">
        <v>378</v>
      </c>
      <c r="AT1214" s="25" t="s">
        <v>227</v>
      </c>
      <c r="AU1214" s="25" t="s">
        <v>85</v>
      </c>
      <c r="AY1214" s="25" t="s">
        <v>225</v>
      </c>
      <c r="BE1214" s="217">
        <f>IF(N1214="základní",J1214,0)</f>
        <v>0</v>
      </c>
      <c r="BF1214" s="217">
        <f>IF(N1214="snížená",J1214,0)</f>
        <v>0</v>
      </c>
      <c r="BG1214" s="217">
        <f>IF(N1214="zákl. přenesená",J1214,0)</f>
        <v>0</v>
      </c>
      <c r="BH1214" s="217">
        <f>IF(N1214="sníž. přenesená",J1214,0)</f>
        <v>0</v>
      </c>
      <c r="BI1214" s="217">
        <f>IF(N1214="nulová",J1214,0)</f>
        <v>0</v>
      </c>
      <c r="BJ1214" s="25" t="s">
        <v>25</v>
      </c>
      <c r="BK1214" s="217">
        <f>ROUND(I1214*H1214,2)</f>
        <v>0</v>
      </c>
      <c r="BL1214" s="25" t="s">
        <v>378</v>
      </c>
      <c r="BM1214" s="25" t="s">
        <v>1635</v>
      </c>
    </row>
    <row r="1215" spans="2:47" s="1" customFormat="1" ht="27">
      <c r="B1215" s="42"/>
      <c r="C1215" s="64"/>
      <c r="D1215" s="218" t="s">
        <v>233</v>
      </c>
      <c r="E1215" s="64"/>
      <c r="F1215" s="219" t="s">
        <v>1636</v>
      </c>
      <c r="G1215" s="64"/>
      <c r="H1215" s="64"/>
      <c r="I1215" s="174"/>
      <c r="J1215" s="64"/>
      <c r="K1215" s="64"/>
      <c r="L1215" s="62"/>
      <c r="M1215" s="220"/>
      <c r="N1215" s="43"/>
      <c r="O1215" s="43"/>
      <c r="P1215" s="43"/>
      <c r="Q1215" s="43"/>
      <c r="R1215" s="43"/>
      <c r="S1215" s="43"/>
      <c r="T1215" s="79"/>
      <c r="AT1215" s="25" t="s">
        <v>233</v>
      </c>
      <c r="AU1215" s="25" t="s">
        <v>85</v>
      </c>
    </row>
    <row r="1216" spans="2:51" s="13" customFormat="1" ht="13.5">
      <c r="B1216" s="233"/>
      <c r="C1216" s="234"/>
      <c r="D1216" s="218" t="s">
        <v>235</v>
      </c>
      <c r="E1216" s="235" t="s">
        <v>24</v>
      </c>
      <c r="F1216" s="236" t="s">
        <v>1604</v>
      </c>
      <c r="G1216" s="234"/>
      <c r="H1216" s="237" t="s">
        <v>24</v>
      </c>
      <c r="I1216" s="238"/>
      <c r="J1216" s="234"/>
      <c r="K1216" s="234"/>
      <c r="L1216" s="239"/>
      <c r="M1216" s="240"/>
      <c r="N1216" s="241"/>
      <c r="O1216" s="241"/>
      <c r="P1216" s="241"/>
      <c r="Q1216" s="241"/>
      <c r="R1216" s="241"/>
      <c r="S1216" s="241"/>
      <c r="T1216" s="242"/>
      <c r="AT1216" s="243" t="s">
        <v>235</v>
      </c>
      <c r="AU1216" s="243" t="s">
        <v>85</v>
      </c>
      <c r="AV1216" s="13" t="s">
        <v>25</v>
      </c>
      <c r="AW1216" s="13" t="s">
        <v>40</v>
      </c>
      <c r="AX1216" s="13" t="s">
        <v>77</v>
      </c>
      <c r="AY1216" s="243" t="s">
        <v>225</v>
      </c>
    </row>
    <row r="1217" spans="2:51" s="12" customFormat="1" ht="13.5">
      <c r="B1217" s="221"/>
      <c r="C1217" s="222"/>
      <c r="D1217" s="218" t="s">
        <v>235</v>
      </c>
      <c r="E1217" s="244" t="s">
        <v>24</v>
      </c>
      <c r="F1217" s="245" t="s">
        <v>1605</v>
      </c>
      <c r="G1217" s="222"/>
      <c r="H1217" s="246">
        <v>86.126</v>
      </c>
      <c r="I1217" s="227"/>
      <c r="J1217" s="222"/>
      <c r="K1217" s="222"/>
      <c r="L1217" s="228"/>
      <c r="M1217" s="229"/>
      <c r="N1217" s="230"/>
      <c r="O1217" s="230"/>
      <c r="P1217" s="230"/>
      <c r="Q1217" s="230"/>
      <c r="R1217" s="230"/>
      <c r="S1217" s="230"/>
      <c r="T1217" s="231"/>
      <c r="AT1217" s="232" t="s">
        <v>235</v>
      </c>
      <c r="AU1217" s="232" t="s">
        <v>85</v>
      </c>
      <c r="AV1217" s="12" t="s">
        <v>85</v>
      </c>
      <c r="AW1217" s="12" t="s">
        <v>40</v>
      </c>
      <c r="AX1217" s="12" t="s">
        <v>77</v>
      </c>
      <c r="AY1217" s="232" t="s">
        <v>225</v>
      </c>
    </row>
    <row r="1218" spans="2:51" s="12" customFormat="1" ht="13.5">
      <c r="B1218" s="221"/>
      <c r="C1218" s="222"/>
      <c r="D1218" s="218" t="s">
        <v>235</v>
      </c>
      <c r="E1218" s="244" t="s">
        <v>24</v>
      </c>
      <c r="F1218" s="245" t="s">
        <v>1606</v>
      </c>
      <c r="G1218" s="222"/>
      <c r="H1218" s="246">
        <v>217.223</v>
      </c>
      <c r="I1218" s="227"/>
      <c r="J1218" s="222"/>
      <c r="K1218" s="222"/>
      <c r="L1218" s="228"/>
      <c r="M1218" s="229"/>
      <c r="N1218" s="230"/>
      <c r="O1218" s="230"/>
      <c r="P1218" s="230"/>
      <c r="Q1218" s="230"/>
      <c r="R1218" s="230"/>
      <c r="S1218" s="230"/>
      <c r="T1218" s="231"/>
      <c r="AT1218" s="232" t="s">
        <v>235</v>
      </c>
      <c r="AU1218" s="232" t="s">
        <v>85</v>
      </c>
      <c r="AV1218" s="12" t="s">
        <v>85</v>
      </c>
      <c r="AW1218" s="12" t="s">
        <v>40</v>
      </c>
      <c r="AX1218" s="12" t="s">
        <v>77</v>
      </c>
      <c r="AY1218" s="232" t="s">
        <v>225</v>
      </c>
    </row>
    <row r="1219" spans="2:51" s="13" customFormat="1" ht="13.5">
      <c r="B1219" s="233"/>
      <c r="C1219" s="234"/>
      <c r="D1219" s="218" t="s">
        <v>235</v>
      </c>
      <c r="E1219" s="235" t="s">
        <v>24</v>
      </c>
      <c r="F1219" s="236" t="s">
        <v>1607</v>
      </c>
      <c r="G1219" s="234"/>
      <c r="H1219" s="237" t="s">
        <v>24</v>
      </c>
      <c r="I1219" s="238"/>
      <c r="J1219" s="234"/>
      <c r="K1219" s="234"/>
      <c r="L1219" s="239"/>
      <c r="M1219" s="240"/>
      <c r="N1219" s="241"/>
      <c r="O1219" s="241"/>
      <c r="P1219" s="241"/>
      <c r="Q1219" s="241"/>
      <c r="R1219" s="241"/>
      <c r="S1219" s="241"/>
      <c r="T1219" s="242"/>
      <c r="AT1219" s="243" t="s">
        <v>235</v>
      </c>
      <c r="AU1219" s="243" t="s">
        <v>85</v>
      </c>
      <c r="AV1219" s="13" t="s">
        <v>25</v>
      </c>
      <c r="AW1219" s="13" t="s">
        <v>40</v>
      </c>
      <c r="AX1219" s="13" t="s">
        <v>77</v>
      </c>
      <c r="AY1219" s="243" t="s">
        <v>225</v>
      </c>
    </row>
    <row r="1220" spans="2:51" s="12" customFormat="1" ht="13.5">
      <c r="B1220" s="221"/>
      <c r="C1220" s="222"/>
      <c r="D1220" s="218" t="s">
        <v>235</v>
      </c>
      <c r="E1220" s="244" t="s">
        <v>24</v>
      </c>
      <c r="F1220" s="245" t="s">
        <v>1608</v>
      </c>
      <c r="G1220" s="222"/>
      <c r="H1220" s="246">
        <v>283.725</v>
      </c>
      <c r="I1220" s="227"/>
      <c r="J1220" s="222"/>
      <c r="K1220" s="222"/>
      <c r="L1220" s="228"/>
      <c r="M1220" s="229"/>
      <c r="N1220" s="230"/>
      <c r="O1220" s="230"/>
      <c r="P1220" s="230"/>
      <c r="Q1220" s="230"/>
      <c r="R1220" s="230"/>
      <c r="S1220" s="230"/>
      <c r="T1220" s="231"/>
      <c r="AT1220" s="232" t="s">
        <v>235</v>
      </c>
      <c r="AU1220" s="232" t="s">
        <v>85</v>
      </c>
      <c r="AV1220" s="12" t="s">
        <v>85</v>
      </c>
      <c r="AW1220" s="12" t="s">
        <v>40</v>
      </c>
      <c r="AX1220" s="12" t="s">
        <v>77</v>
      </c>
      <c r="AY1220" s="232" t="s">
        <v>225</v>
      </c>
    </row>
    <row r="1221" spans="2:51" s="13" customFormat="1" ht="13.5">
      <c r="B1221" s="233"/>
      <c r="C1221" s="234"/>
      <c r="D1221" s="218" t="s">
        <v>235</v>
      </c>
      <c r="E1221" s="235" t="s">
        <v>24</v>
      </c>
      <c r="F1221" s="236" t="s">
        <v>1611</v>
      </c>
      <c r="G1221" s="234"/>
      <c r="H1221" s="237" t="s">
        <v>24</v>
      </c>
      <c r="I1221" s="238"/>
      <c r="J1221" s="234"/>
      <c r="K1221" s="234"/>
      <c r="L1221" s="239"/>
      <c r="M1221" s="240"/>
      <c r="N1221" s="241"/>
      <c r="O1221" s="241"/>
      <c r="P1221" s="241"/>
      <c r="Q1221" s="241"/>
      <c r="R1221" s="241"/>
      <c r="S1221" s="241"/>
      <c r="T1221" s="242"/>
      <c r="AT1221" s="243" t="s">
        <v>235</v>
      </c>
      <c r="AU1221" s="243" t="s">
        <v>85</v>
      </c>
      <c r="AV1221" s="13" t="s">
        <v>25</v>
      </c>
      <c r="AW1221" s="13" t="s">
        <v>40</v>
      </c>
      <c r="AX1221" s="13" t="s">
        <v>77</v>
      </c>
      <c r="AY1221" s="243" t="s">
        <v>225</v>
      </c>
    </row>
    <row r="1222" spans="2:51" s="12" customFormat="1" ht="13.5">
      <c r="B1222" s="221"/>
      <c r="C1222" s="222"/>
      <c r="D1222" s="218" t="s">
        <v>235</v>
      </c>
      <c r="E1222" s="244" t="s">
        <v>24</v>
      </c>
      <c r="F1222" s="245" t="s">
        <v>1612</v>
      </c>
      <c r="G1222" s="222"/>
      <c r="H1222" s="246">
        <v>110.612</v>
      </c>
      <c r="I1222" s="227"/>
      <c r="J1222" s="222"/>
      <c r="K1222" s="222"/>
      <c r="L1222" s="228"/>
      <c r="M1222" s="229"/>
      <c r="N1222" s="230"/>
      <c r="O1222" s="230"/>
      <c r="P1222" s="230"/>
      <c r="Q1222" s="230"/>
      <c r="R1222" s="230"/>
      <c r="S1222" s="230"/>
      <c r="T1222" s="231"/>
      <c r="AT1222" s="232" t="s">
        <v>235</v>
      </c>
      <c r="AU1222" s="232" t="s">
        <v>85</v>
      </c>
      <c r="AV1222" s="12" t="s">
        <v>85</v>
      </c>
      <c r="AW1222" s="12" t="s">
        <v>40</v>
      </c>
      <c r="AX1222" s="12" t="s">
        <v>77</v>
      </c>
      <c r="AY1222" s="232" t="s">
        <v>225</v>
      </c>
    </row>
    <row r="1223" spans="2:51" s="13" customFormat="1" ht="13.5">
      <c r="B1223" s="233"/>
      <c r="C1223" s="234"/>
      <c r="D1223" s="218" t="s">
        <v>235</v>
      </c>
      <c r="E1223" s="235" t="s">
        <v>24</v>
      </c>
      <c r="F1223" s="236" t="s">
        <v>1613</v>
      </c>
      <c r="G1223" s="234"/>
      <c r="H1223" s="237" t="s">
        <v>24</v>
      </c>
      <c r="I1223" s="238"/>
      <c r="J1223" s="234"/>
      <c r="K1223" s="234"/>
      <c r="L1223" s="239"/>
      <c r="M1223" s="240"/>
      <c r="N1223" s="241"/>
      <c r="O1223" s="241"/>
      <c r="P1223" s="241"/>
      <c r="Q1223" s="241"/>
      <c r="R1223" s="241"/>
      <c r="S1223" s="241"/>
      <c r="T1223" s="242"/>
      <c r="AT1223" s="243" t="s">
        <v>235</v>
      </c>
      <c r="AU1223" s="243" t="s">
        <v>85</v>
      </c>
      <c r="AV1223" s="13" t="s">
        <v>25</v>
      </c>
      <c r="AW1223" s="13" t="s">
        <v>40</v>
      </c>
      <c r="AX1223" s="13" t="s">
        <v>77</v>
      </c>
      <c r="AY1223" s="243" t="s">
        <v>225</v>
      </c>
    </row>
    <row r="1224" spans="2:51" s="12" customFormat="1" ht="13.5">
      <c r="B1224" s="221"/>
      <c r="C1224" s="222"/>
      <c r="D1224" s="218" t="s">
        <v>235</v>
      </c>
      <c r="E1224" s="244" t="s">
        <v>24</v>
      </c>
      <c r="F1224" s="245" t="s">
        <v>1614</v>
      </c>
      <c r="G1224" s="222"/>
      <c r="H1224" s="246">
        <v>60.832</v>
      </c>
      <c r="I1224" s="227"/>
      <c r="J1224" s="222"/>
      <c r="K1224" s="222"/>
      <c r="L1224" s="228"/>
      <c r="M1224" s="229"/>
      <c r="N1224" s="230"/>
      <c r="O1224" s="230"/>
      <c r="P1224" s="230"/>
      <c r="Q1224" s="230"/>
      <c r="R1224" s="230"/>
      <c r="S1224" s="230"/>
      <c r="T1224" s="231"/>
      <c r="AT1224" s="232" t="s">
        <v>235</v>
      </c>
      <c r="AU1224" s="232" t="s">
        <v>85</v>
      </c>
      <c r="AV1224" s="12" t="s">
        <v>85</v>
      </c>
      <c r="AW1224" s="12" t="s">
        <v>40</v>
      </c>
      <c r="AX1224" s="12" t="s">
        <v>77</v>
      </c>
      <c r="AY1224" s="232" t="s">
        <v>225</v>
      </c>
    </row>
    <row r="1225" spans="2:51" s="12" customFormat="1" ht="13.5">
      <c r="B1225" s="221"/>
      <c r="C1225" s="222"/>
      <c r="D1225" s="218" t="s">
        <v>235</v>
      </c>
      <c r="E1225" s="244" t="s">
        <v>24</v>
      </c>
      <c r="F1225" s="245" t="s">
        <v>1615</v>
      </c>
      <c r="G1225" s="222"/>
      <c r="H1225" s="246">
        <v>19.842</v>
      </c>
      <c r="I1225" s="227"/>
      <c r="J1225" s="222"/>
      <c r="K1225" s="222"/>
      <c r="L1225" s="228"/>
      <c r="M1225" s="229"/>
      <c r="N1225" s="230"/>
      <c r="O1225" s="230"/>
      <c r="P1225" s="230"/>
      <c r="Q1225" s="230"/>
      <c r="R1225" s="230"/>
      <c r="S1225" s="230"/>
      <c r="T1225" s="231"/>
      <c r="AT1225" s="232" t="s">
        <v>235</v>
      </c>
      <c r="AU1225" s="232" t="s">
        <v>85</v>
      </c>
      <c r="AV1225" s="12" t="s">
        <v>85</v>
      </c>
      <c r="AW1225" s="12" t="s">
        <v>40</v>
      </c>
      <c r="AX1225" s="12" t="s">
        <v>77</v>
      </c>
      <c r="AY1225" s="232" t="s">
        <v>225</v>
      </c>
    </row>
    <row r="1226" spans="2:51" s="15" customFormat="1" ht="13.5">
      <c r="B1226" s="258"/>
      <c r="C1226" s="259"/>
      <c r="D1226" s="223" t="s">
        <v>235</v>
      </c>
      <c r="E1226" s="260" t="s">
        <v>24</v>
      </c>
      <c r="F1226" s="261" t="s">
        <v>248</v>
      </c>
      <c r="G1226" s="259"/>
      <c r="H1226" s="262">
        <v>778.36</v>
      </c>
      <c r="I1226" s="263"/>
      <c r="J1226" s="259"/>
      <c r="K1226" s="259"/>
      <c r="L1226" s="264"/>
      <c r="M1226" s="265"/>
      <c r="N1226" s="266"/>
      <c r="O1226" s="266"/>
      <c r="P1226" s="266"/>
      <c r="Q1226" s="266"/>
      <c r="R1226" s="266"/>
      <c r="S1226" s="266"/>
      <c r="T1226" s="267"/>
      <c r="AT1226" s="268" t="s">
        <v>235</v>
      </c>
      <c r="AU1226" s="268" t="s">
        <v>85</v>
      </c>
      <c r="AV1226" s="15" t="s">
        <v>231</v>
      </c>
      <c r="AW1226" s="15" t="s">
        <v>40</v>
      </c>
      <c r="AX1226" s="15" t="s">
        <v>25</v>
      </c>
      <c r="AY1226" s="268" t="s">
        <v>225</v>
      </c>
    </row>
    <row r="1227" spans="2:65" s="1" customFormat="1" ht="25.5" customHeight="1">
      <c r="B1227" s="42"/>
      <c r="C1227" s="206" t="s">
        <v>1637</v>
      </c>
      <c r="D1227" s="206" t="s">
        <v>227</v>
      </c>
      <c r="E1227" s="207" t="s">
        <v>1638</v>
      </c>
      <c r="F1227" s="208" t="s">
        <v>1639</v>
      </c>
      <c r="G1227" s="209" t="s">
        <v>920</v>
      </c>
      <c r="H1227" s="210">
        <v>15.63</v>
      </c>
      <c r="I1227" s="211"/>
      <c r="J1227" s="212">
        <f>ROUND(I1227*H1227,2)</f>
        <v>0</v>
      </c>
      <c r="K1227" s="208" t="s">
        <v>230</v>
      </c>
      <c r="L1227" s="62"/>
      <c r="M1227" s="213" t="s">
        <v>24</v>
      </c>
      <c r="N1227" s="214" t="s">
        <v>48</v>
      </c>
      <c r="O1227" s="43"/>
      <c r="P1227" s="215">
        <f>O1227*H1227</f>
        <v>0</v>
      </c>
      <c r="Q1227" s="215">
        <v>0.013</v>
      </c>
      <c r="R1227" s="215">
        <f>Q1227*H1227</f>
        <v>0.20319</v>
      </c>
      <c r="S1227" s="215">
        <v>0</v>
      </c>
      <c r="T1227" s="216">
        <f>S1227*H1227</f>
        <v>0</v>
      </c>
      <c r="AR1227" s="25" t="s">
        <v>378</v>
      </c>
      <c r="AT1227" s="25" t="s">
        <v>227</v>
      </c>
      <c r="AU1227" s="25" t="s">
        <v>85</v>
      </c>
      <c r="AY1227" s="25" t="s">
        <v>225</v>
      </c>
      <c r="BE1227" s="217">
        <f>IF(N1227="základní",J1227,0)</f>
        <v>0</v>
      </c>
      <c r="BF1227" s="217">
        <f>IF(N1227="snížená",J1227,0)</f>
        <v>0</v>
      </c>
      <c r="BG1227" s="217">
        <f>IF(N1227="zákl. přenesená",J1227,0)</f>
        <v>0</v>
      </c>
      <c r="BH1227" s="217">
        <f>IF(N1227="sníž. přenesená",J1227,0)</f>
        <v>0</v>
      </c>
      <c r="BI1227" s="217">
        <f>IF(N1227="nulová",J1227,0)</f>
        <v>0</v>
      </c>
      <c r="BJ1227" s="25" t="s">
        <v>25</v>
      </c>
      <c r="BK1227" s="217">
        <f>ROUND(I1227*H1227,2)</f>
        <v>0</v>
      </c>
      <c r="BL1227" s="25" t="s">
        <v>378</v>
      </c>
      <c r="BM1227" s="25" t="s">
        <v>1640</v>
      </c>
    </row>
    <row r="1228" spans="2:47" s="1" customFormat="1" ht="27">
      <c r="B1228" s="42"/>
      <c r="C1228" s="64"/>
      <c r="D1228" s="218" t="s">
        <v>233</v>
      </c>
      <c r="E1228" s="64"/>
      <c r="F1228" s="219" t="s">
        <v>1641</v>
      </c>
      <c r="G1228" s="64"/>
      <c r="H1228" s="64"/>
      <c r="I1228" s="174"/>
      <c r="J1228" s="64"/>
      <c r="K1228" s="64"/>
      <c r="L1228" s="62"/>
      <c r="M1228" s="220"/>
      <c r="N1228" s="43"/>
      <c r="O1228" s="43"/>
      <c r="P1228" s="43"/>
      <c r="Q1228" s="43"/>
      <c r="R1228" s="43"/>
      <c r="S1228" s="43"/>
      <c r="T1228" s="79"/>
      <c r="AT1228" s="25" t="s">
        <v>233</v>
      </c>
      <c r="AU1228" s="25" t="s">
        <v>85</v>
      </c>
    </row>
    <row r="1229" spans="2:51" s="12" customFormat="1" ht="13.5">
      <c r="B1229" s="221"/>
      <c r="C1229" s="222"/>
      <c r="D1229" s="223" t="s">
        <v>235</v>
      </c>
      <c r="E1229" s="224" t="s">
        <v>24</v>
      </c>
      <c r="F1229" s="225" t="s">
        <v>1642</v>
      </c>
      <c r="G1229" s="222"/>
      <c r="H1229" s="226">
        <v>15.63</v>
      </c>
      <c r="I1229" s="227"/>
      <c r="J1229" s="222"/>
      <c r="K1229" s="222"/>
      <c r="L1229" s="228"/>
      <c r="M1229" s="229"/>
      <c r="N1229" s="230"/>
      <c r="O1229" s="230"/>
      <c r="P1229" s="230"/>
      <c r="Q1229" s="230"/>
      <c r="R1229" s="230"/>
      <c r="S1229" s="230"/>
      <c r="T1229" s="231"/>
      <c r="AT1229" s="232" t="s">
        <v>235</v>
      </c>
      <c r="AU1229" s="232" t="s">
        <v>85</v>
      </c>
      <c r="AV1229" s="12" t="s">
        <v>85</v>
      </c>
      <c r="AW1229" s="12" t="s">
        <v>40</v>
      </c>
      <c r="AX1229" s="12" t="s">
        <v>25</v>
      </c>
      <c r="AY1229" s="232" t="s">
        <v>225</v>
      </c>
    </row>
    <row r="1230" spans="2:65" s="1" customFormat="1" ht="16.5" customHeight="1">
      <c r="B1230" s="42"/>
      <c r="C1230" s="206" t="s">
        <v>1643</v>
      </c>
      <c r="D1230" s="206" t="s">
        <v>227</v>
      </c>
      <c r="E1230" s="207" t="s">
        <v>1644</v>
      </c>
      <c r="F1230" s="208" t="s">
        <v>1645</v>
      </c>
      <c r="G1230" s="209" t="s">
        <v>920</v>
      </c>
      <c r="H1230" s="210">
        <v>15.63</v>
      </c>
      <c r="I1230" s="211"/>
      <c r="J1230" s="212">
        <f>ROUND(I1230*H1230,2)</f>
        <v>0</v>
      </c>
      <c r="K1230" s="208" t="s">
        <v>230</v>
      </c>
      <c r="L1230" s="62"/>
      <c r="M1230" s="213" t="s">
        <v>24</v>
      </c>
      <c r="N1230" s="214" t="s">
        <v>48</v>
      </c>
      <c r="O1230" s="43"/>
      <c r="P1230" s="215">
        <f>O1230*H1230</f>
        <v>0</v>
      </c>
      <c r="Q1230" s="215">
        <v>0</v>
      </c>
      <c r="R1230" s="215">
        <f>Q1230*H1230</f>
        <v>0</v>
      </c>
      <c r="S1230" s="215">
        <v>0.25</v>
      </c>
      <c r="T1230" s="216">
        <f>S1230*H1230</f>
        <v>3.9075</v>
      </c>
      <c r="AR1230" s="25" t="s">
        <v>378</v>
      </c>
      <c r="AT1230" s="25" t="s">
        <v>227</v>
      </c>
      <c r="AU1230" s="25" t="s">
        <v>85</v>
      </c>
      <c r="AY1230" s="25" t="s">
        <v>225</v>
      </c>
      <c r="BE1230" s="217">
        <f>IF(N1230="základní",J1230,0)</f>
        <v>0</v>
      </c>
      <c r="BF1230" s="217">
        <f>IF(N1230="snížená",J1230,0)</f>
        <v>0</v>
      </c>
      <c r="BG1230" s="217">
        <f>IF(N1230="zákl. přenesená",J1230,0)</f>
        <v>0</v>
      </c>
      <c r="BH1230" s="217">
        <f>IF(N1230="sníž. přenesená",J1230,0)</f>
        <v>0</v>
      </c>
      <c r="BI1230" s="217">
        <f>IF(N1230="nulová",J1230,0)</f>
        <v>0</v>
      </c>
      <c r="BJ1230" s="25" t="s">
        <v>25</v>
      </c>
      <c r="BK1230" s="217">
        <f>ROUND(I1230*H1230,2)</f>
        <v>0</v>
      </c>
      <c r="BL1230" s="25" t="s">
        <v>378</v>
      </c>
      <c r="BM1230" s="25" t="s">
        <v>1646</v>
      </c>
    </row>
    <row r="1231" spans="2:47" s="1" customFormat="1" ht="27">
      <c r="B1231" s="42"/>
      <c r="C1231" s="64"/>
      <c r="D1231" s="223" t="s">
        <v>233</v>
      </c>
      <c r="E1231" s="64"/>
      <c r="F1231" s="269" t="s">
        <v>1647</v>
      </c>
      <c r="G1231" s="64"/>
      <c r="H1231" s="64"/>
      <c r="I1231" s="174"/>
      <c r="J1231" s="64"/>
      <c r="K1231" s="64"/>
      <c r="L1231" s="62"/>
      <c r="M1231" s="220"/>
      <c r="N1231" s="43"/>
      <c r="O1231" s="43"/>
      <c r="P1231" s="43"/>
      <c r="Q1231" s="43"/>
      <c r="R1231" s="43"/>
      <c r="S1231" s="43"/>
      <c r="T1231" s="79"/>
      <c r="AT1231" s="25" t="s">
        <v>233</v>
      </c>
      <c r="AU1231" s="25" t="s">
        <v>85</v>
      </c>
    </row>
    <row r="1232" spans="2:65" s="1" customFormat="1" ht="16.5" customHeight="1">
      <c r="B1232" s="42"/>
      <c r="C1232" s="206" t="s">
        <v>1648</v>
      </c>
      <c r="D1232" s="206" t="s">
        <v>227</v>
      </c>
      <c r="E1232" s="207" t="s">
        <v>1649</v>
      </c>
      <c r="F1232" s="208" t="s">
        <v>1650</v>
      </c>
      <c r="G1232" s="209" t="s">
        <v>748</v>
      </c>
      <c r="H1232" s="210">
        <v>8</v>
      </c>
      <c r="I1232" s="211"/>
      <c r="J1232" s="212">
        <f>ROUND(I1232*H1232,2)</f>
        <v>0</v>
      </c>
      <c r="K1232" s="208" t="s">
        <v>24</v>
      </c>
      <c r="L1232" s="62"/>
      <c r="M1232" s="213" t="s">
        <v>24</v>
      </c>
      <c r="N1232" s="214" t="s">
        <v>48</v>
      </c>
      <c r="O1232" s="43"/>
      <c r="P1232" s="215">
        <f>O1232*H1232</f>
        <v>0</v>
      </c>
      <c r="Q1232" s="215">
        <v>0</v>
      </c>
      <c r="R1232" s="215">
        <f>Q1232*H1232</f>
        <v>0</v>
      </c>
      <c r="S1232" s="215">
        <v>0</v>
      </c>
      <c r="T1232" s="216">
        <f>S1232*H1232</f>
        <v>0</v>
      </c>
      <c r="AR1232" s="25" t="s">
        <v>378</v>
      </c>
      <c r="AT1232" s="25" t="s">
        <v>227</v>
      </c>
      <c r="AU1232" s="25" t="s">
        <v>85</v>
      </c>
      <c r="AY1232" s="25" t="s">
        <v>225</v>
      </c>
      <c r="BE1232" s="217">
        <f>IF(N1232="základní",J1232,0)</f>
        <v>0</v>
      </c>
      <c r="BF1232" s="217">
        <f>IF(N1232="snížená",J1232,0)</f>
        <v>0</v>
      </c>
      <c r="BG1232" s="217">
        <f>IF(N1232="zákl. přenesená",J1232,0)</f>
        <v>0</v>
      </c>
      <c r="BH1232" s="217">
        <f>IF(N1232="sníž. přenesená",J1232,0)</f>
        <v>0</v>
      </c>
      <c r="BI1232" s="217">
        <f>IF(N1232="nulová",J1232,0)</f>
        <v>0</v>
      </c>
      <c r="BJ1232" s="25" t="s">
        <v>25</v>
      </c>
      <c r="BK1232" s="217">
        <f>ROUND(I1232*H1232,2)</f>
        <v>0</v>
      </c>
      <c r="BL1232" s="25" t="s">
        <v>378</v>
      </c>
      <c r="BM1232" s="25" t="s">
        <v>1651</v>
      </c>
    </row>
    <row r="1233" spans="2:65" s="1" customFormat="1" ht="63.75" customHeight="1">
      <c r="B1233" s="42"/>
      <c r="C1233" s="274" t="s">
        <v>1652</v>
      </c>
      <c r="D1233" s="274" t="s">
        <v>697</v>
      </c>
      <c r="E1233" s="275" t="s">
        <v>1653</v>
      </c>
      <c r="F1233" s="276" t="s">
        <v>1654</v>
      </c>
      <c r="G1233" s="277" t="s">
        <v>748</v>
      </c>
      <c r="H1233" s="278">
        <v>8</v>
      </c>
      <c r="I1233" s="279"/>
      <c r="J1233" s="280">
        <f>ROUND(I1233*H1233,2)</f>
        <v>0</v>
      </c>
      <c r="K1233" s="276" t="s">
        <v>24</v>
      </c>
      <c r="L1233" s="281"/>
      <c r="M1233" s="282" t="s">
        <v>24</v>
      </c>
      <c r="N1233" s="283" t="s">
        <v>48</v>
      </c>
      <c r="O1233" s="43"/>
      <c r="P1233" s="215">
        <f>O1233*H1233</f>
        <v>0</v>
      </c>
      <c r="Q1233" s="215">
        <v>0</v>
      </c>
      <c r="R1233" s="215">
        <f>Q1233*H1233</f>
        <v>0</v>
      </c>
      <c r="S1233" s="215">
        <v>0</v>
      </c>
      <c r="T1233" s="216">
        <f>S1233*H1233</f>
        <v>0</v>
      </c>
      <c r="AR1233" s="25" t="s">
        <v>499</v>
      </c>
      <c r="AT1233" s="25" t="s">
        <v>697</v>
      </c>
      <c r="AU1233" s="25" t="s">
        <v>85</v>
      </c>
      <c r="AY1233" s="25" t="s">
        <v>225</v>
      </c>
      <c r="BE1233" s="217">
        <f>IF(N1233="základní",J1233,0)</f>
        <v>0</v>
      </c>
      <c r="BF1233" s="217">
        <f>IF(N1233="snížená",J1233,0)</f>
        <v>0</v>
      </c>
      <c r="BG1233" s="217">
        <f>IF(N1233="zákl. přenesená",J1233,0)</f>
        <v>0</v>
      </c>
      <c r="BH1233" s="217">
        <f>IF(N1233="sníž. přenesená",J1233,0)</f>
        <v>0</v>
      </c>
      <c r="BI1233" s="217">
        <f>IF(N1233="nulová",J1233,0)</f>
        <v>0</v>
      </c>
      <c r="BJ1233" s="25" t="s">
        <v>25</v>
      </c>
      <c r="BK1233" s="217">
        <f>ROUND(I1233*H1233,2)</f>
        <v>0</v>
      </c>
      <c r="BL1233" s="25" t="s">
        <v>378</v>
      </c>
      <c r="BM1233" s="25" t="s">
        <v>1655</v>
      </c>
    </row>
    <row r="1234" spans="2:65" s="1" customFormat="1" ht="16.5" customHeight="1">
      <c r="B1234" s="42"/>
      <c r="C1234" s="206" t="s">
        <v>1656</v>
      </c>
      <c r="D1234" s="206" t="s">
        <v>227</v>
      </c>
      <c r="E1234" s="207" t="s">
        <v>1657</v>
      </c>
      <c r="F1234" s="208" t="s">
        <v>1658</v>
      </c>
      <c r="G1234" s="209" t="s">
        <v>692</v>
      </c>
      <c r="H1234" s="210">
        <v>113.444</v>
      </c>
      <c r="I1234" s="211"/>
      <c r="J1234" s="212">
        <f>ROUND(I1234*H1234,2)</f>
        <v>0</v>
      </c>
      <c r="K1234" s="208" t="s">
        <v>230</v>
      </c>
      <c r="L1234" s="62"/>
      <c r="M1234" s="213" t="s">
        <v>24</v>
      </c>
      <c r="N1234" s="214" t="s">
        <v>48</v>
      </c>
      <c r="O1234" s="43"/>
      <c r="P1234" s="215">
        <f>O1234*H1234</f>
        <v>0</v>
      </c>
      <c r="Q1234" s="215">
        <v>0</v>
      </c>
      <c r="R1234" s="215">
        <f>Q1234*H1234</f>
        <v>0</v>
      </c>
      <c r="S1234" s="215">
        <v>0</v>
      </c>
      <c r="T1234" s="216">
        <f>S1234*H1234</f>
        <v>0</v>
      </c>
      <c r="AR1234" s="25" t="s">
        <v>378</v>
      </c>
      <c r="AT1234" s="25" t="s">
        <v>227</v>
      </c>
      <c r="AU1234" s="25" t="s">
        <v>85</v>
      </c>
      <c r="AY1234" s="25" t="s">
        <v>225</v>
      </c>
      <c r="BE1234" s="217">
        <f>IF(N1234="základní",J1234,0)</f>
        <v>0</v>
      </c>
      <c r="BF1234" s="217">
        <f>IF(N1234="snížená",J1234,0)</f>
        <v>0</v>
      </c>
      <c r="BG1234" s="217">
        <f>IF(N1234="zákl. přenesená",J1234,0)</f>
        <v>0</v>
      </c>
      <c r="BH1234" s="217">
        <f>IF(N1234="sníž. přenesená",J1234,0)</f>
        <v>0</v>
      </c>
      <c r="BI1234" s="217">
        <f>IF(N1234="nulová",J1234,0)</f>
        <v>0</v>
      </c>
      <c r="BJ1234" s="25" t="s">
        <v>25</v>
      </c>
      <c r="BK1234" s="217">
        <f>ROUND(I1234*H1234,2)</f>
        <v>0</v>
      </c>
      <c r="BL1234" s="25" t="s">
        <v>378</v>
      </c>
      <c r="BM1234" s="25" t="s">
        <v>1659</v>
      </c>
    </row>
    <row r="1235" spans="2:47" s="1" customFormat="1" ht="27">
      <c r="B1235" s="42"/>
      <c r="C1235" s="64"/>
      <c r="D1235" s="218" t="s">
        <v>233</v>
      </c>
      <c r="E1235" s="64"/>
      <c r="F1235" s="219" t="s">
        <v>1660</v>
      </c>
      <c r="G1235" s="64"/>
      <c r="H1235" s="64"/>
      <c r="I1235" s="174"/>
      <c r="J1235" s="64"/>
      <c r="K1235" s="64"/>
      <c r="L1235" s="62"/>
      <c r="M1235" s="220"/>
      <c r="N1235" s="43"/>
      <c r="O1235" s="43"/>
      <c r="P1235" s="43"/>
      <c r="Q1235" s="43"/>
      <c r="R1235" s="43"/>
      <c r="S1235" s="43"/>
      <c r="T1235" s="79"/>
      <c r="AT1235" s="25" t="s">
        <v>233</v>
      </c>
      <c r="AU1235" s="25" t="s">
        <v>85</v>
      </c>
    </row>
    <row r="1236" spans="2:63" s="11" customFormat="1" ht="29.85" customHeight="1">
      <c r="B1236" s="189"/>
      <c r="C1236" s="190"/>
      <c r="D1236" s="203" t="s">
        <v>76</v>
      </c>
      <c r="E1236" s="204" t="s">
        <v>1661</v>
      </c>
      <c r="F1236" s="204" t="s">
        <v>1662</v>
      </c>
      <c r="G1236" s="190"/>
      <c r="H1236" s="190"/>
      <c r="I1236" s="193"/>
      <c r="J1236" s="205">
        <f>BK1236</f>
        <v>0</v>
      </c>
      <c r="K1236" s="190"/>
      <c r="L1236" s="195"/>
      <c r="M1236" s="196"/>
      <c r="N1236" s="197"/>
      <c r="O1236" s="197"/>
      <c r="P1236" s="198">
        <f>SUM(P1237:P1252)</f>
        <v>0</v>
      </c>
      <c r="Q1236" s="197"/>
      <c r="R1236" s="198">
        <f>SUM(R1237:R1252)</f>
        <v>0.37327000000000005</v>
      </c>
      <c r="S1236" s="197"/>
      <c r="T1236" s="199">
        <f>SUM(T1237:T1252)</f>
        <v>0</v>
      </c>
      <c r="AR1236" s="200" t="s">
        <v>85</v>
      </c>
      <c r="AT1236" s="201" t="s">
        <v>76</v>
      </c>
      <c r="AU1236" s="201" t="s">
        <v>25</v>
      </c>
      <c r="AY1236" s="200" t="s">
        <v>225</v>
      </c>
      <c r="BK1236" s="202">
        <f>SUM(BK1237:BK1252)</f>
        <v>0</v>
      </c>
    </row>
    <row r="1237" spans="2:65" s="1" customFormat="1" ht="16.5" customHeight="1">
      <c r="B1237" s="42"/>
      <c r="C1237" s="206" t="s">
        <v>1663</v>
      </c>
      <c r="D1237" s="206" t="s">
        <v>227</v>
      </c>
      <c r="E1237" s="207" t="s">
        <v>1664</v>
      </c>
      <c r="F1237" s="208" t="s">
        <v>1665</v>
      </c>
      <c r="G1237" s="209" t="s">
        <v>748</v>
      </c>
      <c r="H1237" s="210">
        <v>3</v>
      </c>
      <c r="I1237" s="211"/>
      <c r="J1237" s="212">
        <f>ROUND(I1237*H1237,2)</f>
        <v>0</v>
      </c>
      <c r="K1237" s="208" t="s">
        <v>230</v>
      </c>
      <c r="L1237" s="62"/>
      <c r="M1237" s="213" t="s">
        <v>24</v>
      </c>
      <c r="N1237" s="214" t="s">
        <v>48</v>
      </c>
      <c r="O1237" s="43"/>
      <c r="P1237" s="215">
        <f>O1237*H1237</f>
        <v>0</v>
      </c>
      <c r="Q1237" s="215">
        <v>0.00084</v>
      </c>
      <c r="R1237" s="215">
        <f>Q1237*H1237</f>
        <v>0.00252</v>
      </c>
      <c r="S1237" s="215">
        <v>0</v>
      </c>
      <c r="T1237" s="216">
        <f>S1237*H1237</f>
        <v>0</v>
      </c>
      <c r="AR1237" s="25" t="s">
        <v>378</v>
      </c>
      <c r="AT1237" s="25" t="s">
        <v>227</v>
      </c>
      <c r="AU1237" s="25" t="s">
        <v>85</v>
      </c>
      <c r="AY1237" s="25" t="s">
        <v>225</v>
      </c>
      <c r="BE1237" s="217">
        <f>IF(N1237="základní",J1237,0)</f>
        <v>0</v>
      </c>
      <c r="BF1237" s="217">
        <f>IF(N1237="snížená",J1237,0)</f>
        <v>0</v>
      </c>
      <c r="BG1237" s="217">
        <f>IF(N1237="zákl. přenesená",J1237,0)</f>
        <v>0</v>
      </c>
      <c r="BH1237" s="217">
        <f>IF(N1237="sníž. přenesená",J1237,0)</f>
        <v>0</v>
      </c>
      <c r="BI1237" s="217">
        <f>IF(N1237="nulová",J1237,0)</f>
        <v>0</v>
      </c>
      <c r="BJ1237" s="25" t="s">
        <v>25</v>
      </c>
      <c r="BK1237" s="217">
        <f>ROUND(I1237*H1237,2)</f>
        <v>0</v>
      </c>
      <c r="BL1237" s="25" t="s">
        <v>378</v>
      </c>
      <c r="BM1237" s="25" t="s">
        <v>1666</v>
      </c>
    </row>
    <row r="1238" spans="2:47" s="1" customFormat="1" ht="27">
      <c r="B1238" s="42"/>
      <c r="C1238" s="64"/>
      <c r="D1238" s="218" t="s">
        <v>233</v>
      </c>
      <c r="E1238" s="64"/>
      <c r="F1238" s="219" t="s">
        <v>1667</v>
      </c>
      <c r="G1238" s="64"/>
      <c r="H1238" s="64"/>
      <c r="I1238" s="174"/>
      <c r="J1238" s="64"/>
      <c r="K1238" s="64"/>
      <c r="L1238" s="62"/>
      <c r="M1238" s="220"/>
      <c r="N1238" s="43"/>
      <c r="O1238" s="43"/>
      <c r="P1238" s="43"/>
      <c r="Q1238" s="43"/>
      <c r="R1238" s="43"/>
      <c r="S1238" s="43"/>
      <c r="T1238" s="79"/>
      <c r="AT1238" s="25" t="s">
        <v>233</v>
      </c>
      <c r="AU1238" s="25" t="s">
        <v>85</v>
      </c>
    </row>
    <row r="1239" spans="2:51" s="12" customFormat="1" ht="13.5">
      <c r="B1239" s="221"/>
      <c r="C1239" s="222"/>
      <c r="D1239" s="223" t="s">
        <v>235</v>
      </c>
      <c r="E1239" s="224" t="s">
        <v>24</v>
      </c>
      <c r="F1239" s="225" t="s">
        <v>1668</v>
      </c>
      <c r="G1239" s="222"/>
      <c r="H1239" s="226">
        <v>3</v>
      </c>
      <c r="I1239" s="227"/>
      <c r="J1239" s="222"/>
      <c r="K1239" s="222"/>
      <c r="L1239" s="228"/>
      <c r="M1239" s="229"/>
      <c r="N1239" s="230"/>
      <c r="O1239" s="230"/>
      <c r="P1239" s="230"/>
      <c r="Q1239" s="230"/>
      <c r="R1239" s="230"/>
      <c r="S1239" s="230"/>
      <c r="T1239" s="231"/>
      <c r="AT1239" s="232" t="s">
        <v>235</v>
      </c>
      <c r="AU1239" s="232" t="s">
        <v>85</v>
      </c>
      <c r="AV1239" s="12" t="s">
        <v>85</v>
      </c>
      <c r="AW1239" s="12" t="s">
        <v>40</v>
      </c>
      <c r="AX1239" s="12" t="s">
        <v>25</v>
      </c>
      <c r="AY1239" s="232" t="s">
        <v>225</v>
      </c>
    </row>
    <row r="1240" spans="2:65" s="1" customFormat="1" ht="38.25" customHeight="1">
      <c r="B1240" s="42"/>
      <c r="C1240" s="274" t="s">
        <v>1669</v>
      </c>
      <c r="D1240" s="274" t="s">
        <v>697</v>
      </c>
      <c r="E1240" s="275" t="s">
        <v>1670</v>
      </c>
      <c r="F1240" s="276" t="s">
        <v>1671</v>
      </c>
      <c r="G1240" s="277" t="s">
        <v>748</v>
      </c>
      <c r="H1240" s="278">
        <v>3</v>
      </c>
      <c r="I1240" s="279"/>
      <c r="J1240" s="280">
        <f>ROUND(I1240*H1240,2)</f>
        <v>0</v>
      </c>
      <c r="K1240" s="276" t="s">
        <v>24</v>
      </c>
      <c r="L1240" s="281"/>
      <c r="M1240" s="282" t="s">
        <v>24</v>
      </c>
      <c r="N1240" s="283" t="s">
        <v>48</v>
      </c>
      <c r="O1240" s="43"/>
      <c r="P1240" s="215">
        <f>O1240*H1240</f>
        <v>0</v>
      </c>
      <c r="Q1240" s="215">
        <v>0.1</v>
      </c>
      <c r="R1240" s="215">
        <f>Q1240*H1240</f>
        <v>0.30000000000000004</v>
      </c>
      <c r="S1240" s="215">
        <v>0</v>
      </c>
      <c r="T1240" s="216">
        <f>S1240*H1240</f>
        <v>0</v>
      </c>
      <c r="AR1240" s="25" t="s">
        <v>499</v>
      </c>
      <c r="AT1240" s="25" t="s">
        <v>697</v>
      </c>
      <c r="AU1240" s="25" t="s">
        <v>85</v>
      </c>
      <c r="AY1240" s="25" t="s">
        <v>225</v>
      </c>
      <c r="BE1240" s="217">
        <f>IF(N1240="základní",J1240,0)</f>
        <v>0</v>
      </c>
      <c r="BF1240" s="217">
        <f>IF(N1240="snížená",J1240,0)</f>
        <v>0</v>
      </c>
      <c r="BG1240" s="217">
        <f>IF(N1240="zákl. přenesená",J1240,0)</f>
        <v>0</v>
      </c>
      <c r="BH1240" s="217">
        <f>IF(N1240="sníž. přenesená",J1240,0)</f>
        <v>0</v>
      </c>
      <c r="BI1240" s="217">
        <f>IF(N1240="nulová",J1240,0)</f>
        <v>0</v>
      </c>
      <c r="BJ1240" s="25" t="s">
        <v>25</v>
      </c>
      <c r="BK1240" s="217">
        <f>ROUND(I1240*H1240,2)</f>
        <v>0</v>
      </c>
      <c r="BL1240" s="25" t="s">
        <v>378</v>
      </c>
      <c r="BM1240" s="25" t="s">
        <v>1672</v>
      </c>
    </row>
    <row r="1241" spans="2:65" s="1" customFormat="1" ht="38.25" customHeight="1">
      <c r="B1241" s="42"/>
      <c r="C1241" s="206" t="s">
        <v>1673</v>
      </c>
      <c r="D1241" s="206" t="s">
        <v>227</v>
      </c>
      <c r="E1241" s="207" t="s">
        <v>1674</v>
      </c>
      <c r="F1241" s="208" t="s">
        <v>1675</v>
      </c>
      <c r="G1241" s="209" t="s">
        <v>748</v>
      </c>
      <c r="H1241" s="210">
        <v>1</v>
      </c>
      <c r="I1241" s="211"/>
      <c r="J1241" s="212">
        <f>ROUND(I1241*H1241,2)</f>
        <v>0</v>
      </c>
      <c r="K1241" s="208" t="s">
        <v>24</v>
      </c>
      <c r="L1241" s="62"/>
      <c r="M1241" s="213" t="s">
        <v>24</v>
      </c>
      <c r="N1241" s="214" t="s">
        <v>48</v>
      </c>
      <c r="O1241" s="43"/>
      <c r="P1241" s="215">
        <f>O1241*H1241</f>
        <v>0</v>
      </c>
      <c r="Q1241" s="215">
        <v>0</v>
      </c>
      <c r="R1241" s="215">
        <f>Q1241*H1241</f>
        <v>0</v>
      </c>
      <c r="S1241" s="215">
        <v>0</v>
      </c>
      <c r="T1241" s="216">
        <f>S1241*H1241</f>
        <v>0</v>
      </c>
      <c r="AR1241" s="25" t="s">
        <v>378</v>
      </c>
      <c r="AT1241" s="25" t="s">
        <v>227</v>
      </c>
      <c r="AU1241" s="25" t="s">
        <v>85</v>
      </c>
      <c r="AY1241" s="25" t="s">
        <v>225</v>
      </c>
      <c r="BE1241" s="217">
        <f>IF(N1241="základní",J1241,0)</f>
        <v>0</v>
      </c>
      <c r="BF1241" s="217">
        <f>IF(N1241="snížená",J1241,0)</f>
        <v>0</v>
      </c>
      <c r="BG1241" s="217">
        <f>IF(N1241="zákl. přenesená",J1241,0)</f>
        <v>0</v>
      </c>
      <c r="BH1241" s="217">
        <f>IF(N1241="sníž. přenesená",J1241,0)</f>
        <v>0</v>
      </c>
      <c r="BI1241" s="217">
        <f>IF(N1241="nulová",J1241,0)</f>
        <v>0</v>
      </c>
      <c r="BJ1241" s="25" t="s">
        <v>25</v>
      </c>
      <c r="BK1241" s="217">
        <f>ROUND(I1241*H1241,2)</f>
        <v>0</v>
      </c>
      <c r="BL1241" s="25" t="s">
        <v>378</v>
      </c>
      <c r="BM1241" s="25" t="s">
        <v>1676</v>
      </c>
    </row>
    <row r="1242" spans="2:65" s="1" customFormat="1" ht="89.25" customHeight="1">
      <c r="B1242" s="42"/>
      <c r="C1242" s="206" t="s">
        <v>1677</v>
      </c>
      <c r="D1242" s="206" t="s">
        <v>227</v>
      </c>
      <c r="E1242" s="207" t="s">
        <v>1678</v>
      </c>
      <c r="F1242" s="208" t="s">
        <v>1679</v>
      </c>
      <c r="G1242" s="209" t="s">
        <v>748</v>
      </c>
      <c r="H1242" s="210">
        <v>2</v>
      </c>
      <c r="I1242" s="211"/>
      <c r="J1242" s="212">
        <f>ROUND(I1242*H1242,2)</f>
        <v>0</v>
      </c>
      <c r="K1242" s="208" t="s">
        <v>24</v>
      </c>
      <c r="L1242" s="62"/>
      <c r="M1242" s="213" t="s">
        <v>24</v>
      </c>
      <c r="N1242" s="214" t="s">
        <v>48</v>
      </c>
      <c r="O1242" s="43"/>
      <c r="P1242" s="215">
        <f>O1242*H1242</f>
        <v>0</v>
      </c>
      <c r="Q1242" s="215">
        <v>0</v>
      </c>
      <c r="R1242" s="215">
        <f>Q1242*H1242</f>
        <v>0</v>
      </c>
      <c r="S1242" s="215">
        <v>0</v>
      </c>
      <c r="T1242" s="216">
        <f>S1242*H1242</f>
        <v>0</v>
      </c>
      <c r="AR1242" s="25" t="s">
        <v>378</v>
      </c>
      <c r="AT1242" s="25" t="s">
        <v>227</v>
      </c>
      <c r="AU1242" s="25" t="s">
        <v>85</v>
      </c>
      <c r="AY1242" s="25" t="s">
        <v>225</v>
      </c>
      <c r="BE1242" s="217">
        <f>IF(N1242="základní",J1242,0)</f>
        <v>0</v>
      </c>
      <c r="BF1242" s="217">
        <f>IF(N1242="snížená",J1242,0)</f>
        <v>0</v>
      </c>
      <c r="BG1242" s="217">
        <f>IF(N1242="zákl. přenesená",J1242,0)</f>
        <v>0</v>
      </c>
      <c r="BH1242" s="217">
        <f>IF(N1242="sníž. přenesená",J1242,0)</f>
        <v>0</v>
      </c>
      <c r="BI1242" s="217">
        <f>IF(N1242="nulová",J1242,0)</f>
        <v>0</v>
      </c>
      <c r="BJ1242" s="25" t="s">
        <v>25</v>
      </c>
      <c r="BK1242" s="217">
        <f>ROUND(I1242*H1242,2)</f>
        <v>0</v>
      </c>
      <c r="BL1242" s="25" t="s">
        <v>378</v>
      </c>
      <c r="BM1242" s="25" t="s">
        <v>1680</v>
      </c>
    </row>
    <row r="1243" spans="2:65" s="1" customFormat="1" ht="16.5" customHeight="1">
      <c r="B1243" s="42"/>
      <c r="C1243" s="206" t="s">
        <v>1681</v>
      </c>
      <c r="D1243" s="206" t="s">
        <v>227</v>
      </c>
      <c r="E1243" s="207" t="s">
        <v>1682</v>
      </c>
      <c r="F1243" s="208" t="s">
        <v>1683</v>
      </c>
      <c r="G1243" s="209" t="s">
        <v>748</v>
      </c>
      <c r="H1243" s="210">
        <v>3</v>
      </c>
      <c r="I1243" s="211"/>
      <c r="J1243" s="212">
        <f>ROUND(I1243*H1243,2)</f>
        <v>0</v>
      </c>
      <c r="K1243" s="208" t="s">
        <v>230</v>
      </c>
      <c r="L1243" s="62"/>
      <c r="M1243" s="213" t="s">
        <v>24</v>
      </c>
      <c r="N1243" s="214" t="s">
        <v>48</v>
      </c>
      <c r="O1243" s="43"/>
      <c r="P1243" s="215">
        <f>O1243*H1243</f>
        <v>0</v>
      </c>
      <c r="Q1243" s="215">
        <v>0.00025</v>
      </c>
      <c r="R1243" s="215">
        <f>Q1243*H1243</f>
        <v>0.00075</v>
      </c>
      <c r="S1243" s="215">
        <v>0</v>
      </c>
      <c r="T1243" s="216">
        <f>S1243*H1243</f>
        <v>0</v>
      </c>
      <c r="AR1243" s="25" t="s">
        <v>378</v>
      </c>
      <c r="AT1243" s="25" t="s">
        <v>227</v>
      </c>
      <c r="AU1243" s="25" t="s">
        <v>85</v>
      </c>
      <c r="AY1243" s="25" t="s">
        <v>225</v>
      </c>
      <c r="BE1243" s="217">
        <f>IF(N1243="základní",J1243,0)</f>
        <v>0</v>
      </c>
      <c r="BF1243" s="217">
        <f>IF(N1243="snížená",J1243,0)</f>
        <v>0</v>
      </c>
      <c r="BG1243" s="217">
        <f>IF(N1243="zákl. přenesená",J1243,0)</f>
        <v>0</v>
      </c>
      <c r="BH1243" s="217">
        <f>IF(N1243="sníž. přenesená",J1243,0)</f>
        <v>0</v>
      </c>
      <c r="BI1243" s="217">
        <f>IF(N1243="nulová",J1243,0)</f>
        <v>0</v>
      </c>
      <c r="BJ1243" s="25" t="s">
        <v>25</v>
      </c>
      <c r="BK1243" s="217">
        <f>ROUND(I1243*H1243,2)</f>
        <v>0</v>
      </c>
      <c r="BL1243" s="25" t="s">
        <v>378</v>
      </c>
      <c r="BM1243" s="25" t="s">
        <v>1684</v>
      </c>
    </row>
    <row r="1244" spans="2:47" s="1" customFormat="1" ht="27">
      <c r="B1244" s="42"/>
      <c r="C1244" s="64"/>
      <c r="D1244" s="218" t="s">
        <v>233</v>
      </c>
      <c r="E1244" s="64"/>
      <c r="F1244" s="219" t="s">
        <v>1685</v>
      </c>
      <c r="G1244" s="64"/>
      <c r="H1244" s="64"/>
      <c r="I1244" s="174"/>
      <c r="J1244" s="64"/>
      <c r="K1244" s="64"/>
      <c r="L1244" s="62"/>
      <c r="M1244" s="220"/>
      <c r="N1244" s="43"/>
      <c r="O1244" s="43"/>
      <c r="P1244" s="43"/>
      <c r="Q1244" s="43"/>
      <c r="R1244" s="43"/>
      <c r="S1244" s="43"/>
      <c r="T1244" s="79"/>
      <c r="AT1244" s="25" t="s">
        <v>233</v>
      </c>
      <c r="AU1244" s="25" t="s">
        <v>85</v>
      </c>
    </row>
    <row r="1245" spans="2:51" s="12" customFormat="1" ht="13.5">
      <c r="B1245" s="221"/>
      <c r="C1245" s="222"/>
      <c r="D1245" s="218" t="s">
        <v>235</v>
      </c>
      <c r="E1245" s="244" t="s">
        <v>24</v>
      </c>
      <c r="F1245" s="245" t="s">
        <v>1686</v>
      </c>
      <c r="G1245" s="222"/>
      <c r="H1245" s="246">
        <v>3</v>
      </c>
      <c r="I1245" s="227"/>
      <c r="J1245" s="222"/>
      <c r="K1245" s="222"/>
      <c r="L1245" s="228"/>
      <c r="M1245" s="229"/>
      <c r="N1245" s="230"/>
      <c r="O1245" s="230"/>
      <c r="P1245" s="230"/>
      <c r="Q1245" s="230"/>
      <c r="R1245" s="230"/>
      <c r="S1245" s="230"/>
      <c r="T1245" s="231"/>
      <c r="AT1245" s="232" t="s">
        <v>235</v>
      </c>
      <c r="AU1245" s="232" t="s">
        <v>85</v>
      </c>
      <c r="AV1245" s="12" t="s">
        <v>85</v>
      </c>
      <c r="AW1245" s="12" t="s">
        <v>40</v>
      </c>
      <c r="AX1245" s="12" t="s">
        <v>77</v>
      </c>
      <c r="AY1245" s="232" t="s">
        <v>225</v>
      </c>
    </row>
    <row r="1246" spans="2:51" s="15" customFormat="1" ht="13.5">
      <c r="B1246" s="258"/>
      <c r="C1246" s="259"/>
      <c r="D1246" s="223" t="s">
        <v>235</v>
      </c>
      <c r="E1246" s="260" t="s">
        <v>24</v>
      </c>
      <c r="F1246" s="261" t="s">
        <v>248</v>
      </c>
      <c r="G1246" s="259"/>
      <c r="H1246" s="262">
        <v>3</v>
      </c>
      <c r="I1246" s="263"/>
      <c r="J1246" s="259"/>
      <c r="K1246" s="259"/>
      <c r="L1246" s="264"/>
      <c r="M1246" s="265"/>
      <c r="N1246" s="266"/>
      <c r="O1246" s="266"/>
      <c r="P1246" s="266"/>
      <c r="Q1246" s="266"/>
      <c r="R1246" s="266"/>
      <c r="S1246" s="266"/>
      <c r="T1246" s="267"/>
      <c r="AT1246" s="268" t="s">
        <v>235</v>
      </c>
      <c r="AU1246" s="268" t="s">
        <v>85</v>
      </c>
      <c r="AV1246" s="15" t="s">
        <v>231</v>
      </c>
      <c r="AW1246" s="15" t="s">
        <v>40</v>
      </c>
      <c r="AX1246" s="15" t="s">
        <v>25</v>
      </c>
      <c r="AY1246" s="268" t="s">
        <v>225</v>
      </c>
    </row>
    <row r="1247" spans="2:65" s="1" customFormat="1" ht="16.5" customHeight="1">
      <c r="B1247" s="42"/>
      <c r="C1247" s="274" t="s">
        <v>1687</v>
      </c>
      <c r="D1247" s="274" t="s">
        <v>697</v>
      </c>
      <c r="E1247" s="275" t="s">
        <v>1688</v>
      </c>
      <c r="F1247" s="276" t="s">
        <v>1689</v>
      </c>
      <c r="G1247" s="277" t="s">
        <v>748</v>
      </c>
      <c r="H1247" s="278">
        <v>3</v>
      </c>
      <c r="I1247" s="279"/>
      <c r="J1247" s="280">
        <f>ROUND(I1247*H1247,2)</f>
        <v>0</v>
      </c>
      <c r="K1247" s="276" t="s">
        <v>24</v>
      </c>
      <c r="L1247" s="281"/>
      <c r="M1247" s="282" t="s">
        <v>24</v>
      </c>
      <c r="N1247" s="283" t="s">
        <v>48</v>
      </c>
      <c r="O1247" s="43"/>
      <c r="P1247" s="215">
        <f>O1247*H1247</f>
        <v>0</v>
      </c>
      <c r="Q1247" s="215">
        <v>0.01</v>
      </c>
      <c r="R1247" s="215">
        <f>Q1247*H1247</f>
        <v>0.03</v>
      </c>
      <c r="S1247" s="215">
        <v>0</v>
      </c>
      <c r="T1247" s="216">
        <f>S1247*H1247</f>
        <v>0</v>
      </c>
      <c r="AR1247" s="25" t="s">
        <v>499</v>
      </c>
      <c r="AT1247" s="25" t="s">
        <v>697</v>
      </c>
      <c r="AU1247" s="25" t="s">
        <v>85</v>
      </c>
      <c r="AY1247" s="25" t="s">
        <v>225</v>
      </c>
      <c r="BE1247" s="217">
        <f>IF(N1247="základní",J1247,0)</f>
        <v>0</v>
      </c>
      <c r="BF1247" s="217">
        <f>IF(N1247="snížená",J1247,0)</f>
        <v>0</v>
      </c>
      <c r="BG1247" s="217">
        <f>IF(N1247="zákl. přenesená",J1247,0)</f>
        <v>0</v>
      </c>
      <c r="BH1247" s="217">
        <f>IF(N1247="sníž. přenesená",J1247,0)</f>
        <v>0</v>
      </c>
      <c r="BI1247" s="217">
        <f>IF(N1247="nulová",J1247,0)</f>
        <v>0</v>
      </c>
      <c r="BJ1247" s="25" t="s">
        <v>25</v>
      </c>
      <c r="BK1247" s="217">
        <f>ROUND(I1247*H1247,2)</f>
        <v>0</v>
      </c>
      <c r="BL1247" s="25" t="s">
        <v>378</v>
      </c>
      <c r="BM1247" s="25" t="s">
        <v>1690</v>
      </c>
    </row>
    <row r="1248" spans="2:65" s="1" customFormat="1" ht="25.5" customHeight="1">
      <c r="B1248" s="42"/>
      <c r="C1248" s="206" t="s">
        <v>1691</v>
      </c>
      <c r="D1248" s="206" t="s">
        <v>227</v>
      </c>
      <c r="E1248" s="207" t="s">
        <v>1692</v>
      </c>
      <c r="F1248" s="208" t="s">
        <v>1693</v>
      </c>
      <c r="G1248" s="209" t="s">
        <v>748</v>
      </c>
      <c r="H1248" s="210">
        <v>1</v>
      </c>
      <c r="I1248" s="211"/>
      <c r="J1248" s="212">
        <f>ROUND(I1248*H1248,2)</f>
        <v>0</v>
      </c>
      <c r="K1248" s="208" t="s">
        <v>24</v>
      </c>
      <c r="L1248" s="62"/>
      <c r="M1248" s="213" t="s">
        <v>24</v>
      </c>
      <c r="N1248" s="214" t="s">
        <v>48</v>
      </c>
      <c r="O1248" s="43"/>
      <c r="P1248" s="215">
        <f>O1248*H1248</f>
        <v>0</v>
      </c>
      <c r="Q1248" s="215">
        <v>0</v>
      </c>
      <c r="R1248" s="215">
        <f>Q1248*H1248</f>
        <v>0</v>
      </c>
      <c r="S1248" s="215">
        <v>0</v>
      </c>
      <c r="T1248" s="216">
        <f>S1248*H1248</f>
        <v>0</v>
      </c>
      <c r="AR1248" s="25" t="s">
        <v>378</v>
      </c>
      <c r="AT1248" s="25" t="s">
        <v>227</v>
      </c>
      <c r="AU1248" s="25" t="s">
        <v>85</v>
      </c>
      <c r="AY1248" s="25" t="s">
        <v>225</v>
      </c>
      <c r="BE1248" s="217">
        <f>IF(N1248="základní",J1248,0)</f>
        <v>0</v>
      </c>
      <c r="BF1248" s="217">
        <f>IF(N1248="snížená",J1248,0)</f>
        <v>0</v>
      </c>
      <c r="BG1248" s="217">
        <f>IF(N1248="zákl. přenesená",J1248,0)</f>
        <v>0</v>
      </c>
      <c r="BH1248" s="217">
        <f>IF(N1248="sníž. přenesená",J1248,0)</f>
        <v>0</v>
      </c>
      <c r="BI1248" s="217">
        <f>IF(N1248="nulová",J1248,0)</f>
        <v>0</v>
      </c>
      <c r="BJ1248" s="25" t="s">
        <v>25</v>
      </c>
      <c r="BK1248" s="217">
        <f>ROUND(I1248*H1248,2)</f>
        <v>0</v>
      </c>
      <c r="BL1248" s="25" t="s">
        <v>378</v>
      </c>
      <c r="BM1248" s="25" t="s">
        <v>1694</v>
      </c>
    </row>
    <row r="1249" spans="2:51" s="12" customFormat="1" ht="13.5">
      <c r="B1249" s="221"/>
      <c r="C1249" s="222"/>
      <c r="D1249" s="223" t="s">
        <v>235</v>
      </c>
      <c r="E1249" s="224" t="s">
        <v>24</v>
      </c>
      <c r="F1249" s="225" t="s">
        <v>1695</v>
      </c>
      <c r="G1249" s="222"/>
      <c r="H1249" s="226">
        <v>1</v>
      </c>
      <c r="I1249" s="227"/>
      <c r="J1249" s="222"/>
      <c r="K1249" s="222"/>
      <c r="L1249" s="228"/>
      <c r="M1249" s="229"/>
      <c r="N1249" s="230"/>
      <c r="O1249" s="230"/>
      <c r="P1249" s="230"/>
      <c r="Q1249" s="230"/>
      <c r="R1249" s="230"/>
      <c r="S1249" s="230"/>
      <c r="T1249" s="231"/>
      <c r="AT1249" s="232" t="s">
        <v>235</v>
      </c>
      <c r="AU1249" s="232" t="s">
        <v>85</v>
      </c>
      <c r="AV1249" s="12" t="s">
        <v>85</v>
      </c>
      <c r="AW1249" s="12" t="s">
        <v>40</v>
      </c>
      <c r="AX1249" s="12" t="s">
        <v>25</v>
      </c>
      <c r="AY1249" s="232" t="s">
        <v>225</v>
      </c>
    </row>
    <row r="1250" spans="2:65" s="1" customFormat="1" ht="25.5" customHeight="1">
      <c r="B1250" s="42"/>
      <c r="C1250" s="274" t="s">
        <v>1696</v>
      </c>
      <c r="D1250" s="274" t="s">
        <v>697</v>
      </c>
      <c r="E1250" s="275" t="s">
        <v>1697</v>
      </c>
      <c r="F1250" s="276" t="s">
        <v>1698</v>
      </c>
      <c r="G1250" s="277" t="s">
        <v>748</v>
      </c>
      <c r="H1250" s="278">
        <v>1</v>
      </c>
      <c r="I1250" s="279"/>
      <c r="J1250" s="280">
        <f>ROUND(I1250*H1250,2)</f>
        <v>0</v>
      </c>
      <c r="K1250" s="276" t="s">
        <v>24</v>
      </c>
      <c r="L1250" s="281"/>
      <c r="M1250" s="282" t="s">
        <v>24</v>
      </c>
      <c r="N1250" s="283" t="s">
        <v>48</v>
      </c>
      <c r="O1250" s="43"/>
      <c r="P1250" s="215">
        <f>O1250*H1250</f>
        <v>0</v>
      </c>
      <c r="Q1250" s="215">
        <v>0.04</v>
      </c>
      <c r="R1250" s="215">
        <f>Q1250*H1250</f>
        <v>0.04</v>
      </c>
      <c r="S1250" s="215">
        <v>0</v>
      </c>
      <c r="T1250" s="216">
        <f>S1250*H1250</f>
        <v>0</v>
      </c>
      <c r="AR1250" s="25" t="s">
        <v>499</v>
      </c>
      <c r="AT1250" s="25" t="s">
        <v>697</v>
      </c>
      <c r="AU1250" s="25" t="s">
        <v>85</v>
      </c>
      <c r="AY1250" s="25" t="s">
        <v>225</v>
      </c>
      <c r="BE1250" s="217">
        <f>IF(N1250="základní",J1250,0)</f>
        <v>0</v>
      </c>
      <c r="BF1250" s="217">
        <f>IF(N1250="snížená",J1250,0)</f>
        <v>0</v>
      </c>
      <c r="BG1250" s="217">
        <f>IF(N1250="zákl. přenesená",J1250,0)</f>
        <v>0</v>
      </c>
      <c r="BH1250" s="217">
        <f>IF(N1250="sníž. přenesená",J1250,0)</f>
        <v>0</v>
      </c>
      <c r="BI1250" s="217">
        <f>IF(N1250="nulová",J1250,0)</f>
        <v>0</v>
      </c>
      <c r="BJ1250" s="25" t="s">
        <v>25</v>
      </c>
      <c r="BK1250" s="217">
        <f>ROUND(I1250*H1250,2)</f>
        <v>0</v>
      </c>
      <c r="BL1250" s="25" t="s">
        <v>378</v>
      </c>
      <c r="BM1250" s="25" t="s">
        <v>1699</v>
      </c>
    </row>
    <row r="1251" spans="2:65" s="1" customFormat="1" ht="16.5" customHeight="1">
      <c r="B1251" s="42"/>
      <c r="C1251" s="206" t="s">
        <v>1700</v>
      </c>
      <c r="D1251" s="206" t="s">
        <v>227</v>
      </c>
      <c r="E1251" s="207" t="s">
        <v>1701</v>
      </c>
      <c r="F1251" s="208" t="s">
        <v>1702</v>
      </c>
      <c r="G1251" s="209" t="s">
        <v>692</v>
      </c>
      <c r="H1251" s="210">
        <v>0.373</v>
      </c>
      <c r="I1251" s="211"/>
      <c r="J1251" s="212">
        <f>ROUND(I1251*H1251,2)</f>
        <v>0</v>
      </c>
      <c r="K1251" s="208" t="s">
        <v>230</v>
      </c>
      <c r="L1251" s="62"/>
      <c r="M1251" s="213" t="s">
        <v>24</v>
      </c>
      <c r="N1251" s="214" t="s">
        <v>48</v>
      </c>
      <c r="O1251" s="43"/>
      <c r="P1251" s="215">
        <f>O1251*H1251</f>
        <v>0</v>
      </c>
      <c r="Q1251" s="215">
        <v>0</v>
      </c>
      <c r="R1251" s="215">
        <f>Q1251*H1251</f>
        <v>0</v>
      </c>
      <c r="S1251" s="215">
        <v>0</v>
      </c>
      <c r="T1251" s="216">
        <f>S1251*H1251</f>
        <v>0</v>
      </c>
      <c r="AR1251" s="25" t="s">
        <v>378</v>
      </c>
      <c r="AT1251" s="25" t="s">
        <v>227</v>
      </c>
      <c r="AU1251" s="25" t="s">
        <v>85</v>
      </c>
      <c r="AY1251" s="25" t="s">
        <v>225</v>
      </c>
      <c r="BE1251" s="217">
        <f>IF(N1251="základní",J1251,0)</f>
        <v>0</v>
      </c>
      <c r="BF1251" s="217">
        <f>IF(N1251="snížená",J1251,0)</f>
        <v>0</v>
      </c>
      <c r="BG1251" s="217">
        <f>IF(N1251="zákl. přenesená",J1251,0)</f>
        <v>0</v>
      </c>
      <c r="BH1251" s="217">
        <f>IF(N1251="sníž. přenesená",J1251,0)</f>
        <v>0</v>
      </c>
      <c r="BI1251" s="217">
        <f>IF(N1251="nulová",J1251,0)</f>
        <v>0</v>
      </c>
      <c r="BJ1251" s="25" t="s">
        <v>25</v>
      </c>
      <c r="BK1251" s="217">
        <f>ROUND(I1251*H1251,2)</f>
        <v>0</v>
      </c>
      <c r="BL1251" s="25" t="s">
        <v>378</v>
      </c>
      <c r="BM1251" s="25" t="s">
        <v>1703</v>
      </c>
    </row>
    <row r="1252" spans="2:47" s="1" customFormat="1" ht="27">
      <c r="B1252" s="42"/>
      <c r="C1252" s="64"/>
      <c r="D1252" s="218" t="s">
        <v>233</v>
      </c>
      <c r="E1252" s="64"/>
      <c r="F1252" s="219" t="s">
        <v>1704</v>
      </c>
      <c r="G1252" s="64"/>
      <c r="H1252" s="64"/>
      <c r="I1252" s="174"/>
      <c r="J1252" s="64"/>
      <c r="K1252" s="64"/>
      <c r="L1252" s="62"/>
      <c r="M1252" s="220"/>
      <c r="N1252" s="43"/>
      <c r="O1252" s="43"/>
      <c r="P1252" s="43"/>
      <c r="Q1252" s="43"/>
      <c r="R1252" s="43"/>
      <c r="S1252" s="43"/>
      <c r="T1252" s="79"/>
      <c r="AT1252" s="25" t="s">
        <v>233</v>
      </c>
      <c r="AU1252" s="25" t="s">
        <v>85</v>
      </c>
    </row>
    <row r="1253" spans="2:63" s="11" customFormat="1" ht="29.85" customHeight="1">
      <c r="B1253" s="189"/>
      <c r="C1253" s="190"/>
      <c r="D1253" s="191" t="s">
        <v>76</v>
      </c>
      <c r="E1253" s="284" t="s">
        <v>1705</v>
      </c>
      <c r="F1253" s="284" t="s">
        <v>1706</v>
      </c>
      <c r="G1253" s="190"/>
      <c r="H1253" s="190"/>
      <c r="I1253" s="193"/>
      <c r="J1253" s="285">
        <f>BK1253</f>
        <v>0</v>
      </c>
      <c r="K1253" s="190"/>
      <c r="L1253" s="195"/>
      <c r="M1253" s="196"/>
      <c r="N1253" s="197"/>
      <c r="O1253" s="197"/>
      <c r="P1253" s="198">
        <f>P1254</f>
        <v>0</v>
      </c>
      <c r="Q1253" s="197"/>
      <c r="R1253" s="198">
        <f>R1254</f>
        <v>0.32018245</v>
      </c>
      <c r="S1253" s="197"/>
      <c r="T1253" s="199">
        <f>T1254</f>
        <v>0</v>
      </c>
      <c r="AR1253" s="200" t="s">
        <v>85</v>
      </c>
      <c r="AT1253" s="201" t="s">
        <v>76</v>
      </c>
      <c r="AU1253" s="201" t="s">
        <v>25</v>
      </c>
      <c r="AY1253" s="200" t="s">
        <v>225</v>
      </c>
      <c r="BK1253" s="202">
        <f>BK1254</f>
        <v>0</v>
      </c>
    </row>
    <row r="1254" spans="2:63" s="11" customFormat="1" ht="14.85" customHeight="1">
      <c r="B1254" s="189"/>
      <c r="C1254" s="190"/>
      <c r="D1254" s="203" t="s">
        <v>76</v>
      </c>
      <c r="E1254" s="204" t="s">
        <v>1707</v>
      </c>
      <c r="F1254" s="204" t="s">
        <v>1708</v>
      </c>
      <c r="G1254" s="190"/>
      <c r="H1254" s="190"/>
      <c r="I1254" s="193"/>
      <c r="J1254" s="205">
        <f>BK1254</f>
        <v>0</v>
      </c>
      <c r="K1254" s="190"/>
      <c r="L1254" s="195"/>
      <c r="M1254" s="196"/>
      <c r="N1254" s="197"/>
      <c r="O1254" s="197"/>
      <c r="P1254" s="198">
        <f>SUM(P1255:P1272)</f>
        <v>0</v>
      </c>
      <c r="Q1254" s="197"/>
      <c r="R1254" s="198">
        <f>SUM(R1255:R1272)</f>
        <v>0.32018245</v>
      </c>
      <c r="S1254" s="197"/>
      <c r="T1254" s="199">
        <f>SUM(T1255:T1272)</f>
        <v>0</v>
      </c>
      <c r="AR1254" s="200" t="s">
        <v>85</v>
      </c>
      <c r="AT1254" s="201" t="s">
        <v>76</v>
      </c>
      <c r="AU1254" s="201" t="s">
        <v>85</v>
      </c>
      <c r="AY1254" s="200" t="s">
        <v>225</v>
      </c>
      <c r="BK1254" s="202">
        <f>SUM(BK1255:BK1272)</f>
        <v>0</v>
      </c>
    </row>
    <row r="1255" spans="2:65" s="1" customFormat="1" ht="16.5" customHeight="1">
      <c r="B1255" s="42"/>
      <c r="C1255" s="206" t="s">
        <v>1709</v>
      </c>
      <c r="D1255" s="206" t="s">
        <v>227</v>
      </c>
      <c r="E1255" s="207" t="s">
        <v>1710</v>
      </c>
      <c r="F1255" s="208" t="s">
        <v>1711</v>
      </c>
      <c r="G1255" s="209" t="s">
        <v>141</v>
      </c>
      <c r="H1255" s="210">
        <v>1.755</v>
      </c>
      <c r="I1255" s="211"/>
      <c r="J1255" s="212">
        <f>ROUND(I1255*H1255,2)</f>
        <v>0</v>
      </c>
      <c r="K1255" s="208" t="s">
        <v>230</v>
      </c>
      <c r="L1255" s="62"/>
      <c r="M1255" s="213" t="s">
        <v>24</v>
      </c>
      <c r="N1255" s="214" t="s">
        <v>48</v>
      </c>
      <c r="O1255" s="43"/>
      <c r="P1255" s="215">
        <f>O1255*H1255</f>
        <v>0</v>
      </c>
      <c r="Q1255" s="215">
        <v>9E-05</v>
      </c>
      <c r="R1255" s="215">
        <f>Q1255*H1255</f>
        <v>0.00015795</v>
      </c>
      <c r="S1255" s="215">
        <v>0</v>
      </c>
      <c r="T1255" s="216">
        <f>S1255*H1255</f>
        <v>0</v>
      </c>
      <c r="AR1255" s="25" t="s">
        <v>378</v>
      </c>
      <c r="AT1255" s="25" t="s">
        <v>227</v>
      </c>
      <c r="AU1255" s="25" t="s">
        <v>91</v>
      </c>
      <c r="AY1255" s="25" t="s">
        <v>225</v>
      </c>
      <c r="BE1255" s="217">
        <f>IF(N1255="základní",J1255,0)</f>
        <v>0</v>
      </c>
      <c r="BF1255" s="217">
        <f>IF(N1255="snížená",J1255,0)</f>
        <v>0</v>
      </c>
      <c r="BG1255" s="217">
        <f>IF(N1255="zákl. přenesená",J1255,0)</f>
        <v>0</v>
      </c>
      <c r="BH1255" s="217">
        <f>IF(N1255="sníž. přenesená",J1255,0)</f>
        <v>0</v>
      </c>
      <c r="BI1255" s="217">
        <f>IF(N1255="nulová",J1255,0)</f>
        <v>0</v>
      </c>
      <c r="BJ1255" s="25" t="s">
        <v>25</v>
      </c>
      <c r="BK1255" s="217">
        <f>ROUND(I1255*H1255,2)</f>
        <v>0</v>
      </c>
      <c r="BL1255" s="25" t="s">
        <v>378</v>
      </c>
      <c r="BM1255" s="25" t="s">
        <v>1712</v>
      </c>
    </row>
    <row r="1256" spans="2:47" s="1" customFormat="1" ht="13.5">
      <c r="B1256" s="42"/>
      <c r="C1256" s="64"/>
      <c r="D1256" s="218" t="s">
        <v>233</v>
      </c>
      <c r="E1256" s="64"/>
      <c r="F1256" s="219" t="s">
        <v>1711</v>
      </c>
      <c r="G1256" s="64"/>
      <c r="H1256" s="64"/>
      <c r="I1256" s="174"/>
      <c r="J1256" s="64"/>
      <c r="K1256" s="64"/>
      <c r="L1256" s="62"/>
      <c r="M1256" s="220"/>
      <c r="N1256" s="43"/>
      <c r="O1256" s="43"/>
      <c r="P1256" s="43"/>
      <c r="Q1256" s="43"/>
      <c r="R1256" s="43"/>
      <c r="S1256" s="43"/>
      <c r="T1256" s="79"/>
      <c r="AT1256" s="25" t="s">
        <v>233</v>
      </c>
      <c r="AU1256" s="25" t="s">
        <v>91</v>
      </c>
    </row>
    <row r="1257" spans="2:51" s="12" customFormat="1" ht="13.5">
      <c r="B1257" s="221"/>
      <c r="C1257" s="222"/>
      <c r="D1257" s="223" t="s">
        <v>235</v>
      </c>
      <c r="E1257" s="224" t="s">
        <v>24</v>
      </c>
      <c r="F1257" s="225" t="s">
        <v>1713</v>
      </c>
      <c r="G1257" s="222"/>
      <c r="H1257" s="226">
        <v>1.755</v>
      </c>
      <c r="I1257" s="227"/>
      <c r="J1257" s="222"/>
      <c r="K1257" s="222"/>
      <c r="L1257" s="228"/>
      <c r="M1257" s="229"/>
      <c r="N1257" s="230"/>
      <c r="O1257" s="230"/>
      <c r="P1257" s="230"/>
      <c r="Q1257" s="230"/>
      <c r="R1257" s="230"/>
      <c r="S1257" s="230"/>
      <c r="T1257" s="231"/>
      <c r="AT1257" s="232" t="s">
        <v>235</v>
      </c>
      <c r="AU1257" s="232" t="s">
        <v>91</v>
      </c>
      <c r="AV1257" s="12" t="s">
        <v>85</v>
      </c>
      <c r="AW1257" s="12" t="s">
        <v>40</v>
      </c>
      <c r="AX1257" s="12" t="s">
        <v>25</v>
      </c>
      <c r="AY1257" s="232" t="s">
        <v>225</v>
      </c>
    </row>
    <row r="1258" spans="2:65" s="1" customFormat="1" ht="38.25" customHeight="1">
      <c r="B1258" s="42"/>
      <c r="C1258" s="274" t="s">
        <v>1714</v>
      </c>
      <c r="D1258" s="274" t="s">
        <v>697</v>
      </c>
      <c r="E1258" s="275" t="s">
        <v>1715</v>
      </c>
      <c r="F1258" s="276" t="s">
        <v>1716</v>
      </c>
      <c r="G1258" s="277" t="s">
        <v>748</v>
      </c>
      <c r="H1258" s="278">
        <v>1</v>
      </c>
      <c r="I1258" s="279"/>
      <c r="J1258" s="280">
        <f>ROUND(I1258*H1258,2)</f>
        <v>0</v>
      </c>
      <c r="K1258" s="276" t="s">
        <v>24</v>
      </c>
      <c r="L1258" s="281"/>
      <c r="M1258" s="282" t="s">
        <v>24</v>
      </c>
      <c r="N1258" s="283" t="s">
        <v>48</v>
      </c>
      <c r="O1258" s="43"/>
      <c r="P1258" s="215">
        <f>O1258*H1258</f>
        <v>0</v>
      </c>
      <c r="Q1258" s="215">
        <v>0.06</v>
      </c>
      <c r="R1258" s="215">
        <f>Q1258*H1258</f>
        <v>0.06</v>
      </c>
      <c r="S1258" s="215">
        <v>0</v>
      </c>
      <c r="T1258" s="216">
        <f>S1258*H1258</f>
        <v>0</v>
      </c>
      <c r="AR1258" s="25" t="s">
        <v>499</v>
      </c>
      <c r="AT1258" s="25" t="s">
        <v>697</v>
      </c>
      <c r="AU1258" s="25" t="s">
        <v>91</v>
      </c>
      <c r="AY1258" s="25" t="s">
        <v>225</v>
      </c>
      <c r="BE1258" s="217">
        <f>IF(N1258="základní",J1258,0)</f>
        <v>0</v>
      </c>
      <c r="BF1258" s="217">
        <f>IF(N1258="snížená",J1258,0)</f>
        <v>0</v>
      </c>
      <c r="BG1258" s="217">
        <f>IF(N1258="zákl. přenesená",J1258,0)</f>
        <v>0</v>
      </c>
      <c r="BH1258" s="217">
        <f>IF(N1258="sníž. přenesená",J1258,0)</f>
        <v>0</v>
      </c>
      <c r="BI1258" s="217">
        <f>IF(N1258="nulová",J1258,0)</f>
        <v>0</v>
      </c>
      <c r="BJ1258" s="25" t="s">
        <v>25</v>
      </c>
      <c r="BK1258" s="217">
        <f>ROUND(I1258*H1258,2)</f>
        <v>0</v>
      </c>
      <c r="BL1258" s="25" t="s">
        <v>378</v>
      </c>
      <c r="BM1258" s="25" t="s">
        <v>1717</v>
      </c>
    </row>
    <row r="1259" spans="2:65" s="1" customFormat="1" ht="25.5" customHeight="1">
      <c r="B1259" s="42"/>
      <c r="C1259" s="206" t="s">
        <v>1718</v>
      </c>
      <c r="D1259" s="206" t="s">
        <v>227</v>
      </c>
      <c r="E1259" s="207" t="s">
        <v>1719</v>
      </c>
      <c r="F1259" s="208" t="s">
        <v>1720</v>
      </c>
      <c r="G1259" s="209" t="s">
        <v>748</v>
      </c>
      <c r="H1259" s="210">
        <v>1</v>
      </c>
      <c r="I1259" s="211"/>
      <c r="J1259" s="212">
        <f>ROUND(I1259*H1259,2)</f>
        <v>0</v>
      </c>
      <c r="K1259" s="208" t="s">
        <v>24</v>
      </c>
      <c r="L1259" s="62"/>
      <c r="M1259" s="213" t="s">
        <v>24</v>
      </c>
      <c r="N1259" s="214" t="s">
        <v>48</v>
      </c>
      <c r="O1259" s="43"/>
      <c r="P1259" s="215">
        <f>O1259*H1259</f>
        <v>0</v>
      </c>
      <c r="Q1259" s="215">
        <v>0</v>
      </c>
      <c r="R1259" s="215">
        <f>Q1259*H1259</f>
        <v>0</v>
      </c>
      <c r="S1259" s="215">
        <v>0</v>
      </c>
      <c r="T1259" s="216">
        <f>S1259*H1259</f>
        <v>0</v>
      </c>
      <c r="AR1259" s="25" t="s">
        <v>378</v>
      </c>
      <c r="AT1259" s="25" t="s">
        <v>227</v>
      </c>
      <c r="AU1259" s="25" t="s">
        <v>91</v>
      </c>
      <c r="AY1259" s="25" t="s">
        <v>225</v>
      </c>
      <c r="BE1259" s="217">
        <f>IF(N1259="základní",J1259,0)</f>
        <v>0</v>
      </c>
      <c r="BF1259" s="217">
        <f>IF(N1259="snížená",J1259,0)</f>
        <v>0</v>
      </c>
      <c r="BG1259" s="217">
        <f>IF(N1259="zákl. přenesená",J1259,0)</f>
        <v>0</v>
      </c>
      <c r="BH1259" s="217">
        <f>IF(N1259="sníž. přenesená",J1259,0)</f>
        <v>0</v>
      </c>
      <c r="BI1259" s="217">
        <f>IF(N1259="nulová",J1259,0)</f>
        <v>0</v>
      </c>
      <c r="BJ1259" s="25" t="s">
        <v>25</v>
      </c>
      <c r="BK1259" s="217">
        <f>ROUND(I1259*H1259,2)</f>
        <v>0</v>
      </c>
      <c r="BL1259" s="25" t="s">
        <v>378</v>
      </c>
      <c r="BM1259" s="25" t="s">
        <v>1721</v>
      </c>
    </row>
    <row r="1260" spans="2:65" s="1" customFormat="1" ht="16.5" customHeight="1">
      <c r="B1260" s="42"/>
      <c r="C1260" s="206" t="s">
        <v>1722</v>
      </c>
      <c r="D1260" s="206" t="s">
        <v>227</v>
      </c>
      <c r="E1260" s="207" t="s">
        <v>1723</v>
      </c>
      <c r="F1260" s="208" t="s">
        <v>1724</v>
      </c>
      <c r="G1260" s="209" t="s">
        <v>141</v>
      </c>
      <c r="H1260" s="210">
        <v>2.45</v>
      </c>
      <c r="I1260" s="211"/>
      <c r="J1260" s="212">
        <f>ROUND(I1260*H1260,2)</f>
        <v>0</v>
      </c>
      <c r="K1260" s="208" t="s">
        <v>230</v>
      </c>
      <c r="L1260" s="62"/>
      <c r="M1260" s="213" t="s">
        <v>24</v>
      </c>
      <c r="N1260" s="214" t="s">
        <v>48</v>
      </c>
      <c r="O1260" s="43"/>
      <c r="P1260" s="215">
        <f>O1260*H1260</f>
        <v>0</v>
      </c>
      <c r="Q1260" s="215">
        <v>1E-05</v>
      </c>
      <c r="R1260" s="215">
        <f>Q1260*H1260</f>
        <v>2.4500000000000003E-05</v>
      </c>
      <c r="S1260" s="215">
        <v>0</v>
      </c>
      <c r="T1260" s="216">
        <f>S1260*H1260</f>
        <v>0</v>
      </c>
      <c r="AR1260" s="25" t="s">
        <v>378</v>
      </c>
      <c r="AT1260" s="25" t="s">
        <v>227</v>
      </c>
      <c r="AU1260" s="25" t="s">
        <v>91</v>
      </c>
      <c r="AY1260" s="25" t="s">
        <v>225</v>
      </c>
      <c r="BE1260" s="217">
        <f>IF(N1260="základní",J1260,0)</f>
        <v>0</v>
      </c>
      <c r="BF1260" s="217">
        <f>IF(N1260="snížená",J1260,0)</f>
        <v>0</v>
      </c>
      <c r="BG1260" s="217">
        <f>IF(N1260="zákl. přenesená",J1260,0)</f>
        <v>0</v>
      </c>
      <c r="BH1260" s="217">
        <f>IF(N1260="sníž. přenesená",J1260,0)</f>
        <v>0</v>
      </c>
      <c r="BI1260" s="217">
        <f>IF(N1260="nulová",J1260,0)</f>
        <v>0</v>
      </c>
      <c r="BJ1260" s="25" t="s">
        <v>25</v>
      </c>
      <c r="BK1260" s="217">
        <f>ROUND(I1260*H1260,2)</f>
        <v>0</v>
      </c>
      <c r="BL1260" s="25" t="s">
        <v>378</v>
      </c>
      <c r="BM1260" s="25" t="s">
        <v>1725</v>
      </c>
    </row>
    <row r="1261" spans="2:47" s="1" customFormat="1" ht="13.5">
      <c r="B1261" s="42"/>
      <c r="C1261" s="64"/>
      <c r="D1261" s="218" t="s">
        <v>233</v>
      </c>
      <c r="E1261" s="64"/>
      <c r="F1261" s="219" t="s">
        <v>1726</v>
      </c>
      <c r="G1261" s="64"/>
      <c r="H1261" s="64"/>
      <c r="I1261" s="174"/>
      <c r="J1261" s="64"/>
      <c r="K1261" s="64"/>
      <c r="L1261" s="62"/>
      <c r="M1261" s="220"/>
      <c r="N1261" s="43"/>
      <c r="O1261" s="43"/>
      <c r="P1261" s="43"/>
      <c r="Q1261" s="43"/>
      <c r="R1261" s="43"/>
      <c r="S1261" s="43"/>
      <c r="T1261" s="79"/>
      <c r="AT1261" s="25" t="s">
        <v>233</v>
      </c>
      <c r="AU1261" s="25" t="s">
        <v>91</v>
      </c>
    </row>
    <row r="1262" spans="2:51" s="12" customFormat="1" ht="13.5">
      <c r="B1262" s="221"/>
      <c r="C1262" s="222"/>
      <c r="D1262" s="218" t="s">
        <v>235</v>
      </c>
      <c r="E1262" s="244" t="s">
        <v>24</v>
      </c>
      <c r="F1262" s="245" t="s">
        <v>1727</v>
      </c>
      <c r="G1262" s="222"/>
      <c r="H1262" s="246">
        <v>1.4</v>
      </c>
      <c r="I1262" s="227"/>
      <c r="J1262" s="222"/>
      <c r="K1262" s="222"/>
      <c r="L1262" s="228"/>
      <c r="M1262" s="229"/>
      <c r="N1262" s="230"/>
      <c r="O1262" s="230"/>
      <c r="P1262" s="230"/>
      <c r="Q1262" s="230"/>
      <c r="R1262" s="230"/>
      <c r="S1262" s="230"/>
      <c r="T1262" s="231"/>
      <c r="AT1262" s="232" t="s">
        <v>235</v>
      </c>
      <c r="AU1262" s="232" t="s">
        <v>91</v>
      </c>
      <c r="AV1262" s="12" t="s">
        <v>85</v>
      </c>
      <c r="AW1262" s="12" t="s">
        <v>40</v>
      </c>
      <c r="AX1262" s="12" t="s">
        <v>77</v>
      </c>
      <c r="AY1262" s="232" t="s">
        <v>225</v>
      </c>
    </row>
    <row r="1263" spans="2:51" s="12" customFormat="1" ht="13.5">
      <c r="B1263" s="221"/>
      <c r="C1263" s="222"/>
      <c r="D1263" s="218" t="s">
        <v>235</v>
      </c>
      <c r="E1263" s="244" t="s">
        <v>24</v>
      </c>
      <c r="F1263" s="245" t="s">
        <v>1728</v>
      </c>
      <c r="G1263" s="222"/>
      <c r="H1263" s="246">
        <v>1.05</v>
      </c>
      <c r="I1263" s="227"/>
      <c r="J1263" s="222"/>
      <c r="K1263" s="222"/>
      <c r="L1263" s="228"/>
      <c r="M1263" s="229"/>
      <c r="N1263" s="230"/>
      <c r="O1263" s="230"/>
      <c r="P1263" s="230"/>
      <c r="Q1263" s="230"/>
      <c r="R1263" s="230"/>
      <c r="S1263" s="230"/>
      <c r="T1263" s="231"/>
      <c r="AT1263" s="232" t="s">
        <v>235</v>
      </c>
      <c r="AU1263" s="232" t="s">
        <v>91</v>
      </c>
      <c r="AV1263" s="12" t="s">
        <v>85</v>
      </c>
      <c r="AW1263" s="12" t="s">
        <v>40</v>
      </c>
      <c r="AX1263" s="12" t="s">
        <v>77</v>
      </c>
      <c r="AY1263" s="232" t="s">
        <v>225</v>
      </c>
    </row>
    <row r="1264" spans="2:51" s="15" customFormat="1" ht="13.5">
      <c r="B1264" s="258"/>
      <c r="C1264" s="259"/>
      <c r="D1264" s="223" t="s">
        <v>235</v>
      </c>
      <c r="E1264" s="260" t="s">
        <v>24</v>
      </c>
      <c r="F1264" s="261" t="s">
        <v>248</v>
      </c>
      <c r="G1264" s="259"/>
      <c r="H1264" s="262">
        <v>2.45</v>
      </c>
      <c r="I1264" s="263"/>
      <c r="J1264" s="259"/>
      <c r="K1264" s="259"/>
      <c r="L1264" s="264"/>
      <c r="M1264" s="265"/>
      <c r="N1264" s="266"/>
      <c r="O1264" s="266"/>
      <c r="P1264" s="266"/>
      <c r="Q1264" s="266"/>
      <c r="R1264" s="266"/>
      <c r="S1264" s="266"/>
      <c r="T1264" s="267"/>
      <c r="AT1264" s="268" t="s">
        <v>235</v>
      </c>
      <c r="AU1264" s="268" t="s">
        <v>91</v>
      </c>
      <c r="AV1264" s="15" t="s">
        <v>231</v>
      </c>
      <c r="AW1264" s="15" t="s">
        <v>40</v>
      </c>
      <c r="AX1264" s="15" t="s">
        <v>25</v>
      </c>
      <c r="AY1264" s="268" t="s">
        <v>225</v>
      </c>
    </row>
    <row r="1265" spans="2:65" s="1" customFormat="1" ht="16.5" customHeight="1">
      <c r="B1265" s="42"/>
      <c r="C1265" s="274" t="s">
        <v>1729</v>
      </c>
      <c r="D1265" s="274" t="s">
        <v>697</v>
      </c>
      <c r="E1265" s="275" t="s">
        <v>1730</v>
      </c>
      <c r="F1265" s="276" t="s">
        <v>1731</v>
      </c>
      <c r="G1265" s="277" t="s">
        <v>748</v>
      </c>
      <c r="H1265" s="278">
        <v>1</v>
      </c>
      <c r="I1265" s="279"/>
      <c r="J1265" s="280">
        <f>ROUND(I1265*H1265,2)</f>
        <v>0</v>
      </c>
      <c r="K1265" s="276" t="s">
        <v>24</v>
      </c>
      <c r="L1265" s="281"/>
      <c r="M1265" s="282" t="s">
        <v>24</v>
      </c>
      <c r="N1265" s="283" t="s">
        <v>48</v>
      </c>
      <c r="O1265" s="43"/>
      <c r="P1265" s="215">
        <f>O1265*H1265</f>
        <v>0</v>
      </c>
      <c r="Q1265" s="215">
        <v>0.04</v>
      </c>
      <c r="R1265" s="215">
        <f>Q1265*H1265</f>
        <v>0.04</v>
      </c>
      <c r="S1265" s="215">
        <v>0</v>
      </c>
      <c r="T1265" s="216">
        <f>S1265*H1265</f>
        <v>0</v>
      </c>
      <c r="AR1265" s="25" t="s">
        <v>499</v>
      </c>
      <c r="AT1265" s="25" t="s">
        <v>697</v>
      </c>
      <c r="AU1265" s="25" t="s">
        <v>91</v>
      </c>
      <c r="AY1265" s="25" t="s">
        <v>225</v>
      </c>
      <c r="BE1265" s="217">
        <f>IF(N1265="základní",J1265,0)</f>
        <v>0</v>
      </c>
      <c r="BF1265" s="217">
        <f>IF(N1265="snížená",J1265,0)</f>
        <v>0</v>
      </c>
      <c r="BG1265" s="217">
        <f>IF(N1265="zákl. přenesená",J1265,0)</f>
        <v>0</v>
      </c>
      <c r="BH1265" s="217">
        <f>IF(N1265="sníž. přenesená",J1265,0)</f>
        <v>0</v>
      </c>
      <c r="BI1265" s="217">
        <f>IF(N1265="nulová",J1265,0)</f>
        <v>0</v>
      </c>
      <c r="BJ1265" s="25" t="s">
        <v>25</v>
      </c>
      <c r="BK1265" s="217">
        <f>ROUND(I1265*H1265,2)</f>
        <v>0</v>
      </c>
      <c r="BL1265" s="25" t="s">
        <v>378</v>
      </c>
      <c r="BM1265" s="25" t="s">
        <v>1732</v>
      </c>
    </row>
    <row r="1266" spans="2:65" s="1" customFormat="1" ht="51" customHeight="1">
      <c r="B1266" s="42"/>
      <c r="C1266" s="274" t="s">
        <v>1733</v>
      </c>
      <c r="D1266" s="274" t="s">
        <v>697</v>
      </c>
      <c r="E1266" s="275" t="s">
        <v>1734</v>
      </c>
      <c r="F1266" s="276" t="s">
        <v>1735</v>
      </c>
      <c r="G1266" s="277" t="s">
        <v>748</v>
      </c>
      <c r="H1266" s="278">
        <v>1</v>
      </c>
      <c r="I1266" s="279"/>
      <c r="J1266" s="280">
        <f>ROUND(I1266*H1266,2)</f>
        <v>0</v>
      </c>
      <c r="K1266" s="276" t="s">
        <v>24</v>
      </c>
      <c r="L1266" s="281"/>
      <c r="M1266" s="282" t="s">
        <v>24</v>
      </c>
      <c r="N1266" s="283" t="s">
        <v>48</v>
      </c>
      <c r="O1266" s="43"/>
      <c r="P1266" s="215">
        <f>O1266*H1266</f>
        <v>0</v>
      </c>
      <c r="Q1266" s="215">
        <v>0.04</v>
      </c>
      <c r="R1266" s="215">
        <f>Q1266*H1266</f>
        <v>0.04</v>
      </c>
      <c r="S1266" s="215">
        <v>0</v>
      </c>
      <c r="T1266" s="216">
        <f>S1266*H1266</f>
        <v>0</v>
      </c>
      <c r="AR1266" s="25" t="s">
        <v>499</v>
      </c>
      <c r="AT1266" s="25" t="s">
        <v>697</v>
      </c>
      <c r="AU1266" s="25" t="s">
        <v>91</v>
      </c>
      <c r="AY1266" s="25" t="s">
        <v>225</v>
      </c>
      <c r="BE1266" s="217">
        <f>IF(N1266="základní",J1266,0)</f>
        <v>0</v>
      </c>
      <c r="BF1266" s="217">
        <f>IF(N1266="snížená",J1266,0)</f>
        <v>0</v>
      </c>
      <c r="BG1266" s="217">
        <f>IF(N1266="zákl. přenesená",J1266,0)</f>
        <v>0</v>
      </c>
      <c r="BH1266" s="217">
        <f>IF(N1266="sníž. přenesená",J1266,0)</f>
        <v>0</v>
      </c>
      <c r="BI1266" s="217">
        <f>IF(N1266="nulová",J1266,0)</f>
        <v>0</v>
      </c>
      <c r="BJ1266" s="25" t="s">
        <v>25</v>
      </c>
      <c r="BK1266" s="217">
        <f>ROUND(I1266*H1266,2)</f>
        <v>0</v>
      </c>
      <c r="BL1266" s="25" t="s">
        <v>378</v>
      </c>
      <c r="BM1266" s="25" t="s">
        <v>1736</v>
      </c>
    </row>
    <row r="1267" spans="2:65" s="1" customFormat="1" ht="16.5" customHeight="1">
      <c r="B1267" s="42"/>
      <c r="C1267" s="206" t="s">
        <v>1737</v>
      </c>
      <c r="D1267" s="206" t="s">
        <v>227</v>
      </c>
      <c r="E1267" s="207" t="s">
        <v>1738</v>
      </c>
      <c r="F1267" s="208" t="s">
        <v>1739</v>
      </c>
      <c r="G1267" s="209" t="s">
        <v>748</v>
      </c>
      <c r="H1267" s="210">
        <v>1</v>
      </c>
      <c r="I1267" s="211"/>
      <c r="J1267" s="212">
        <f>ROUND(I1267*H1267,2)</f>
        <v>0</v>
      </c>
      <c r="K1267" s="208" t="s">
        <v>230</v>
      </c>
      <c r="L1267" s="62"/>
      <c r="M1267" s="213" t="s">
        <v>24</v>
      </c>
      <c r="N1267" s="214" t="s">
        <v>48</v>
      </c>
      <c r="O1267" s="43"/>
      <c r="P1267" s="215">
        <f>O1267*H1267</f>
        <v>0</v>
      </c>
      <c r="Q1267" s="215">
        <v>0</v>
      </c>
      <c r="R1267" s="215">
        <f>Q1267*H1267</f>
        <v>0</v>
      </c>
      <c r="S1267" s="215">
        <v>0</v>
      </c>
      <c r="T1267" s="216">
        <f>S1267*H1267</f>
        <v>0</v>
      </c>
      <c r="AR1267" s="25" t="s">
        <v>378</v>
      </c>
      <c r="AT1267" s="25" t="s">
        <v>227</v>
      </c>
      <c r="AU1267" s="25" t="s">
        <v>91</v>
      </c>
      <c r="AY1267" s="25" t="s">
        <v>225</v>
      </c>
      <c r="BE1267" s="217">
        <f>IF(N1267="základní",J1267,0)</f>
        <v>0</v>
      </c>
      <c r="BF1267" s="217">
        <f>IF(N1267="snížená",J1267,0)</f>
        <v>0</v>
      </c>
      <c r="BG1267" s="217">
        <f>IF(N1267="zákl. přenesená",J1267,0)</f>
        <v>0</v>
      </c>
      <c r="BH1267" s="217">
        <f>IF(N1267="sníž. přenesená",J1267,0)</f>
        <v>0</v>
      </c>
      <c r="BI1267" s="217">
        <f>IF(N1267="nulová",J1267,0)</f>
        <v>0</v>
      </c>
      <c r="BJ1267" s="25" t="s">
        <v>25</v>
      </c>
      <c r="BK1267" s="217">
        <f>ROUND(I1267*H1267,2)</f>
        <v>0</v>
      </c>
      <c r="BL1267" s="25" t="s">
        <v>378</v>
      </c>
      <c r="BM1267" s="25" t="s">
        <v>1740</v>
      </c>
    </row>
    <row r="1268" spans="2:47" s="1" customFormat="1" ht="13.5">
      <c r="B1268" s="42"/>
      <c r="C1268" s="64"/>
      <c r="D1268" s="218" t="s">
        <v>233</v>
      </c>
      <c r="E1268" s="64"/>
      <c r="F1268" s="219" t="s">
        <v>1741</v>
      </c>
      <c r="G1268" s="64"/>
      <c r="H1268" s="64"/>
      <c r="I1268" s="174"/>
      <c r="J1268" s="64"/>
      <c r="K1268" s="64"/>
      <c r="L1268" s="62"/>
      <c r="M1268" s="220"/>
      <c r="N1268" s="43"/>
      <c r="O1268" s="43"/>
      <c r="P1268" s="43"/>
      <c r="Q1268" s="43"/>
      <c r="R1268" s="43"/>
      <c r="S1268" s="43"/>
      <c r="T1268" s="79"/>
      <c r="AT1268" s="25" t="s">
        <v>233</v>
      </c>
      <c r="AU1268" s="25" t="s">
        <v>91</v>
      </c>
    </row>
    <row r="1269" spans="2:51" s="12" customFormat="1" ht="13.5">
      <c r="B1269" s="221"/>
      <c r="C1269" s="222"/>
      <c r="D1269" s="223" t="s">
        <v>235</v>
      </c>
      <c r="E1269" s="224" t="s">
        <v>24</v>
      </c>
      <c r="F1269" s="225" t="s">
        <v>1742</v>
      </c>
      <c r="G1269" s="222"/>
      <c r="H1269" s="226">
        <v>1</v>
      </c>
      <c r="I1269" s="227"/>
      <c r="J1269" s="222"/>
      <c r="K1269" s="222"/>
      <c r="L1269" s="228"/>
      <c r="M1269" s="229"/>
      <c r="N1269" s="230"/>
      <c r="O1269" s="230"/>
      <c r="P1269" s="230"/>
      <c r="Q1269" s="230"/>
      <c r="R1269" s="230"/>
      <c r="S1269" s="230"/>
      <c r="T1269" s="231"/>
      <c r="AT1269" s="232" t="s">
        <v>235</v>
      </c>
      <c r="AU1269" s="232" t="s">
        <v>91</v>
      </c>
      <c r="AV1269" s="12" t="s">
        <v>85</v>
      </c>
      <c r="AW1269" s="12" t="s">
        <v>40</v>
      </c>
      <c r="AX1269" s="12" t="s">
        <v>25</v>
      </c>
      <c r="AY1269" s="232" t="s">
        <v>225</v>
      </c>
    </row>
    <row r="1270" spans="2:65" s="1" customFormat="1" ht="25.5" customHeight="1">
      <c r="B1270" s="42"/>
      <c r="C1270" s="274" t="s">
        <v>1743</v>
      </c>
      <c r="D1270" s="274" t="s">
        <v>697</v>
      </c>
      <c r="E1270" s="275" t="s">
        <v>1744</v>
      </c>
      <c r="F1270" s="276" t="s">
        <v>1745</v>
      </c>
      <c r="G1270" s="277" t="s">
        <v>748</v>
      </c>
      <c r="H1270" s="278">
        <v>1</v>
      </c>
      <c r="I1270" s="279"/>
      <c r="J1270" s="280">
        <f>ROUND(I1270*H1270,2)</f>
        <v>0</v>
      </c>
      <c r="K1270" s="276" t="s">
        <v>24</v>
      </c>
      <c r="L1270" s="281"/>
      <c r="M1270" s="282" t="s">
        <v>24</v>
      </c>
      <c r="N1270" s="283" t="s">
        <v>48</v>
      </c>
      <c r="O1270" s="43"/>
      <c r="P1270" s="215">
        <f>O1270*H1270</f>
        <v>0</v>
      </c>
      <c r="Q1270" s="215">
        <v>0.18</v>
      </c>
      <c r="R1270" s="215">
        <f>Q1270*H1270</f>
        <v>0.18</v>
      </c>
      <c r="S1270" s="215">
        <v>0</v>
      </c>
      <c r="T1270" s="216">
        <f>S1270*H1270</f>
        <v>0</v>
      </c>
      <c r="AR1270" s="25" t="s">
        <v>499</v>
      </c>
      <c r="AT1270" s="25" t="s">
        <v>697</v>
      </c>
      <c r="AU1270" s="25" t="s">
        <v>91</v>
      </c>
      <c r="AY1270" s="25" t="s">
        <v>225</v>
      </c>
      <c r="BE1270" s="217">
        <f>IF(N1270="základní",J1270,0)</f>
        <v>0</v>
      </c>
      <c r="BF1270" s="217">
        <f>IF(N1270="snížená",J1270,0)</f>
        <v>0</v>
      </c>
      <c r="BG1270" s="217">
        <f>IF(N1270="zákl. přenesená",J1270,0)</f>
        <v>0</v>
      </c>
      <c r="BH1270" s="217">
        <f>IF(N1270="sníž. přenesená",J1270,0)</f>
        <v>0</v>
      </c>
      <c r="BI1270" s="217">
        <f>IF(N1270="nulová",J1270,0)</f>
        <v>0</v>
      </c>
      <c r="BJ1270" s="25" t="s">
        <v>25</v>
      </c>
      <c r="BK1270" s="217">
        <f>ROUND(I1270*H1270,2)</f>
        <v>0</v>
      </c>
      <c r="BL1270" s="25" t="s">
        <v>378</v>
      </c>
      <c r="BM1270" s="25" t="s">
        <v>1746</v>
      </c>
    </row>
    <row r="1271" spans="2:65" s="1" customFormat="1" ht="16.5" customHeight="1">
      <c r="B1271" s="42"/>
      <c r="C1271" s="206" t="s">
        <v>1747</v>
      </c>
      <c r="D1271" s="206" t="s">
        <v>227</v>
      </c>
      <c r="E1271" s="207" t="s">
        <v>1748</v>
      </c>
      <c r="F1271" s="208" t="s">
        <v>1749</v>
      </c>
      <c r="G1271" s="209" t="s">
        <v>692</v>
      </c>
      <c r="H1271" s="210">
        <v>0.32</v>
      </c>
      <c r="I1271" s="211"/>
      <c r="J1271" s="212">
        <f>ROUND(I1271*H1271,2)</f>
        <v>0</v>
      </c>
      <c r="K1271" s="208" t="s">
        <v>230</v>
      </c>
      <c r="L1271" s="62"/>
      <c r="M1271" s="213" t="s">
        <v>24</v>
      </c>
      <c r="N1271" s="214" t="s">
        <v>48</v>
      </c>
      <c r="O1271" s="43"/>
      <c r="P1271" s="215">
        <f>O1271*H1271</f>
        <v>0</v>
      </c>
      <c r="Q1271" s="215">
        <v>0</v>
      </c>
      <c r="R1271" s="215">
        <f>Q1271*H1271</f>
        <v>0</v>
      </c>
      <c r="S1271" s="215">
        <v>0</v>
      </c>
      <c r="T1271" s="216">
        <f>S1271*H1271</f>
        <v>0</v>
      </c>
      <c r="AR1271" s="25" t="s">
        <v>378</v>
      </c>
      <c r="AT1271" s="25" t="s">
        <v>227</v>
      </c>
      <c r="AU1271" s="25" t="s">
        <v>91</v>
      </c>
      <c r="AY1271" s="25" t="s">
        <v>225</v>
      </c>
      <c r="BE1271" s="217">
        <f>IF(N1271="základní",J1271,0)</f>
        <v>0</v>
      </c>
      <c r="BF1271" s="217">
        <f>IF(N1271="snížená",J1271,0)</f>
        <v>0</v>
      </c>
      <c r="BG1271" s="217">
        <f>IF(N1271="zákl. přenesená",J1271,0)</f>
        <v>0</v>
      </c>
      <c r="BH1271" s="217">
        <f>IF(N1271="sníž. přenesená",J1271,0)</f>
        <v>0</v>
      </c>
      <c r="BI1271" s="217">
        <f>IF(N1271="nulová",J1271,0)</f>
        <v>0</v>
      </c>
      <c r="BJ1271" s="25" t="s">
        <v>25</v>
      </c>
      <c r="BK1271" s="217">
        <f>ROUND(I1271*H1271,2)</f>
        <v>0</v>
      </c>
      <c r="BL1271" s="25" t="s">
        <v>378</v>
      </c>
      <c r="BM1271" s="25" t="s">
        <v>1750</v>
      </c>
    </row>
    <row r="1272" spans="2:47" s="1" customFormat="1" ht="27">
      <c r="B1272" s="42"/>
      <c r="C1272" s="64"/>
      <c r="D1272" s="218" t="s">
        <v>233</v>
      </c>
      <c r="E1272" s="64"/>
      <c r="F1272" s="219" t="s">
        <v>1751</v>
      </c>
      <c r="G1272" s="64"/>
      <c r="H1272" s="64"/>
      <c r="I1272" s="174"/>
      <c r="J1272" s="64"/>
      <c r="K1272" s="64"/>
      <c r="L1272" s="62"/>
      <c r="M1272" s="220"/>
      <c r="N1272" s="43"/>
      <c r="O1272" s="43"/>
      <c r="P1272" s="43"/>
      <c r="Q1272" s="43"/>
      <c r="R1272" s="43"/>
      <c r="S1272" s="43"/>
      <c r="T1272" s="79"/>
      <c r="AT1272" s="25" t="s">
        <v>233</v>
      </c>
      <c r="AU1272" s="25" t="s">
        <v>91</v>
      </c>
    </row>
    <row r="1273" spans="2:63" s="11" customFormat="1" ht="29.85" customHeight="1">
      <c r="B1273" s="189"/>
      <c r="C1273" s="190"/>
      <c r="D1273" s="203" t="s">
        <v>76</v>
      </c>
      <c r="E1273" s="204" t="s">
        <v>1752</v>
      </c>
      <c r="F1273" s="204" t="s">
        <v>1753</v>
      </c>
      <c r="G1273" s="190"/>
      <c r="H1273" s="190"/>
      <c r="I1273" s="193"/>
      <c r="J1273" s="205">
        <f>BK1273</f>
        <v>0</v>
      </c>
      <c r="K1273" s="190"/>
      <c r="L1273" s="195"/>
      <c r="M1273" s="196"/>
      <c r="N1273" s="197"/>
      <c r="O1273" s="197"/>
      <c r="P1273" s="198">
        <f>SUM(P1274:P1290)</f>
        <v>0</v>
      </c>
      <c r="Q1273" s="197"/>
      <c r="R1273" s="198">
        <f>SUM(R1274:R1290)</f>
        <v>71.6298332</v>
      </c>
      <c r="S1273" s="197"/>
      <c r="T1273" s="199">
        <f>SUM(T1274:T1290)</f>
        <v>0</v>
      </c>
      <c r="AR1273" s="200" t="s">
        <v>85</v>
      </c>
      <c r="AT1273" s="201" t="s">
        <v>76</v>
      </c>
      <c r="AU1273" s="201" t="s">
        <v>25</v>
      </c>
      <c r="AY1273" s="200" t="s">
        <v>225</v>
      </c>
      <c r="BK1273" s="202">
        <f>SUM(BK1274:BK1290)</f>
        <v>0</v>
      </c>
    </row>
    <row r="1274" spans="2:65" s="1" customFormat="1" ht="25.5" customHeight="1">
      <c r="B1274" s="42"/>
      <c r="C1274" s="206" t="s">
        <v>1754</v>
      </c>
      <c r="D1274" s="206" t="s">
        <v>227</v>
      </c>
      <c r="E1274" s="207" t="s">
        <v>1755</v>
      </c>
      <c r="F1274" s="208" t="s">
        <v>1756</v>
      </c>
      <c r="G1274" s="209" t="s">
        <v>141</v>
      </c>
      <c r="H1274" s="210">
        <v>88.586</v>
      </c>
      <c r="I1274" s="211"/>
      <c r="J1274" s="212">
        <f>ROUND(I1274*H1274,2)</f>
        <v>0</v>
      </c>
      <c r="K1274" s="208" t="s">
        <v>24</v>
      </c>
      <c r="L1274" s="62"/>
      <c r="M1274" s="213" t="s">
        <v>24</v>
      </c>
      <c r="N1274" s="214" t="s">
        <v>48</v>
      </c>
      <c r="O1274" s="43"/>
      <c r="P1274" s="215">
        <f>O1274*H1274</f>
        <v>0</v>
      </c>
      <c r="Q1274" s="215">
        <v>0.0412</v>
      </c>
      <c r="R1274" s="215">
        <f>Q1274*H1274</f>
        <v>3.6497432</v>
      </c>
      <c r="S1274" s="215">
        <v>0</v>
      </c>
      <c r="T1274" s="216">
        <f>S1274*H1274</f>
        <v>0</v>
      </c>
      <c r="AR1274" s="25" t="s">
        <v>378</v>
      </c>
      <c r="AT1274" s="25" t="s">
        <v>227</v>
      </c>
      <c r="AU1274" s="25" t="s">
        <v>85</v>
      </c>
      <c r="AY1274" s="25" t="s">
        <v>225</v>
      </c>
      <c r="BE1274" s="217">
        <f>IF(N1274="základní",J1274,0)</f>
        <v>0</v>
      </c>
      <c r="BF1274" s="217">
        <f>IF(N1274="snížená",J1274,0)</f>
        <v>0</v>
      </c>
      <c r="BG1274" s="217">
        <f>IF(N1274="zákl. přenesená",J1274,0)</f>
        <v>0</v>
      </c>
      <c r="BH1274" s="217">
        <f>IF(N1274="sníž. přenesená",J1274,0)</f>
        <v>0</v>
      </c>
      <c r="BI1274" s="217">
        <f>IF(N1274="nulová",J1274,0)</f>
        <v>0</v>
      </c>
      <c r="BJ1274" s="25" t="s">
        <v>25</v>
      </c>
      <c r="BK1274" s="217">
        <f>ROUND(I1274*H1274,2)</f>
        <v>0</v>
      </c>
      <c r="BL1274" s="25" t="s">
        <v>378</v>
      </c>
      <c r="BM1274" s="25" t="s">
        <v>1757</v>
      </c>
    </row>
    <row r="1275" spans="2:47" s="1" customFormat="1" ht="40.5">
      <c r="B1275" s="42"/>
      <c r="C1275" s="64"/>
      <c r="D1275" s="218" t="s">
        <v>702</v>
      </c>
      <c r="E1275" s="64"/>
      <c r="F1275" s="273" t="s">
        <v>1758</v>
      </c>
      <c r="G1275" s="64"/>
      <c r="H1275" s="64"/>
      <c r="I1275" s="174"/>
      <c r="J1275" s="64"/>
      <c r="K1275" s="64"/>
      <c r="L1275" s="62"/>
      <c r="M1275" s="220"/>
      <c r="N1275" s="43"/>
      <c r="O1275" s="43"/>
      <c r="P1275" s="43"/>
      <c r="Q1275" s="43"/>
      <c r="R1275" s="43"/>
      <c r="S1275" s="43"/>
      <c r="T1275" s="79"/>
      <c r="AT1275" s="25" t="s">
        <v>702</v>
      </c>
      <c r="AU1275" s="25" t="s">
        <v>85</v>
      </c>
    </row>
    <row r="1276" spans="2:51" s="13" customFormat="1" ht="13.5">
      <c r="B1276" s="233"/>
      <c r="C1276" s="234"/>
      <c r="D1276" s="218" t="s">
        <v>235</v>
      </c>
      <c r="E1276" s="235" t="s">
        <v>24</v>
      </c>
      <c r="F1276" s="236" t="s">
        <v>990</v>
      </c>
      <c r="G1276" s="234"/>
      <c r="H1276" s="237" t="s">
        <v>24</v>
      </c>
      <c r="I1276" s="238"/>
      <c r="J1276" s="234"/>
      <c r="K1276" s="234"/>
      <c r="L1276" s="239"/>
      <c r="M1276" s="240"/>
      <c r="N1276" s="241"/>
      <c r="O1276" s="241"/>
      <c r="P1276" s="241"/>
      <c r="Q1276" s="241"/>
      <c r="R1276" s="241"/>
      <c r="S1276" s="241"/>
      <c r="T1276" s="242"/>
      <c r="AT1276" s="243" t="s">
        <v>235</v>
      </c>
      <c r="AU1276" s="243" t="s">
        <v>85</v>
      </c>
      <c r="AV1276" s="13" t="s">
        <v>25</v>
      </c>
      <c r="AW1276" s="13" t="s">
        <v>40</v>
      </c>
      <c r="AX1276" s="13" t="s">
        <v>77</v>
      </c>
      <c r="AY1276" s="243" t="s">
        <v>225</v>
      </c>
    </row>
    <row r="1277" spans="2:51" s="12" customFormat="1" ht="13.5">
      <c r="B1277" s="221"/>
      <c r="C1277" s="222"/>
      <c r="D1277" s="218" t="s">
        <v>235</v>
      </c>
      <c r="E1277" s="244" t="s">
        <v>24</v>
      </c>
      <c r="F1277" s="245" t="s">
        <v>984</v>
      </c>
      <c r="G1277" s="222"/>
      <c r="H1277" s="246">
        <v>88.586</v>
      </c>
      <c r="I1277" s="227"/>
      <c r="J1277" s="222"/>
      <c r="K1277" s="222"/>
      <c r="L1277" s="228"/>
      <c r="M1277" s="229"/>
      <c r="N1277" s="230"/>
      <c r="O1277" s="230"/>
      <c r="P1277" s="230"/>
      <c r="Q1277" s="230"/>
      <c r="R1277" s="230"/>
      <c r="S1277" s="230"/>
      <c r="T1277" s="231"/>
      <c r="AT1277" s="232" t="s">
        <v>235</v>
      </c>
      <c r="AU1277" s="232" t="s">
        <v>85</v>
      </c>
      <c r="AV1277" s="12" t="s">
        <v>85</v>
      </c>
      <c r="AW1277" s="12" t="s">
        <v>40</v>
      </c>
      <c r="AX1277" s="12" t="s">
        <v>77</v>
      </c>
      <c r="AY1277" s="232" t="s">
        <v>225</v>
      </c>
    </row>
    <row r="1278" spans="2:51" s="15" customFormat="1" ht="13.5">
      <c r="B1278" s="258"/>
      <c r="C1278" s="259"/>
      <c r="D1278" s="223" t="s">
        <v>235</v>
      </c>
      <c r="E1278" s="260" t="s">
        <v>24</v>
      </c>
      <c r="F1278" s="261" t="s">
        <v>248</v>
      </c>
      <c r="G1278" s="259"/>
      <c r="H1278" s="262">
        <v>88.586</v>
      </c>
      <c r="I1278" s="263"/>
      <c r="J1278" s="259"/>
      <c r="K1278" s="259"/>
      <c r="L1278" s="264"/>
      <c r="M1278" s="265"/>
      <c r="N1278" s="266"/>
      <c r="O1278" s="266"/>
      <c r="P1278" s="266"/>
      <c r="Q1278" s="266"/>
      <c r="R1278" s="266"/>
      <c r="S1278" s="266"/>
      <c r="T1278" s="267"/>
      <c r="AT1278" s="268" t="s">
        <v>235</v>
      </c>
      <c r="AU1278" s="268" t="s">
        <v>85</v>
      </c>
      <c r="AV1278" s="15" t="s">
        <v>231</v>
      </c>
      <c r="AW1278" s="15" t="s">
        <v>40</v>
      </c>
      <c r="AX1278" s="15" t="s">
        <v>25</v>
      </c>
      <c r="AY1278" s="268" t="s">
        <v>225</v>
      </c>
    </row>
    <row r="1279" spans="2:65" s="1" customFormat="1" ht="25.5" customHeight="1">
      <c r="B1279" s="42"/>
      <c r="C1279" s="274" t="s">
        <v>1759</v>
      </c>
      <c r="D1279" s="274" t="s">
        <v>697</v>
      </c>
      <c r="E1279" s="275" t="s">
        <v>1760</v>
      </c>
      <c r="F1279" s="276" t="s">
        <v>1761</v>
      </c>
      <c r="G1279" s="277" t="s">
        <v>141</v>
      </c>
      <c r="H1279" s="278">
        <v>88.586</v>
      </c>
      <c r="I1279" s="279"/>
      <c r="J1279" s="280">
        <f>ROUND(I1279*H1279,2)</f>
        <v>0</v>
      </c>
      <c r="K1279" s="276" t="s">
        <v>24</v>
      </c>
      <c r="L1279" s="281"/>
      <c r="M1279" s="282" t="s">
        <v>24</v>
      </c>
      <c r="N1279" s="283" t="s">
        <v>48</v>
      </c>
      <c r="O1279" s="43"/>
      <c r="P1279" s="215">
        <f>O1279*H1279</f>
        <v>0</v>
      </c>
      <c r="Q1279" s="215">
        <v>0.105</v>
      </c>
      <c r="R1279" s="215">
        <f>Q1279*H1279</f>
        <v>9.30153</v>
      </c>
      <c r="S1279" s="215">
        <v>0</v>
      </c>
      <c r="T1279" s="216">
        <f>S1279*H1279</f>
        <v>0</v>
      </c>
      <c r="AR1279" s="25" t="s">
        <v>499</v>
      </c>
      <c r="AT1279" s="25" t="s">
        <v>697</v>
      </c>
      <c r="AU1279" s="25" t="s">
        <v>85</v>
      </c>
      <c r="AY1279" s="25" t="s">
        <v>225</v>
      </c>
      <c r="BE1279" s="217">
        <f>IF(N1279="základní",J1279,0)</f>
        <v>0</v>
      </c>
      <c r="BF1279" s="217">
        <f>IF(N1279="snížená",J1279,0)</f>
        <v>0</v>
      </c>
      <c r="BG1279" s="217">
        <f>IF(N1279="zákl. přenesená",J1279,0)</f>
        <v>0</v>
      </c>
      <c r="BH1279" s="217">
        <f>IF(N1279="sníž. přenesená",J1279,0)</f>
        <v>0</v>
      </c>
      <c r="BI1279" s="217">
        <f>IF(N1279="nulová",J1279,0)</f>
        <v>0</v>
      </c>
      <c r="BJ1279" s="25" t="s">
        <v>25</v>
      </c>
      <c r="BK1279" s="217">
        <f>ROUND(I1279*H1279,2)</f>
        <v>0</v>
      </c>
      <c r="BL1279" s="25" t="s">
        <v>378</v>
      </c>
      <c r="BM1279" s="25" t="s">
        <v>1762</v>
      </c>
    </row>
    <row r="1280" spans="2:51" s="12" customFormat="1" ht="13.5">
      <c r="B1280" s="221"/>
      <c r="C1280" s="222"/>
      <c r="D1280" s="223" t="s">
        <v>235</v>
      </c>
      <c r="E1280" s="224" t="s">
        <v>24</v>
      </c>
      <c r="F1280" s="225" t="s">
        <v>984</v>
      </c>
      <c r="G1280" s="222"/>
      <c r="H1280" s="226">
        <v>88.586</v>
      </c>
      <c r="I1280" s="227"/>
      <c r="J1280" s="222"/>
      <c r="K1280" s="222"/>
      <c r="L1280" s="228"/>
      <c r="M1280" s="229"/>
      <c r="N1280" s="230"/>
      <c r="O1280" s="230"/>
      <c r="P1280" s="230"/>
      <c r="Q1280" s="230"/>
      <c r="R1280" s="230"/>
      <c r="S1280" s="230"/>
      <c r="T1280" s="231"/>
      <c r="AT1280" s="232" t="s">
        <v>235</v>
      </c>
      <c r="AU1280" s="232" t="s">
        <v>85</v>
      </c>
      <c r="AV1280" s="12" t="s">
        <v>85</v>
      </c>
      <c r="AW1280" s="12" t="s">
        <v>40</v>
      </c>
      <c r="AX1280" s="12" t="s">
        <v>25</v>
      </c>
      <c r="AY1280" s="232" t="s">
        <v>225</v>
      </c>
    </row>
    <row r="1281" spans="2:65" s="1" customFormat="1" ht="25.5" customHeight="1">
      <c r="B1281" s="42"/>
      <c r="C1281" s="206" t="s">
        <v>1763</v>
      </c>
      <c r="D1281" s="206" t="s">
        <v>227</v>
      </c>
      <c r="E1281" s="207" t="s">
        <v>1764</v>
      </c>
      <c r="F1281" s="208" t="s">
        <v>1765</v>
      </c>
      <c r="G1281" s="209" t="s">
        <v>141</v>
      </c>
      <c r="H1281" s="210">
        <v>390.15</v>
      </c>
      <c r="I1281" s="211"/>
      <c r="J1281" s="212">
        <f>ROUND(I1281*H1281,2)</f>
        <v>0</v>
      </c>
      <c r="K1281" s="208" t="s">
        <v>230</v>
      </c>
      <c r="L1281" s="62"/>
      <c r="M1281" s="213" t="s">
        <v>24</v>
      </c>
      <c r="N1281" s="214" t="s">
        <v>48</v>
      </c>
      <c r="O1281" s="43"/>
      <c r="P1281" s="215">
        <f>O1281*H1281</f>
        <v>0</v>
      </c>
      <c r="Q1281" s="215">
        <v>0.0412</v>
      </c>
      <c r="R1281" s="215">
        <f>Q1281*H1281</f>
        <v>16.07418</v>
      </c>
      <c r="S1281" s="215">
        <v>0</v>
      </c>
      <c r="T1281" s="216">
        <f>S1281*H1281</f>
        <v>0</v>
      </c>
      <c r="AR1281" s="25" t="s">
        <v>378</v>
      </c>
      <c r="AT1281" s="25" t="s">
        <v>227</v>
      </c>
      <c r="AU1281" s="25" t="s">
        <v>85</v>
      </c>
      <c r="AY1281" s="25" t="s">
        <v>225</v>
      </c>
      <c r="BE1281" s="217">
        <f>IF(N1281="základní",J1281,0)</f>
        <v>0</v>
      </c>
      <c r="BF1281" s="217">
        <f>IF(N1281="snížená",J1281,0)</f>
        <v>0</v>
      </c>
      <c r="BG1281" s="217">
        <f>IF(N1281="zákl. přenesená",J1281,0)</f>
        <v>0</v>
      </c>
      <c r="BH1281" s="217">
        <f>IF(N1281="sníž. přenesená",J1281,0)</f>
        <v>0</v>
      </c>
      <c r="BI1281" s="217">
        <f>IF(N1281="nulová",J1281,0)</f>
        <v>0</v>
      </c>
      <c r="BJ1281" s="25" t="s">
        <v>25</v>
      </c>
      <c r="BK1281" s="217">
        <f>ROUND(I1281*H1281,2)</f>
        <v>0</v>
      </c>
      <c r="BL1281" s="25" t="s">
        <v>378</v>
      </c>
      <c r="BM1281" s="25" t="s">
        <v>1766</v>
      </c>
    </row>
    <row r="1282" spans="2:47" s="1" customFormat="1" ht="27">
      <c r="B1282" s="42"/>
      <c r="C1282" s="64"/>
      <c r="D1282" s="218" t="s">
        <v>233</v>
      </c>
      <c r="E1282" s="64"/>
      <c r="F1282" s="219" t="s">
        <v>1767</v>
      </c>
      <c r="G1282" s="64"/>
      <c r="H1282" s="64"/>
      <c r="I1282" s="174"/>
      <c r="J1282" s="64"/>
      <c r="K1282" s="64"/>
      <c r="L1282" s="62"/>
      <c r="M1282" s="220"/>
      <c r="N1282" s="43"/>
      <c r="O1282" s="43"/>
      <c r="P1282" s="43"/>
      <c r="Q1282" s="43"/>
      <c r="R1282" s="43"/>
      <c r="S1282" s="43"/>
      <c r="T1282" s="79"/>
      <c r="AT1282" s="25" t="s">
        <v>233</v>
      </c>
      <c r="AU1282" s="25" t="s">
        <v>85</v>
      </c>
    </row>
    <row r="1283" spans="2:47" s="1" customFormat="1" ht="40.5">
      <c r="B1283" s="42"/>
      <c r="C1283" s="64"/>
      <c r="D1283" s="218" t="s">
        <v>702</v>
      </c>
      <c r="E1283" s="64"/>
      <c r="F1283" s="273" t="s">
        <v>1768</v>
      </c>
      <c r="G1283" s="64"/>
      <c r="H1283" s="64"/>
      <c r="I1283" s="174"/>
      <c r="J1283" s="64"/>
      <c r="K1283" s="64"/>
      <c r="L1283" s="62"/>
      <c r="M1283" s="220"/>
      <c r="N1283" s="43"/>
      <c r="O1283" s="43"/>
      <c r="P1283" s="43"/>
      <c r="Q1283" s="43"/>
      <c r="R1283" s="43"/>
      <c r="S1283" s="43"/>
      <c r="T1283" s="79"/>
      <c r="AT1283" s="25" t="s">
        <v>702</v>
      </c>
      <c r="AU1283" s="25" t="s">
        <v>85</v>
      </c>
    </row>
    <row r="1284" spans="2:51" s="13" customFormat="1" ht="13.5">
      <c r="B1284" s="233"/>
      <c r="C1284" s="234"/>
      <c r="D1284" s="218" t="s">
        <v>235</v>
      </c>
      <c r="E1284" s="235" t="s">
        <v>24</v>
      </c>
      <c r="F1284" s="236" t="s">
        <v>1066</v>
      </c>
      <c r="G1284" s="234"/>
      <c r="H1284" s="237" t="s">
        <v>24</v>
      </c>
      <c r="I1284" s="238"/>
      <c r="J1284" s="234"/>
      <c r="K1284" s="234"/>
      <c r="L1284" s="239"/>
      <c r="M1284" s="240"/>
      <c r="N1284" s="241"/>
      <c r="O1284" s="241"/>
      <c r="P1284" s="241"/>
      <c r="Q1284" s="241"/>
      <c r="R1284" s="241"/>
      <c r="S1284" s="241"/>
      <c r="T1284" s="242"/>
      <c r="AT1284" s="243" t="s">
        <v>235</v>
      </c>
      <c r="AU1284" s="243" t="s">
        <v>85</v>
      </c>
      <c r="AV1284" s="13" t="s">
        <v>25</v>
      </c>
      <c r="AW1284" s="13" t="s">
        <v>40</v>
      </c>
      <c r="AX1284" s="13" t="s">
        <v>77</v>
      </c>
      <c r="AY1284" s="243" t="s">
        <v>225</v>
      </c>
    </row>
    <row r="1285" spans="2:51" s="12" customFormat="1" ht="13.5">
      <c r="B1285" s="221"/>
      <c r="C1285" s="222"/>
      <c r="D1285" s="218" t="s">
        <v>235</v>
      </c>
      <c r="E1285" s="244" t="s">
        <v>24</v>
      </c>
      <c r="F1285" s="245" t="s">
        <v>1123</v>
      </c>
      <c r="G1285" s="222"/>
      <c r="H1285" s="246">
        <v>390.15</v>
      </c>
      <c r="I1285" s="227"/>
      <c r="J1285" s="222"/>
      <c r="K1285" s="222"/>
      <c r="L1285" s="228"/>
      <c r="M1285" s="229"/>
      <c r="N1285" s="230"/>
      <c r="O1285" s="230"/>
      <c r="P1285" s="230"/>
      <c r="Q1285" s="230"/>
      <c r="R1285" s="230"/>
      <c r="S1285" s="230"/>
      <c r="T1285" s="231"/>
      <c r="AT1285" s="232" t="s">
        <v>235</v>
      </c>
      <c r="AU1285" s="232" t="s">
        <v>85</v>
      </c>
      <c r="AV1285" s="12" t="s">
        <v>85</v>
      </c>
      <c r="AW1285" s="12" t="s">
        <v>40</v>
      </c>
      <c r="AX1285" s="12" t="s">
        <v>77</v>
      </c>
      <c r="AY1285" s="232" t="s">
        <v>225</v>
      </c>
    </row>
    <row r="1286" spans="2:51" s="15" customFormat="1" ht="13.5">
      <c r="B1286" s="258"/>
      <c r="C1286" s="259"/>
      <c r="D1286" s="223" t="s">
        <v>235</v>
      </c>
      <c r="E1286" s="260" t="s">
        <v>24</v>
      </c>
      <c r="F1286" s="261" t="s">
        <v>248</v>
      </c>
      <c r="G1286" s="259"/>
      <c r="H1286" s="262">
        <v>390.15</v>
      </c>
      <c r="I1286" s="263"/>
      <c r="J1286" s="259"/>
      <c r="K1286" s="259"/>
      <c r="L1286" s="264"/>
      <c r="M1286" s="265"/>
      <c r="N1286" s="266"/>
      <c r="O1286" s="266"/>
      <c r="P1286" s="266"/>
      <c r="Q1286" s="266"/>
      <c r="R1286" s="266"/>
      <c r="S1286" s="266"/>
      <c r="T1286" s="267"/>
      <c r="AT1286" s="268" t="s">
        <v>235</v>
      </c>
      <c r="AU1286" s="268" t="s">
        <v>85</v>
      </c>
      <c r="AV1286" s="15" t="s">
        <v>231</v>
      </c>
      <c r="AW1286" s="15" t="s">
        <v>40</v>
      </c>
      <c r="AX1286" s="15" t="s">
        <v>25</v>
      </c>
      <c r="AY1286" s="268" t="s">
        <v>225</v>
      </c>
    </row>
    <row r="1287" spans="2:65" s="1" customFormat="1" ht="16.5" customHeight="1">
      <c r="B1287" s="42"/>
      <c r="C1287" s="274" t="s">
        <v>1769</v>
      </c>
      <c r="D1287" s="274" t="s">
        <v>697</v>
      </c>
      <c r="E1287" s="275" t="s">
        <v>1770</v>
      </c>
      <c r="F1287" s="276" t="s">
        <v>1771</v>
      </c>
      <c r="G1287" s="277" t="s">
        <v>141</v>
      </c>
      <c r="H1287" s="278">
        <v>405.756</v>
      </c>
      <c r="I1287" s="279"/>
      <c r="J1287" s="280">
        <f>ROUND(I1287*H1287,2)</f>
        <v>0</v>
      </c>
      <c r="K1287" s="276" t="s">
        <v>24</v>
      </c>
      <c r="L1287" s="281"/>
      <c r="M1287" s="282" t="s">
        <v>24</v>
      </c>
      <c r="N1287" s="283" t="s">
        <v>48</v>
      </c>
      <c r="O1287" s="43"/>
      <c r="P1287" s="215">
        <f>O1287*H1287</f>
        <v>0</v>
      </c>
      <c r="Q1287" s="215">
        <v>0.105</v>
      </c>
      <c r="R1287" s="215">
        <f>Q1287*H1287</f>
        <v>42.60437999999999</v>
      </c>
      <c r="S1287" s="215">
        <v>0</v>
      </c>
      <c r="T1287" s="216">
        <f>S1287*H1287</f>
        <v>0</v>
      </c>
      <c r="AR1287" s="25" t="s">
        <v>499</v>
      </c>
      <c r="AT1287" s="25" t="s">
        <v>697</v>
      </c>
      <c r="AU1287" s="25" t="s">
        <v>85</v>
      </c>
      <c r="AY1287" s="25" t="s">
        <v>225</v>
      </c>
      <c r="BE1287" s="217">
        <f>IF(N1287="základní",J1287,0)</f>
        <v>0</v>
      </c>
      <c r="BF1287" s="217">
        <f>IF(N1287="snížená",J1287,0)</f>
        <v>0</v>
      </c>
      <c r="BG1287" s="217">
        <f>IF(N1287="zákl. přenesená",J1287,0)</f>
        <v>0</v>
      </c>
      <c r="BH1287" s="217">
        <f>IF(N1287="sníž. přenesená",J1287,0)</f>
        <v>0</v>
      </c>
      <c r="BI1287" s="217">
        <f>IF(N1287="nulová",J1287,0)</f>
        <v>0</v>
      </c>
      <c r="BJ1287" s="25" t="s">
        <v>25</v>
      </c>
      <c r="BK1287" s="217">
        <f>ROUND(I1287*H1287,2)</f>
        <v>0</v>
      </c>
      <c r="BL1287" s="25" t="s">
        <v>378</v>
      </c>
      <c r="BM1287" s="25" t="s">
        <v>1772</v>
      </c>
    </row>
    <row r="1288" spans="2:51" s="12" customFormat="1" ht="13.5">
      <c r="B1288" s="221"/>
      <c r="C1288" s="222"/>
      <c r="D1288" s="223" t="s">
        <v>235</v>
      </c>
      <c r="E1288" s="224" t="s">
        <v>24</v>
      </c>
      <c r="F1288" s="225" t="s">
        <v>1773</v>
      </c>
      <c r="G1288" s="222"/>
      <c r="H1288" s="226">
        <v>405.756</v>
      </c>
      <c r="I1288" s="227"/>
      <c r="J1288" s="222"/>
      <c r="K1288" s="222"/>
      <c r="L1288" s="228"/>
      <c r="M1288" s="229"/>
      <c r="N1288" s="230"/>
      <c r="O1288" s="230"/>
      <c r="P1288" s="230"/>
      <c r="Q1288" s="230"/>
      <c r="R1288" s="230"/>
      <c r="S1288" s="230"/>
      <c r="T1288" s="231"/>
      <c r="AT1288" s="232" t="s">
        <v>235</v>
      </c>
      <c r="AU1288" s="232" t="s">
        <v>85</v>
      </c>
      <c r="AV1288" s="12" t="s">
        <v>85</v>
      </c>
      <c r="AW1288" s="12" t="s">
        <v>40</v>
      </c>
      <c r="AX1288" s="12" t="s">
        <v>25</v>
      </c>
      <c r="AY1288" s="232" t="s">
        <v>225</v>
      </c>
    </row>
    <row r="1289" spans="2:65" s="1" customFormat="1" ht="16.5" customHeight="1">
      <c r="B1289" s="42"/>
      <c r="C1289" s="206" t="s">
        <v>1774</v>
      </c>
      <c r="D1289" s="206" t="s">
        <v>227</v>
      </c>
      <c r="E1289" s="207" t="s">
        <v>1775</v>
      </c>
      <c r="F1289" s="208" t="s">
        <v>1776</v>
      </c>
      <c r="G1289" s="209" t="s">
        <v>692</v>
      </c>
      <c r="H1289" s="210">
        <v>71.63</v>
      </c>
      <c r="I1289" s="211"/>
      <c r="J1289" s="212">
        <f>ROUND(I1289*H1289,2)</f>
        <v>0</v>
      </c>
      <c r="K1289" s="208" t="s">
        <v>230</v>
      </c>
      <c r="L1289" s="62"/>
      <c r="M1289" s="213" t="s">
        <v>24</v>
      </c>
      <c r="N1289" s="214" t="s">
        <v>48</v>
      </c>
      <c r="O1289" s="43"/>
      <c r="P1289" s="215">
        <f>O1289*H1289</f>
        <v>0</v>
      </c>
      <c r="Q1289" s="215">
        <v>0</v>
      </c>
      <c r="R1289" s="215">
        <f>Q1289*H1289</f>
        <v>0</v>
      </c>
      <c r="S1289" s="215">
        <v>0</v>
      </c>
      <c r="T1289" s="216">
        <f>S1289*H1289</f>
        <v>0</v>
      </c>
      <c r="AR1289" s="25" t="s">
        <v>378</v>
      </c>
      <c r="AT1289" s="25" t="s">
        <v>227</v>
      </c>
      <c r="AU1289" s="25" t="s">
        <v>85</v>
      </c>
      <c r="AY1289" s="25" t="s">
        <v>225</v>
      </c>
      <c r="BE1289" s="217">
        <f>IF(N1289="základní",J1289,0)</f>
        <v>0</v>
      </c>
      <c r="BF1289" s="217">
        <f>IF(N1289="snížená",J1289,0)</f>
        <v>0</v>
      </c>
      <c r="BG1289" s="217">
        <f>IF(N1289="zákl. přenesená",J1289,0)</f>
        <v>0</v>
      </c>
      <c r="BH1289" s="217">
        <f>IF(N1289="sníž. přenesená",J1289,0)</f>
        <v>0</v>
      </c>
      <c r="BI1289" s="217">
        <f>IF(N1289="nulová",J1289,0)</f>
        <v>0</v>
      </c>
      <c r="BJ1289" s="25" t="s">
        <v>25</v>
      </c>
      <c r="BK1289" s="217">
        <f>ROUND(I1289*H1289,2)</f>
        <v>0</v>
      </c>
      <c r="BL1289" s="25" t="s">
        <v>378</v>
      </c>
      <c r="BM1289" s="25" t="s">
        <v>1777</v>
      </c>
    </row>
    <row r="1290" spans="2:47" s="1" customFormat="1" ht="40.5">
      <c r="B1290" s="42"/>
      <c r="C1290" s="64"/>
      <c r="D1290" s="218" t="s">
        <v>233</v>
      </c>
      <c r="E1290" s="64"/>
      <c r="F1290" s="219" t="s">
        <v>1778</v>
      </c>
      <c r="G1290" s="64"/>
      <c r="H1290" s="64"/>
      <c r="I1290" s="174"/>
      <c r="J1290" s="64"/>
      <c r="K1290" s="64"/>
      <c r="L1290" s="62"/>
      <c r="M1290" s="220"/>
      <c r="N1290" s="43"/>
      <c r="O1290" s="43"/>
      <c r="P1290" s="43"/>
      <c r="Q1290" s="43"/>
      <c r="R1290" s="43"/>
      <c r="S1290" s="43"/>
      <c r="T1290" s="79"/>
      <c r="AT1290" s="25" t="s">
        <v>233</v>
      </c>
      <c r="AU1290" s="25" t="s">
        <v>85</v>
      </c>
    </row>
    <row r="1291" spans="2:63" s="11" customFormat="1" ht="29.85" customHeight="1">
      <c r="B1291" s="189"/>
      <c r="C1291" s="190"/>
      <c r="D1291" s="203" t="s">
        <v>76</v>
      </c>
      <c r="E1291" s="204" t="s">
        <v>1779</v>
      </c>
      <c r="F1291" s="204" t="s">
        <v>1780</v>
      </c>
      <c r="G1291" s="190"/>
      <c r="H1291" s="190"/>
      <c r="I1291" s="193"/>
      <c r="J1291" s="205">
        <f>BK1291</f>
        <v>0</v>
      </c>
      <c r="K1291" s="190"/>
      <c r="L1291" s="195"/>
      <c r="M1291" s="196"/>
      <c r="N1291" s="197"/>
      <c r="O1291" s="197"/>
      <c r="P1291" s="198">
        <f>SUM(P1292:P1305)</f>
        <v>0</v>
      </c>
      <c r="Q1291" s="197"/>
      <c r="R1291" s="198">
        <f>SUM(R1292:R1305)</f>
        <v>0.00167657</v>
      </c>
      <c r="S1291" s="197"/>
      <c r="T1291" s="199">
        <f>SUM(T1292:T1305)</f>
        <v>0</v>
      </c>
      <c r="AR1291" s="200" t="s">
        <v>85</v>
      </c>
      <c r="AT1291" s="201" t="s">
        <v>76</v>
      </c>
      <c r="AU1291" s="201" t="s">
        <v>25</v>
      </c>
      <c r="AY1291" s="200" t="s">
        <v>225</v>
      </c>
      <c r="BK1291" s="202">
        <f>SUM(BK1292:BK1305)</f>
        <v>0</v>
      </c>
    </row>
    <row r="1292" spans="2:65" s="1" customFormat="1" ht="25.5" customHeight="1">
      <c r="B1292" s="42"/>
      <c r="C1292" s="206" t="s">
        <v>1781</v>
      </c>
      <c r="D1292" s="206" t="s">
        <v>227</v>
      </c>
      <c r="E1292" s="207" t="s">
        <v>1782</v>
      </c>
      <c r="F1292" s="208" t="s">
        <v>1783</v>
      </c>
      <c r="G1292" s="209" t="s">
        <v>141</v>
      </c>
      <c r="H1292" s="210">
        <v>1.567</v>
      </c>
      <c r="I1292" s="211"/>
      <c r="J1292" s="212">
        <f>ROUND(I1292*H1292,2)</f>
        <v>0</v>
      </c>
      <c r="K1292" s="208" t="s">
        <v>230</v>
      </c>
      <c r="L1292" s="62"/>
      <c r="M1292" s="213" t="s">
        <v>24</v>
      </c>
      <c r="N1292" s="214" t="s">
        <v>48</v>
      </c>
      <c r="O1292" s="43"/>
      <c r="P1292" s="215">
        <f>O1292*H1292</f>
        <v>0</v>
      </c>
      <c r="Q1292" s="215">
        <v>0.00017</v>
      </c>
      <c r="R1292" s="215">
        <f>Q1292*H1292</f>
        <v>0.00026639000000000003</v>
      </c>
      <c r="S1292" s="215">
        <v>0</v>
      </c>
      <c r="T1292" s="216">
        <f>S1292*H1292</f>
        <v>0</v>
      </c>
      <c r="AR1292" s="25" t="s">
        <v>378</v>
      </c>
      <c r="AT1292" s="25" t="s">
        <v>227</v>
      </c>
      <c r="AU1292" s="25" t="s">
        <v>85</v>
      </c>
      <c r="AY1292" s="25" t="s">
        <v>225</v>
      </c>
      <c r="BE1292" s="217">
        <f>IF(N1292="základní",J1292,0)</f>
        <v>0</v>
      </c>
      <c r="BF1292" s="217">
        <f>IF(N1292="snížená",J1292,0)</f>
        <v>0</v>
      </c>
      <c r="BG1292" s="217">
        <f>IF(N1292="zákl. přenesená",J1292,0)</f>
        <v>0</v>
      </c>
      <c r="BH1292" s="217">
        <f>IF(N1292="sníž. přenesená",J1292,0)</f>
        <v>0</v>
      </c>
      <c r="BI1292" s="217">
        <f>IF(N1292="nulová",J1292,0)</f>
        <v>0</v>
      </c>
      <c r="BJ1292" s="25" t="s">
        <v>25</v>
      </c>
      <c r="BK1292" s="217">
        <f>ROUND(I1292*H1292,2)</f>
        <v>0</v>
      </c>
      <c r="BL1292" s="25" t="s">
        <v>378</v>
      </c>
      <c r="BM1292" s="25" t="s">
        <v>1784</v>
      </c>
    </row>
    <row r="1293" spans="2:47" s="1" customFormat="1" ht="13.5">
      <c r="B1293" s="42"/>
      <c r="C1293" s="64"/>
      <c r="D1293" s="218" t="s">
        <v>233</v>
      </c>
      <c r="E1293" s="64"/>
      <c r="F1293" s="219" t="s">
        <v>1785</v>
      </c>
      <c r="G1293" s="64"/>
      <c r="H1293" s="64"/>
      <c r="I1293" s="174"/>
      <c r="J1293" s="64"/>
      <c r="K1293" s="64"/>
      <c r="L1293" s="62"/>
      <c r="M1293" s="220"/>
      <c r="N1293" s="43"/>
      <c r="O1293" s="43"/>
      <c r="P1293" s="43"/>
      <c r="Q1293" s="43"/>
      <c r="R1293" s="43"/>
      <c r="S1293" s="43"/>
      <c r="T1293" s="79"/>
      <c r="AT1293" s="25" t="s">
        <v>233</v>
      </c>
      <c r="AU1293" s="25" t="s">
        <v>85</v>
      </c>
    </row>
    <row r="1294" spans="2:51" s="13" customFormat="1" ht="13.5">
      <c r="B1294" s="233"/>
      <c r="C1294" s="234"/>
      <c r="D1294" s="218" t="s">
        <v>235</v>
      </c>
      <c r="E1294" s="235" t="s">
        <v>24</v>
      </c>
      <c r="F1294" s="236" t="s">
        <v>1786</v>
      </c>
      <c r="G1294" s="234"/>
      <c r="H1294" s="237" t="s">
        <v>24</v>
      </c>
      <c r="I1294" s="238"/>
      <c r="J1294" s="234"/>
      <c r="K1294" s="234"/>
      <c r="L1294" s="239"/>
      <c r="M1294" s="240"/>
      <c r="N1294" s="241"/>
      <c r="O1294" s="241"/>
      <c r="P1294" s="241"/>
      <c r="Q1294" s="241"/>
      <c r="R1294" s="241"/>
      <c r="S1294" s="241"/>
      <c r="T1294" s="242"/>
      <c r="AT1294" s="243" t="s">
        <v>235</v>
      </c>
      <c r="AU1294" s="243" t="s">
        <v>85</v>
      </c>
      <c r="AV1294" s="13" t="s">
        <v>25</v>
      </c>
      <c r="AW1294" s="13" t="s">
        <v>40</v>
      </c>
      <c r="AX1294" s="13" t="s">
        <v>77</v>
      </c>
      <c r="AY1294" s="243" t="s">
        <v>225</v>
      </c>
    </row>
    <row r="1295" spans="2:51" s="12" customFormat="1" ht="13.5">
      <c r="B1295" s="221"/>
      <c r="C1295" s="222"/>
      <c r="D1295" s="218" t="s">
        <v>235</v>
      </c>
      <c r="E1295" s="244" t="s">
        <v>24</v>
      </c>
      <c r="F1295" s="245" t="s">
        <v>1787</v>
      </c>
      <c r="G1295" s="222"/>
      <c r="H1295" s="246">
        <v>1.567</v>
      </c>
      <c r="I1295" s="227"/>
      <c r="J1295" s="222"/>
      <c r="K1295" s="222"/>
      <c r="L1295" s="228"/>
      <c r="M1295" s="229"/>
      <c r="N1295" s="230"/>
      <c r="O1295" s="230"/>
      <c r="P1295" s="230"/>
      <c r="Q1295" s="230"/>
      <c r="R1295" s="230"/>
      <c r="S1295" s="230"/>
      <c r="T1295" s="231"/>
      <c r="AT1295" s="232" t="s">
        <v>235</v>
      </c>
      <c r="AU1295" s="232" t="s">
        <v>85</v>
      </c>
      <c r="AV1295" s="12" t="s">
        <v>85</v>
      </c>
      <c r="AW1295" s="12" t="s">
        <v>40</v>
      </c>
      <c r="AX1295" s="12" t="s">
        <v>77</v>
      </c>
      <c r="AY1295" s="232" t="s">
        <v>225</v>
      </c>
    </row>
    <row r="1296" spans="2:51" s="15" customFormat="1" ht="13.5">
      <c r="B1296" s="258"/>
      <c r="C1296" s="259"/>
      <c r="D1296" s="223" t="s">
        <v>235</v>
      </c>
      <c r="E1296" s="260" t="s">
        <v>24</v>
      </c>
      <c r="F1296" s="261" t="s">
        <v>248</v>
      </c>
      <c r="G1296" s="259"/>
      <c r="H1296" s="262">
        <v>1.567</v>
      </c>
      <c r="I1296" s="263"/>
      <c r="J1296" s="259"/>
      <c r="K1296" s="259"/>
      <c r="L1296" s="264"/>
      <c r="M1296" s="265"/>
      <c r="N1296" s="266"/>
      <c r="O1296" s="266"/>
      <c r="P1296" s="266"/>
      <c r="Q1296" s="266"/>
      <c r="R1296" s="266"/>
      <c r="S1296" s="266"/>
      <c r="T1296" s="267"/>
      <c r="AT1296" s="268" t="s">
        <v>235</v>
      </c>
      <c r="AU1296" s="268" t="s">
        <v>85</v>
      </c>
      <c r="AV1296" s="15" t="s">
        <v>231</v>
      </c>
      <c r="AW1296" s="15" t="s">
        <v>40</v>
      </c>
      <c r="AX1296" s="15" t="s">
        <v>25</v>
      </c>
      <c r="AY1296" s="268" t="s">
        <v>225</v>
      </c>
    </row>
    <row r="1297" spans="2:65" s="1" customFormat="1" ht="16.5" customHeight="1">
      <c r="B1297" s="42"/>
      <c r="C1297" s="206" t="s">
        <v>1788</v>
      </c>
      <c r="D1297" s="206" t="s">
        <v>227</v>
      </c>
      <c r="E1297" s="207" t="s">
        <v>1789</v>
      </c>
      <c r="F1297" s="208" t="s">
        <v>1790</v>
      </c>
      <c r="G1297" s="209" t="s">
        <v>141</v>
      </c>
      <c r="H1297" s="210">
        <v>3.133</v>
      </c>
      <c r="I1297" s="211"/>
      <c r="J1297" s="212">
        <f>ROUND(I1297*H1297,2)</f>
        <v>0</v>
      </c>
      <c r="K1297" s="208" t="s">
        <v>230</v>
      </c>
      <c r="L1297" s="62"/>
      <c r="M1297" s="213" t="s">
        <v>24</v>
      </c>
      <c r="N1297" s="214" t="s">
        <v>48</v>
      </c>
      <c r="O1297" s="43"/>
      <c r="P1297" s="215">
        <f>O1297*H1297</f>
        <v>0</v>
      </c>
      <c r="Q1297" s="215">
        <v>0.00012</v>
      </c>
      <c r="R1297" s="215">
        <f>Q1297*H1297</f>
        <v>0.00037596</v>
      </c>
      <c r="S1297" s="215">
        <v>0</v>
      </c>
      <c r="T1297" s="216">
        <f>S1297*H1297</f>
        <v>0</v>
      </c>
      <c r="AR1297" s="25" t="s">
        <v>378</v>
      </c>
      <c r="AT1297" s="25" t="s">
        <v>227</v>
      </c>
      <c r="AU1297" s="25" t="s">
        <v>85</v>
      </c>
      <c r="AY1297" s="25" t="s">
        <v>225</v>
      </c>
      <c r="BE1297" s="217">
        <f>IF(N1297="základní",J1297,0)</f>
        <v>0</v>
      </c>
      <c r="BF1297" s="217">
        <f>IF(N1297="snížená",J1297,0)</f>
        <v>0</v>
      </c>
      <c r="BG1297" s="217">
        <f>IF(N1297="zákl. přenesená",J1297,0)</f>
        <v>0</v>
      </c>
      <c r="BH1297" s="217">
        <f>IF(N1297="sníž. přenesená",J1297,0)</f>
        <v>0</v>
      </c>
      <c r="BI1297" s="217">
        <f>IF(N1297="nulová",J1297,0)</f>
        <v>0</v>
      </c>
      <c r="BJ1297" s="25" t="s">
        <v>25</v>
      </c>
      <c r="BK1297" s="217">
        <f>ROUND(I1297*H1297,2)</f>
        <v>0</v>
      </c>
      <c r="BL1297" s="25" t="s">
        <v>378</v>
      </c>
      <c r="BM1297" s="25" t="s">
        <v>1791</v>
      </c>
    </row>
    <row r="1298" spans="2:47" s="1" customFormat="1" ht="13.5">
      <c r="B1298" s="42"/>
      <c r="C1298" s="64"/>
      <c r="D1298" s="218" t="s">
        <v>233</v>
      </c>
      <c r="E1298" s="64"/>
      <c r="F1298" s="219" t="s">
        <v>1792</v>
      </c>
      <c r="G1298" s="64"/>
      <c r="H1298" s="64"/>
      <c r="I1298" s="174"/>
      <c r="J1298" s="64"/>
      <c r="K1298" s="64"/>
      <c r="L1298" s="62"/>
      <c r="M1298" s="220"/>
      <c r="N1298" s="43"/>
      <c r="O1298" s="43"/>
      <c r="P1298" s="43"/>
      <c r="Q1298" s="43"/>
      <c r="R1298" s="43"/>
      <c r="S1298" s="43"/>
      <c r="T1298" s="79"/>
      <c r="AT1298" s="25" t="s">
        <v>233</v>
      </c>
      <c r="AU1298" s="25" t="s">
        <v>85</v>
      </c>
    </row>
    <row r="1299" spans="2:51" s="13" customFormat="1" ht="13.5">
      <c r="B1299" s="233"/>
      <c r="C1299" s="234"/>
      <c r="D1299" s="218" t="s">
        <v>235</v>
      </c>
      <c r="E1299" s="235" t="s">
        <v>24</v>
      </c>
      <c r="F1299" s="236" t="s">
        <v>1793</v>
      </c>
      <c r="G1299" s="234"/>
      <c r="H1299" s="237" t="s">
        <v>24</v>
      </c>
      <c r="I1299" s="238"/>
      <c r="J1299" s="234"/>
      <c r="K1299" s="234"/>
      <c r="L1299" s="239"/>
      <c r="M1299" s="240"/>
      <c r="N1299" s="241"/>
      <c r="O1299" s="241"/>
      <c r="P1299" s="241"/>
      <c r="Q1299" s="241"/>
      <c r="R1299" s="241"/>
      <c r="S1299" s="241"/>
      <c r="T1299" s="242"/>
      <c r="AT1299" s="243" t="s">
        <v>235</v>
      </c>
      <c r="AU1299" s="243" t="s">
        <v>85</v>
      </c>
      <c r="AV1299" s="13" t="s">
        <v>25</v>
      </c>
      <c r="AW1299" s="13" t="s">
        <v>40</v>
      </c>
      <c r="AX1299" s="13" t="s">
        <v>77</v>
      </c>
      <c r="AY1299" s="243" t="s">
        <v>225</v>
      </c>
    </row>
    <row r="1300" spans="2:51" s="12" customFormat="1" ht="13.5">
      <c r="B1300" s="221"/>
      <c r="C1300" s="222"/>
      <c r="D1300" s="218" t="s">
        <v>235</v>
      </c>
      <c r="E1300" s="244" t="s">
        <v>24</v>
      </c>
      <c r="F1300" s="245" t="s">
        <v>1794</v>
      </c>
      <c r="G1300" s="222"/>
      <c r="H1300" s="246">
        <v>3.133</v>
      </c>
      <c r="I1300" s="227"/>
      <c r="J1300" s="222"/>
      <c r="K1300" s="222"/>
      <c r="L1300" s="228"/>
      <c r="M1300" s="229"/>
      <c r="N1300" s="230"/>
      <c r="O1300" s="230"/>
      <c r="P1300" s="230"/>
      <c r="Q1300" s="230"/>
      <c r="R1300" s="230"/>
      <c r="S1300" s="230"/>
      <c r="T1300" s="231"/>
      <c r="AT1300" s="232" t="s">
        <v>235</v>
      </c>
      <c r="AU1300" s="232" t="s">
        <v>85</v>
      </c>
      <c r="AV1300" s="12" t="s">
        <v>85</v>
      </c>
      <c r="AW1300" s="12" t="s">
        <v>40</v>
      </c>
      <c r="AX1300" s="12" t="s">
        <v>77</v>
      </c>
      <c r="AY1300" s="232" t="s">
        <v>225</v>
      </c>
    </row>
    <row r="1301" spans="2:51" s="15" customFormat="1" ht="13.5">
      <c r="B1301" s="258"/>
      <c r="C1301" s="259"/>
      <c r="D1301" s="223" t="s">
        <v>235</v>
      </c>
      <c r="E1301" s="260" t="s">
        <v>24</v>
      </c>
      <c r="F1301" s="261" t="s">
        <v>248</v>
      </c>
      <c r="G1301" s="259"/>
      <c r="H1301" s="262">
        <v>3.133</v>
      </c>
      <c r="I1301" s="263"/>
      <c r="J1301" s="259"/>
      <c r="K1301" s="259"/>
      <c r="L1301" s="264"/>
      <c r="M1301" s="265"/>
      <c r="N1301" s="266"/>
      <c r="O1301" s="266"/>
      <c r="P1301" s="266"/>
      <c r="Q1301" s="266"/>
      <c r="R1301" s="266"/>
      <c r="S1301" s="266"/>
      <c r="T1301" s="267"/>
      <c r="AT1301" s="268" t="s">
        <v>235</v>
      </c>
      <c r="AU1301" s="268" t="s">
        <v>85</v>
      </c>
      <c r="AV1301" s="15" t="s">
        <v>231</v>
      </c>
      <c r="AW1301" s="15" t="s">
        <v>40</v>
      </c>
      <c r="AX1301" s="15" t="s">
        <v>25</v>
      </c>
      <c r="AY1301" s="268" t="s">
        <v>225</v>
      </c>
    </row>
    <row r="1302" spans="2:65" s="1" customFormat="1" ht="16.5" customHeight="1">
      <c r="B1302" s="42"/>
      <c r="C1302" s="206" t="s">
        <v>1795</v>
      </c>
      <c r="D1302" s="206" t="s">
        <v>227</v>
      </c>
      <c r="E1302" s="207" t="s">
        <v>1796</v>
      </c>
      <c r="F1302" s="208" t="s">
        <v>1797</v>
      </c>
      <c r="G1302" s="209" t="s">
        <v>141</v>
      </c>
      <c r="H1302" s="210">
        <v>1.567</v>
      </c>
      <c r="I1302" s="211"/>
      <c r="J1302" s="212">
        <f>ROUND(I1302*H1302,2)</f>
        <v>0</v>
      </c>
      <c r="K1302" s="208" t="s">
        <v>24</v>
      </c>
      <c r="L1302" s="62"/>
      <c r="M1302" s="213" t="s">
        <v>24</v>
      </c>
      <c r="N1302" s="214" t="s">
        <v>48</v>
      </c>
      <c r="O1302" s="43"/>
      <c r="P1302" s="215">
        <f>O1302*H1302</f>
        <v>0</v>
      </c>
      <c r="Q1302" s="215">
        <v>0.00066</v>
      </c>
      <c r="R1302" s="215">
        <f>Q1302*H1302</f>
        <v>0.00103422</v>
      </c>
      <c r="S1302" s="215">
        <v>0</v>
      </c>
      <c r="T1302" s="216">
        <f>S1302*H1302</f>
        <v>0</v>
      </c>
      <c r="AR1302" s="25" t="s">
        <v>378</v>
      </c>
      <c r="AT1302" s="25" t="s">
        <v>227</v>
      </c>
      <c r="AU1302" s="25" t="s">
        <v>85</v>
      </c>
      <c r="AY1302" s="25" t="s">
        <v>225</v>
      </c>
      <c r="BE1302" s="217">
        <f>IF(N1302="základní",J1302,0)</f>
        <v>0</v>
      </c>
      <c r="BF1302" s="217">
        <f>IF(N1302="snížená",J1302,0)</f>
        <v>0</v>
      </c>
      <c r="BG1302" s="217">
        <f>IF(N1302="zákl. přenesená",J1302,0)</f>
        <v>0</v>
      </c>
      <c r="BH1302" s="217">
        <f>IF(N1302="sníž. přenesená",J1302,0)</f>
        <v>0</v>
      </c>
      <c r="BI1302" s="217">
        <f>IF(N1302="nulová",J1302,0)</f>
        <v>0</v>
      </c>
      <c r="BJ1302" s="25" t="s">
        <v>25</v>
      </c>
      <c r="BK1302" s="217">
        <f>ROUND(I1302*H1302,2)</f>
        <v>0</v>
      </c>
      <c r="BL1302" s="25" t="s">
        <v>378</v>
      </c>
      <c r="BM1302" s="25" t="s">
        <v>1798</v>
      </c>
    </row>
    <row r="1303" spans="2:51" s="13" customFormat="1" ht="13.5">
      <c r="B1303" s="233"/>
      <c r="C1303" s="234"/>
      <c r="D1303" s="218" t="s">
        <v>235</v>
      </c>
      <c r="E1303" s="235" t="s">
        <v>24</v>
      </c>
      <c r="F1303" s="236" t="s">
        <v>1799</v>
      </c>
      <c r="G1303" s="234"/>
      <c r="H1303" s="237" t="s">
        <v>24</v>
      </c>
      <c r="I1303" s="238"/>
      <c r="J1303" s="234"/>
      <c r="K1303" s="234"/>
      <c r="L1303" s="239"/>
      <c r="M1303" s="240"/>
      <c r="N1303" s="241"/>
      <c r="O1303" s="241"/>
      <c r="P1303" s="241"/>
      <c r="Q1303" s="241"/>
      <c r="R1303" s="241"/>
      <c r="S1303" s="241"/>
      <c r="T1303" s="242"/>
      <c r="AT1303" s="243" t="s">
        <v>235</v>
      </c>
      <c r="AU1303" s="243" t="s">
        <v>85</v>
      </c>
      <c r="AV1303" s="13" t="s">
        <v>25</v>
      </c>
      <c r="AW1303" s="13" t="s">
        <v>40</v>
      </c>
      <c r="AX1303" s="13" t="s">
        <v>77</v>
      </c>
      <c r="AY1303" s="243" t="s">
        <v>225</v>
      </c>
    </row>
    <row r="1304" spans="2:51" s="12" customFormat="1" ht="13.5">
      <c r="B1304" s="221"/>
      <c r="C1304" s="222"/>
      <c r="D1304" s="218" t="s">
        <v>235</v>
      </c>
      <c r="E1304" s="244" t="s">
        <v>24</v>
      </c>
      <c r="F1304" s="245" t="s">
        <v>1787</v>
      </c>
      <c r="G1304" s="222"/>
      <c r="H1304" s="246">
        <v>1.567</v>
      </c>
      <c r="I1304" s="227"/>
      <c r="J1304" s="222"/>
      <c r="K1304" s="222"/>
      <c r="L1304" s="228"/>
      <c r="M1304" s="229"/>
      <c r="N1304" s="230"/>
      <c r="O1304" s="230"/>
      <c r="P1304" s="230"/>
      <c r="Q1304" s="230"/>
      <c r="R1304" s="230"/>
      <c r="S1304" s="230"/>
      <c r="T1304" s="231"/>
      <c r="AT1304" s="232" t="s">
        <v>235</v>
      </c>
      <c r="AU1304" s="232" t="s">
        <v>85</v>
      </c>
      <c r="AV1304" s="12" t="s">
        <v>85</v>
      </c>
      <c r="AW1304" s="12" t="s">
        <v>40</v>
      </c>
      <c r="AX1304" s="12" t="s">
        <v>77</v>
      </c>
      <c r="AY1304" s="232" t="s">
        <v>225</v>
      </c>
    </row>
    <row r="1305" spans="2:51" s="15" customFormat="1" ht="13.5">
      <c r="B1305" s="258"/>
      <c r="C1305" s="259"/>
      <c r="D1305" s="218" t="s">
        <v>235</v>
      </c>
      <c r="E1305" s="270" t="s">
        <v>24</v>
      </c>
      <c r="F1305" s="271" t="s">
        <v>248</v>
      </c>
      <c r="G1305" s="259"/>
      <c r="H1305" s="272">
        <v>1.567</v>
      </c>
      <c r="I1305" s="263"/>
      <c r="J1305" s="259"/>
      <c r="K1305" s="259"/>
      <c r="L1305" s="264"/>
      <c r="M1305" s="265"/>
      <c r="N1305" s="266"/>
      <c r="O1305" s="266"/>
      <c r="P1305" s="266"/>
      <c r="Q1305" s="266"/>
      <c r="R1305" s="266"/>
      <c r="S1305" s="266"/>
      <c r="T1305" s="267"/>
      <c r="AT1305" s="268" t="s">
        <v>235</v>
      </c>
      <c r="AU1305" s="268" t="s">
        <v>85</v>
      </c>
      <c r="AV1305" s="15" t="s">
        <v>231</v>
      </c>
      <c r="AW1305" s="15" t="s">
        <v>40</v>
      </c>
      <c r="AX1305" s="15" t="s">
        <v>25</v>
      </c>
      <c r="AY1305" s="268" t="s">
        <v>225</v>
      </c>
    </row>
    <row r="1306" spans="2:63" s="11" customFormat="1" ht="29.85" customHeight="1">
      <c r="B1306" s="189"/>
      <c r="C1306" s="190"/>
      <c r="D1306" s="203" t="s">
        <v>76</v>
      </c>
      <c r="E1306" s="204" t="s">
        <v>1800</v>
      </c>
      <c r="F1306" s="204" t="s">
        <v>1801</v>
      </c>
      <c r="G1306" s="190"/>
      <c r="H1306" s="190"/>
      <c r="I1306" s="193"/>
      <c r="J1306" s="205">
        <f>BK1306</f>
        <v>0</v>
      </c>
      <c r="K1306" s="190"/>
      <c r="L1306" s="195"/>
      <c r="M1306" s="196"/>
      <c r="N1306" s="197"/>
      <c r="O1306" s="197"/>
      <c r="P1306" s="198">
        <f>SUM(P1307:P1320)</f>
        <v>0</v>
      </c>
      <c r="Q1306" s="197"/>
      <c r="R1306" s="198">
        <f>SUM(R1307:R1320)</f>
        <v>1.6858230300000001</v>
      </c>
      <c r="S1306" s="197"/>
      <c r="T1306" s="199">
        <f>SUM(T1307:T1320)</f>
        <v>0</v>
      </c>
      <c r="AR1306" s="200" t="s">
        <v>85</v>
      </c>
      <c r="AT1306" s="201" t="s">
        <v>76</v>
      </c>
      <c r="AU1306" s="201" t="s">
        <v>25</v>
      </c>
      <c r="AY1306" s="200" t="s">
        <v>225</v>
      </c>
      <c r="BK1306" s="202">
        <f>SUM(BK1307:BK1320)</f>
        <v>0</v>
      </c>
    </row>
    <row r="1307" spans="2:65" s="1" customFormat="1" ht="16.5" customHeight="1">
      <c r="B1307" s="42"/>
      <c r="C1307" s="206" t="s">
        <v>1802</v>
      </c>
      <c r="D1307" s="206" t="s">
        <v>227</v>
      </c>
      <c r="E1307" s="207" t="s">
        <v>1803</v>
      </c>
      <c r="F1307" s="208" t="s">
        <v>1804</v>
      </c>
      <c r="G1307" s="209" t="s">
        <v>141</v>
      </c>
      <c r="H1307" s="210">
        <v>2081.263</v>
      </c>
      <c r="I1307" s="211"/>
      <c r="J1307" s="212">
        <f>ROUND(I1307*H1307,2)</f>
        <v>0</v>
      </c>
      <c r="K1307" s="208" t="s">
        <v>230</v>
      </c>
      <c r="L1307" s="62"/>
      <c r="M1307" s="213" t="s">
        <v>24</v>
      </c>
      <c r="N1307" s="214" t="s">
        <v>48</v>
      </c>
      <c r="O1307" s="43"/>
      <c r="P1307" s="215">
        <f>O1307*H1307</f>
        <v>0</v>
      </c>
      <c r="Q1307" s="215">
        <v>0.0004</v>
      </c>
      <c r="R1307" s="215">
        <f>Q1307*H1307</f>
        <v>0.8325052000000001</v>
      </c>
      <c r="S1307" s="215">
        <v>0</v>
      </c>
      <c r="T1307" s="216">
        <f>S1307*H1307</f>
        <v>0</v>
      </c>
      <c r="AR1307" s="25" t="s">
        <v>378</v>
      </c>
      <c r="AT1307" s="25" t="s">
        <v>227</v>
      </c>
      <c r="AU1307" s="25" t="s">
        <v>85</v>
      </c>
      <c r="AY1307" s="25" t="s">
        <v>225</v>
      </c>
      <c r="BE1307" s="217">
        <f>IF(N1307="základní",J1307,0)</f>
        <v>0</v>
      </c>
      <c r="BF1307" s="217">
        <f>IF(N1307="snížená",J1307,0)</f>
        <v>0</v>
      </c>
      <c r="BG1307" s="217">
        <f>IF(N1307="zákl. přenesená",J1307,0)</f>
        <v>0</v>
      </c>
      <c r="BH1307" s="217">
        <f>IF(N1307="sníž. přenesená",J1307,0)</f>
        <v>0</v>
      </c>
      <c r="BI1307" s="217">
        <f>IF(N1307="nulová",J1307,0)</f>
        <v>0</v>
      </c>
      <c r="BJ1307" s="25" t="s">
        <v>25</v>
      </c>
      <c r="BK1307" s="217">
        <f>ROUND(I1307*H1307,2)</f>
        <v>0</v>
      </c>
      <c r="BL1307" s="25" t="s">
        <v>378</v>
      </c>
      <c r="BM1307" s="25" t="s">
        <v>1805</v>
      </c>
    </row>
    <row r="1308" spans="2:47" s="1" customFormat="1" ht="13.5">
      <c r="B1308" s="42"/>
      <c r="C1308" s="64"/>
      <c r="D1308" s="218" t="s">
        <v>233</v>
      </c>
      <c r="E1308" s="64"/>
      <c r="F1308" s="219" t="s">
        <v>1806</v>
      </c>
      <c r="G1308" s="64"/>
      <c r="H1308" s="64"/>
      <c r="I1308" s="174"/>
      <c r="J1308" s="64"/>
      <c r="K1308" s="64"/>
      <c r="L1308" s="62"/>
      <c r="M1308" s="220"/>
      <c r="N1308" s="43"/>
      <c r="O1308" s="43"/>
      <c r="P1308" s="43"/>
      <c r="Q1308" s="43"/>
      <c r="R1308" s="43"/>
      <c r="S1308" s="43"/>
      <c r="T1308" s="79"/>
      <c r="AT1308" s="25" t="s">
        <v>233</v>
      </c>
      <c r="AU1308" s="25" t="s">
        <v>85</v>
      </c>
    </row>
    <row r="1309" spans="2:51" s="12" customFormat="1" ht="13.5">
      <c r="B1309" s="221"/>
      <c r="C1309" s="222"/>
      <c r="D1309" s="218" t="s">
        <v>235</v>
      </c>
      <c r="E1309" s="244" t="s">
        <v>24</v>
      </c>
      <c r="F1309" s="245" t="s">
        <v>1807</v>
      </c>
      <c r="G1309" s="222"/>
      <c r="H1309" s="246">
        <v>649.492</v>
      </c>
      <c r="I1309" s="227"/>
      <c r="J1309" s="222"/>
      <c r="K1309" s="222"/>
      <c r="L1309" s="228"/>
      <c r="M1309" s="229"/>
      <c r="N1309" s="230"/>
      <c r="O1309" s="230"/>
      <c r="P1309" s="230"/>
      <c r="Q1309" s="230"/>
      <c r="R1309" s="230"/>
      <c r="S1309" s="230"/>
      <c r="T1309" s="231"/>
      <c r="AT1309" s="232" t="s">
        <v>235</v>
      </c>
      <c r="AU1309" s="232" t="s">
        <v>85</v>
      </c>
      <c r="AV1309" s="12" t="s">
        <v>85</v>
      </c>
      <c r="AW1309" s="12" t="s">
        <v>40</v>
      </c>
      <c r="AX1309" s="12" t="s">
        <v>77</v>
      </c>
      <c r="AY1309" s="232" t="s">
        <v>225</v>
      </c>
    </row>
    <row r="1310" spans="2:51" s="12" customFormat="1" ht="13.5">
      <c r="B1310" s="221"/>
      <c r="C1310" s="222"/>
      <c r="D1310" s="218" t="s">
        <v>235</v>
      </c>
      <c r="E1310" s="244" t="s">
        <v>24</v>
      </c>
      <c r="F1310" s="245" t="s">
        <v>1808</v>
      </c>
      <c r="G1310" s="222"/>
      <c r="H1310" s="246">
        <v>1431.771</v>
      </c>
      <c r="I1310" s="227"/>
      <c r="J1310" s="222"/>
      <c r="K1310" s="222"/>
      <c r="L1310" s="228"/>
      <c r="M1310" s="229"/>
      <c r="N1310" s="230"/>
      <c r="O1310" s="230"/>
      <c r="P1310" s="230"/>
      <c r="Q1310" s="230"/>
      <c r="R1310" s="230"/>
      <c r="S1310" s="230"/>
      <c r="T1310" s="231"/>
      <c r="AT1310" s="232" t="s">
        <v>235</v>
      </c>
      <c r="AU1310" s="232" t="s">
        <v>85</v>
      </c>
      <c r="AV1310" s="12" t="s">
        <v>85</v>
      </c>
      <c r="AW1310" s="12" t="s">
        <v>40</v>
      </c>
      <c r="AX1310" s="12" t="s">
        <v>77</v>
      </c>
      <c r="AY1310" s="232" t="s">
        <v>225</v>
      </c>
    </row>
    <row r="1311" spans="2:51" s="15" customFormat="1" ht="13.5">
      <c r="B1311" s="258"/>
      <c r="C1311" s="259"/>
      <c r="D1311" s="223" t="s">
        <v>235</v>
      </c>
      <c r="E1311" s="260" t="s">
        <v>24</v>
      </c>
      <c r="F1311" s="261" t="s">
        <v>248</v>
      </c>
      <c r="G1311" s="259"/>
      <c r="H1311" s="262">
        <v>2081.263</v>
      </c>
      <c r="I1311" s="263"/>
      <c r="J1311" s="259"/>
      <c r="K1311" s="259"/>
      <c r="L1311" s="264"/>
      <c r="M1311" s="265"/>
      <c r="N1311" s="266"/>
      <c r="O1311" s="266"/>
      <c r="P1311" s="266"/>
      <c r="Q1311" s="266"/>
      <c r="R1311" s="266"/>
      <c r="S1311" s="266"/>
      <c r="T1311" s="267"/>
      <c r="AT1311" s="268" t="s">
        <v>235</v>
      </c>
      <c r="AU1311" s="268" t="s">
        <v>85</v>
      </c>
      <c r="AV1311" s="15" t="s">
        <v>231</v>
      </c>
      <c r="AW1311" s="15" t="s">
        <v>40</v>
      </c>
      <c r="AX1311" s="15" t="s">
        <v>25</v>
      </c>
      <c r="AY1311" s="268" t="s">
        <v>225</v>
      </c>
    </row>
    <row r="1312" spans="2:65" s="1" customFormat="1" ht="16.5" customHeight="1">
      <c r="B1312" s="42"/>
      <c r="C1312" s="206" t="s">
        <v>1809</v>
      </c>
      <c r="D1312" s="206" t="s">
        <v>227</v>
      </c>
      <c r="E1312" s="207" t="s">
        <v>1810</v>
      </c>
      <c r="F1312" s="208" t="s">
        <v>1811</v>
      </c>
      <c r="G1312" s="209" t="s">
        <v>141</v>
      </c>
      <c r="H1312" s="210">
        <v>2081.263</v>
      </c>
      <c r="I1312" s="211"/>
      <c r="J1312" s="212">
        <f>ROUND(I1312*H1312,2)</f>
        <v>0</v>
      </c>
      <c r="K1312" s="208" t="s">
        <v>230</v>
      </c>
      <c r="L1312" s="62"/>
      <c r="M1312" s="213" t="s">
        <v>24</v>
      </c>
      <c r="N1312" s="214" t="s">
        <v>48</v>
      </c>
      <c r="O1312" s="43"/>
      <c r="P1312" s="215">
        <f>O1312*H1312</f>
        <v>0</v>
      </c>
      <c r="Q1312" s="215">
        <v>0.0004</v>
      </c>
      <c r="R1312" s="215">
        <f>Q1312*H1312</f>
        <v>0.8325052000000001</v>
      </c>
      <c r="S1312" s="215">
        <v>0</v>
      </c>
      <c r="T1312" s="216">
        <f>S1312*H1312</f>
        <v>0</v>
      </c>
      <c r="AR1312" s="25" t="s">
        <v>378</v>
      </c>
      <c r="AT1312" s="25" t="s">
        <v>227</v>
      </c>
      <c r="AU1312" s="25" t="s">
        <v>85</v>
      </c>
      <c r="AY1312" s="25" t="s">
        <v>225</v>
      </c>
      <c r="BE1312" s="217">
        <f>IF(N1312="základní",J1312,0)</f>
        <v>0</v>
      </c>
      <c r="BF1312" s="217">
        <f>IF(N1312="snížená",J1312,0)</f>
        <v>0</v>
      </c>
      <c r="BG1312" s="217">
        <f>IF(N1312="zákl. přenesená",J1312,0)</f>
        <v>0</v>
      </c>
      <c r="BH1312" s="217">
        <f>IF(N1312="sníž. přenesená",J1312,0)</f>
        <v>0</v>
      </c>
      <c r="BI1312" s="217">
        <f>IF(N1312="nulová",J1312,0)</f>
        <v>0</v>
      </c>
      <c r="BJ1312" s="25" t="s">
        <v>25</v>
      </c>
      <c r="BK1312" s="217">
        <f>ROUND(I1312*H1312,2)</f>
        <v>0</v>
      </c>
      <c r="BL1312" s="25" t="s">
        <v>378</v>
      </c>
      <c r="BM1312" s="25" t="s">
        <v>1812</v>
      </c>
    </row>
    <row r="1313" spans="2:47" s="1" customFormat="1" ht="13.5">
      <c r="B1313" s="42"/>
      <c r="C1313" s="64"/>
      <c r="D1313" s="223" t="s">
        <v>233</v>
      </c>
      <c r="E1313" s="64"/>
      <c r="F1313" s="269" t="s">
        <v>1813</v>
      </c>
      <c r="G1313" s="64"/>
      <c r="H1313" s="64"/>
      <c r="I1313" s="174"/>
      <c r="J1313" s="64"/>
      <c r="K1313" s="64"/>
      <c r="L1313" s="62"/>
      <c r="M1313" s="220"/>
      <c r="N1313" s="43"/>
      <c r="O1313" s="43"/>
      <c r="P1313" s="43"/>
      <c r="Q1313" s="43"/>
      <c r="R1313" s="43"/>
      <c r="S1313" s="43"/>
      <c r="T1313" s="79"/>
      <c r="AT1313" s="25" t="s">
        <v>233</v>
      </c>
      <c r="AU1313" s="25" t="s">
        <v>85</v>
      </c>
    </row>
    <row r="1314" spans="2:65" s="1" customFormat="1" ht="25.5" customHeight="1">
      <c r="B1314" s="42"/>
      <c r="C1314" s="206" t="s">
        <v>1814</v>
      </c>
      <c r="D1314" s="206" t="s">
        <v>227</v>
      </c>
      <c r="E1314" s="207" t="s">
        <v>1815</v>
      </c>
      <c r="F1314" s="208" t="s">
        <v>1816</v>
      </c>
      <c r="G1314" s="209" t="s">
        <v>141</v>
      </c>
      <c r="H1314" s="210">
        <v>2081.263</v>
      </c>
      <c r="I1314" s="211"/>
      <c r="J1314" s="212">
        <f>ROUND(I1314*H1314,2)</f>
        <v>0</v>
      </c>
      <c r="K1314" s="208" t="s">
        <v>230</v>
      </c>
      <c r="L1314" s="62"/>
      <c r="M1314" s="213" t="s">
        <v>24</v>
      </c>
      <c r="N1314" s="214" t="s">
        <v>48</v>
      </c>
      <c r="O1314" s="43"/>
      <c r="P1314" s="215">
        <f>O1314*H1314</f>
        <v>0</v>
      </c>
      <c r="Q1314" s="215">
        <v>1E-05</v>
      </c>
      <c r="R1314" s="215">
        <f>Q1314*H1314</f>
        <v>0.020812630000000002</v>
      </c>
      <c r="S1314" s="215">
        <v>0</v>
      </c>
      <c r="T1314" s="216">
        <f>S1314*H1314</f>
        <v>0</v>
      </c>
      <c r="AR1314" s="25" t="s">
        <v>378</v>
      </c>
      <c r="AT1314" s="25" t="s">
        <v>227</v>
      </c>
      <c r="AU1314" s="25" t="s">
        <v>85</v>
      </c>
      <c r="AY1314" s="25" t="s">
        <v>225</v>
      </c>
      <c r="BE1314" s="217">
        <f>IF(N1314="základní",J1314,0)</f>
        <v>0</v>
      </c>
      <c r="BF1314" s="217">
        <f>IF(N1314="snížená",J1314,0)</f>
        <v>0</v>
      </c>
      <c r="BG1314" s="217">
        <f>IF(N1314="zákl. přenesená",J1314,0)</f>
        <v>0</v>
      </c>
      <c r="BH1314" s="217">
        <f>IF(N1314="sníž. přenesená",J1314,0)</f>
        <v>0</v>
      </c>
      <c r="BI1314" s="217">
        <f>IF(N1314="nulová",J1314,0)</f>
        <v>0</v>
      </c>
      <c r="BJ1314" s="25" t="s">
        <v>25</v>
      </c>
      <c r="BK1314" s="217">
        <f>ROUND(I1314*H1314,2)</f>
        <v>0</v>
      </c>
      <c r="BL1314" s="25" t="s">
        <v>378</v>
      </c>
      <c r="BM1314" s="25" t="s">
        <v>1817</v>
      </c>
    </row>
    <row r="1315" spans="2:47" s="1" customFormat="1" ht="27">
      <c r="B1315" s="42"/>
      <c r="C1315" s="64"/>
      <c r="D1315" s="223" t="s">
        <v>233</v>
      </c>
      <c r="E1315" s="64"/>
      <c r="F1315" s="269" t="s">
        <v>1818</v>
      </c>
      <c r="G1315" s="64"/>
      <c r="H1315" s="64"/>
      <c r="I1315" s="174"/>
      <c r="J1315" s="64"/>
      <c r="K1315" s="64"/>
      <c r="L1315" s="62"/>
      <c r="M1315" s="220"/>
      <c r="N1315" s="43"/>
      <c r="O1315" s="43"/>
      <c r="P1315" s="43"/>
      <c r="Q1315" s="43"/>
      <c r="R1315" s="43"/>
      <c r="S1315" s="43"/>
      <c r="T1315" s="79"/>
      <c r="AT1315" s="25" t="s">
        <v>233</v>
      </c>
      <c r="AU1315" s="25" t="s">
        <v>85</v>
      </c>
    </row>
    <row r="1316" spans="2:65" s="1" customFormat="1" ht="16.5" customHeight="1">
      <c r="B1316" s="42"/>
      <c r="C1316" s="206" t="s">
        <v>1819</v>
      </c>
      <c r="D1316" s="206" t="s">
        <v>227</v>
      </c>
      <c r="E1316" s="207" t="s">
        <v>1820</v>
      </c>
      <c r="F1316" s="208" t="s">
        <v>1821</v>
      </c>
      <c r="G1316" s="209" t="s">
        <v>141</v>
      </c>
      <c r="H1316" s="210">
        <v>128</v>
      </c>
      <c r="I1316" s="211"/>
      <c r="J1316" s="212">
        <f>ROUND(I1316*H1316,2)</f>
        <v>0</v>
      </c>
      <c r="K1316" s="208" t="s">
        <v>24</v>
      </c>
      <c r="L1316" s="62"/>
      <c r="M1316" s="213" t="s">
        <v>24</v>
      </c>
      <c r="N1316" s="214" t="s">
        <v>48</v>
      </c>
      <c r="O1316" s="43"/>
      <c r="P1316" s="215">
        <f>O1316*H1316</f>
        <v>0</v>
      </c>
      <c r="Q1316" s="215">
        <v>0</v>
      </c>
      <c r="R1316" s="215">
        <f>Q1316*H1316</f>
        <v>0</v>
      </c>
      <c r="S1316" s="215">
        <v>0</v>
      </c>
      <c r="T1316" s="216">
        <f>S1316*H1316</f>
        <v>0</v>
      </c>
      <c r="AR1316" s="25" t="s">
        <v>378</v>
      </c>
      <c r="AT1316" s="25" t="s">
        <v>227</v>
      </c>
      <c r="AU1316" s="25" t="s">
        <v>85</v>
      </c>
      <c r="AY1316" s="25" t="s">
        <v>225</v>
      </c>
      <c r="BE1316" s="217">
        <f>IF(N1316="základní",J1316,0)</f>
        <v>0</v>
      </c>
      <c r="BF1316" s="217">
        <f>IF(N1316="snížená",J1316,0)</f>
        <v>0</v>
      </c>
      <c r="BG1316" s="217">
        <f>IF(N1316="zákl. přenesená",J1316,0)</f>
        <v>0</v>
      </c>
      <c r="BH1316" s="217">
        <f>IF(N1316="sníž. přenesená",J1316,0)</f>
        <v>0</v>
      </c>
      <c r="BI1316" s="217">
        <f>IF(N1316="nulová",J1316,0)</f>
        <v>0</v>
      </c>
      <c r="BJ1316" s="25" t="s">
        <v>25</v>
      </c>
      <c r="BK1316" s="217">
        <f>ROUND(I1316*H1316,2)</f>
        <v>0</v>
      </c>
      <c r="BL1316" s="25" t="s">
        <v>378</v>
      </c>
      <c r="BM1316" s="25" t="s">
        <v>1822</v>
      </c>
    </row>
    <row r="1317" spans="2:47" s="1" customFormat="1" ht="13.5">
      <c r="B1317" s="42"/>
      <c r="C1317" s="64"/>
      <c r="D1317" s="218" t="s">
        <v>233</v>
      </c>
      <c r="E1317" s="64"/>
      <c r="F1317" s="219" t="s">
        <v>1821</v>
      </c>
      <c r="G1317" s="64"/>
      <c r="H1317" s="64"/>
      <c r="I1317" s="174"/>
      <c r="J1317" s="64"/>
      <c r="K1317" s="64"/>
      <c r="L1317" s="62"/>
      <c r="M1317" s="220"/>
      <c r="N1317" s="43"/>
      <c r="O1317" s="43"/>
      <c r="P1317" s="43"/>
      <c r="Q1317" s="43"/>
      <c r="R1317" s="43"/>
      <c r="S1317" s="43"/>
      <c r="T1317" s="79"/>
      <c r="AT1317" s="25" t="s">
        <v>233</v>
      </c>
      <c r="AU1317" s="25" t="s">
        <v>85</v>
      </c>
    </row>
    <row r="1318" spans="2:51" s="13" customFormat="1" ht="13.5">
      <c r="B1318" s="233"/>
      <c r="C1318" s="234"/>
      <c r="D1318" s="218" t="s">
        <v>235</v>
      </c>
      <c r="E1318" s="235" t="s">
        <v>24</v>
      </c>
      <c r="F1318" s="236" t="s">
        <v>1823</v>
      </c>
      <c r="G1318" s="234"/>
      <c r="H1318" s="237" t="s">
        <v>24</v>
      </c>
      <c r="I1318" s="238"/>
      <c r="J1318" s="234"/>
      <c r="K1318" s="234"/>
      <c r="L1318" s="239"/>
      <c r="M1318" s="240"/>
      <c r="N1318" s="241"/>
      <c r="O1318" s="241"/>
      <c r="P1318" s="241"/>
      <c r="Q1318" s="241"/>
      <c r="R1318" s="241"/>
      <c r="S1318" s="241"/>
      <c r="T1318" s="242"/>
      <c r="AT1318" s="243" t="s">
        <v>235</v>
      </c>
      <c r="AU1318" s="243" t="s">
        <v>85</v>
      </c>
      <c r="AV1318" s="13" t="s">
        <v>25</v>
      </c>
      <c r="AW1318" s="13" t="s">
        <v>40</v>
      </c>
      <c r="AX1318" s="13" t="s">
        <v>77</v>
      </c>
      <c r="AY1318" s="243" t="s">
        <v>225</v>
      </c>
    </row>
    <row r="1319" spans="2:51" s="12" customFormat="1" ht="13.5">
      <c r="B1319" s="221"/>
      <c r="C1319" s="222"/>
      <c r="D1319" s="218" t="s">
        <v>235</v>
      </c>
      <c r="E1319" s="244" t="s">
        <v>24</v>
      </c>
      <c r="F1319" s="245" t="s">
        <v>1824</v>
      </c>
      <c r="G1319" s="222"/>
      <c r="H1319" s="246">
        <v>128</v>
      </c>
      <c r="I1319" s="227"/>
      <c r="J1319" s="222"/>
      <c r="K1319" s="222"/>
      <c r="L1319" s="228"/>
      <c r="M1319" s="229"/>
      <c r="N1319" s="230"/>
      <c r="O1319" s="230"/>
      <c r="P1319" s="230"/>
      <c r="Q1319" s="230"/>
      <c r="R1319" s="230"/>
      <c r="S1319" s="230"/>
      <c r="T1319" s="231"/>
      <c r="AT1319" s="232" t="s">
        <v>235</v>
      </c>
      <c r="AU1319" s="232" t="s">
        <v>85</v>
      </c>
      <c r="AV1319" s="12" t="s">
        <v>85</v>
      </c>
      <c r="AW1319" s="12" t="s">
        <v>40</v>
      </c>
      <c r="AX1319" s="12" t="s">
        <v>77</v>
      </c>
      <c r="AY1319" s="232" t="s">
        <v>225</v>
      </c>
    </row>
    <row r="1320" spans="2:51" s="15" customFormat="1" ht="13.5">
      <c r="B1320" s="258"/>
      <c r="C1320" s="259"/>
      <c r="D1320" s="218" t="s">
        <v>235</v>
      </c>
      <c r="E1320" s="270" t="s">
        <v>24</v>
      </c>
      <c r="F1320" s="271" t="s">
        <v>248</v>
      </c>
      <c r="G1320" s="259"/>
      <c r="H1320" s="272">
        <v>128</v>
      </c>
      <c r="I1320" s="263"/>
      <c r="J1320" s="259"/>
      <c r="K1320" s="259"/>
      <c r="L1320" s="264"/>
      <c r="M1320" s="265"/>
      <c r="N1320" s="266"/>
      <c r="O1320" s="266"/>
      <c r="P1320" s="266"/>
      <c r="Q1320" s="266"/>
      <c r="R1320" s="266"/>
      <c r="S1320" s="266"/>
      <c r="T1320" s="267"/>
      <c r="AT1320" s="268" t="s">
        <v>235</v>
      </c>
      <c r="AU1320" s="268" t="s">
        <v>85</v>
      </c>
      <c r="AV1320" s="15" t="s">
        <v>231</v>
      </c>
      <c r="AW1320" s="15" t="s">
        <v>40</v>
      </c>
      <c r="AX1320" s="15" t="s">
        <v>25</v>
      </c>
      <c r="AY1320" s="268" t="s">
        <v>225</v>
      </c>
    </row>
    <row r="1321" spans="2:63" s="11" customFormat="1" ht="29.85" customHeight="1">
      <c r="B1321" s="189"/>
      <c r="C1321" s="190"/>
      <c r="D1321" s="203" t="s">
        <v>76</v>
      </c>
      <c r="E1321" s="204" t="s">
        <v>1825</v>
      </c>
      <c r="F1321" s="204" t="s">
        <v>1826</v>
      </c>
      <c r="G1321" s="190"/>
      <c r="H1321" s="190"/>
      <c r="I1321" s="193"/>
      <c r="J1321" s="205">
        <f>BK1321</f>
        <v>0</v>
      </c>
      <c r="K1321" s="190"/>
      <c r="L1321" s="195"/>
      <c r="M1321" s="196"/>
      <c r="N1321" s="197"/>
      <c r="O1321" s="197"/>
      <c r="P1321" s="198">
        <f>SUM(P1322:P1380)</f>
        <v>0</v>
      </c>
      <c r="Q1321" s="197"/>
      <c r="R1321" s="198">
        <f>SUM(R1322:R1380)</f>
        <v>0</v>
      </c>
      <c r="S1321" s="197"/>
      <c r="T1321" s="199">
        <f>SUM(T1322:T1380)</f>
        <v>0</v>
      </c>
      <c r="AR1321" s="200" t="s">
        <v>85</v>
      </c>
      <c r="AT1321" s="201" t="s">
        <v>76</v>
      </c>
      <c r="AU1321" s="201" t="s">
        <v>25</v>
      </c>
      <c r="AY1321" s="200" t="s">
        <v>225</v>
      </c>
      <c r="BK1321" s="202">
        <f>SUM(BK1322:BK1380)</f>
        <v>0</v>
      </c>
    </row>
    <row r="1322" spans="2:65" s="1" customFormat="1" ht="16.5" customHeight="1">
      <c r="B1322" s="42"/>
      <c r="C1322" s="206" t="s">
        <v>1827</v>
      </c>
      <c r="D1322" s="206" t="s">
        <v>227</v>
      </c>
      <c r="E1322" s="207" t="s">
        <v>1828</v>
      </c>
      <c r="F1322" s="208" t="s">
        <v>1829</v>
      </c>
      <c r="G1322" s="209" t="s">
        <v>748</v>
      </c>
      <c r="H1322" s="210">
        <v>3</v>
      </c>
      <c r="I1322" s="211"/>
      <c r="J1322" s="212">
        <f>ROUND(I1322*H1322,2)</f>
        <v>0</v>
      </c>
      <c r="K1322" s="208" t="s">
        <v>24</v>
      </c>
      <c r="L1322" s="62"/>
      <c r="M1322" s="213" t="s">
        <v>24</v>
      </c>
      <c r="N1322" s="214" t="s">
        <v>48</v>
      </c>
      <c r="O1322" s="43"/>
      <c r="P1322" s="215">
        <f>O1322*H1322</f>
        <v>0</v>
      </c>
      <c r="Q1322" s="215">
        <v>0</v>
      </c>
      <c r="R1322" s="215">
        <f>Q1322*H1322</f>
        <v>0</v>
      </c>
      <c r="S1322" s="215">
        <v>0</v>
      </c>
      <c r="T1322" s="216">
        <f>S1322*H1322</f>
        <v>0</v>
      </c>
      <c r="AR1322" s="25" t="s">
        <v>378</v>
      </c>
      <c r="AT1322" s="25" t="s">
        <v>227</v>
      </c>
      <c r="AU1322" s="25" t="s">
        <v>85</v>
      </c>
      <c r="AY1322" s="25" t="s">
        <v>225</v>
      </c>
      <c r="BE1322" s="217">
        <f>IF(N1322="základní",J1322,0)</f>
        <v>0</v>
      </c>
      <c r="BF1322" s="217">
        <f>IF(N1322="snížená",J1322,0)</f>
        <v>0</v>
      </c>
      <c r="BG1322" s="217">
        <f>IF(N1322="zákl. přenesená",J1322,0)</f>
        <v>0</v>
      </c>
      <c r="BH1322" s="217">
        <f>IF(N1322="sníž. přenesená",J1322,0)</f>
        <v>0</v>
      </c>
      <c r="BI1322" s="217">
        <f>IF(N1322="nulová",J1322,0)</f>
        <v>0</v>
      </c>
      <c r="BJ1322" s="25" t="s">
        <v>25</v>
      </c>
      <c r="BK1322" s="217">
        <f>ROUND(I1322*H1322,2)</f>
        <v>0</v>
      </c>
      <c r="BL1322" s="25" t="s">
        <v>378</v>
      </c>
      <c r="BM1322" s="25" t="s">
        <v>1830</v>
      </c>
    </row>
    <row r="1323" spans="2:47" s="1" customFormat="1" ht="13.5">
      <c r="B1323" s="42"/>
      <c r="C1323" s="64"/>
      <c r="D1323" s="223" t="s">
        <v>233</v>
      </c>
      <c r="E1323" s="64"/>
      <c r="F1323" s="269" t="s">
        <v>1829</v>
      </c>
      <c r="G1323" s="64"/>
      <c r="H1323" s="64"/>
      <c r="I1323" s="174"/>
      <c r="J1323" s="64"/>
      <c r="K1323" s="64"/>
      <c r="L1323" s="62"/>
      <c r="M1323" s="220"/>
      <c r="N1323" s="43"/>
      <c r="O1323" s="43"/>
      <c r="P1323" s="43"/>
      <c r="Q1323" s="43"/>
      <c r="R1323" s="43"/>
      <c r="S1323" s="43"/>
      <c r="T1323" s="79"/>
      <c r="AT1323" s="25" t="s">
        <v>233</v>
      </c>
      <c r="AU1323" s="25" t="s">
        <v>85</v>
      </c>
    </row>
    <row r="1324" spans="2:65" s="1" customFormat="1" ht="38.25" customHeight="1">
      <c r="B1324" s="42"/>
      <c r="C1324" s="274" t="s">
        <v>1831</v>
      </c>
      <c r="D1324" s="274" t="s">
        <v>697</v>
      </c>
      <c r="E1324" s="275" t="s">
        <v>1832</v>
      </c>
      <c r="F1324" s="276" t="s">
        <v>1833</v>
      </c>
      <c r="G1324" s="277" t="s">
        <v>748</v>
      </c>
      <c r="H1324" s="278">
        <v>3</v>
      </c>
      <c r="I1324" s="279"/>
      <c r="J1324" s="280">
        <f>ROUND(I1324*H1324,2)</f>
        <v>0</v>
      </c>
      <c r="K1324" s="276" t="s">
        <v>24</v>
      </c>
      <c r="L1324" s="281"/>
      <c r="M1324" s="282" t="s">
        <v>24</v>
      </c>
      <c r="N1324" s="283" t="s">
        <v>48</v>
      </c>
      <c r="O1324" s="43"/>
      <c r="P1324" s="215">
        <f>O1324*H1324</f>
        <v>0</v>
      </c>
      <c r="Q1324" s="215">
        <v>0</v>
      </c>
      <c r="R1324" s="215">
        <f>Q1324*H1324</f>
        <v>0</v>
      </c>
      <c r="S1324" s="215">
        <v>0</v>
      </c>
      <c r="T1324" s="216">
        <f>S1324*H1324</f>
        <v>0</v>
      </c>
      <c r="AR1324" s="25" t="s">
        <v>499</v>
      </c>
      <c r="AT1324" s="25" t="s">
        <v>697</v>
      </c>
      <c r="AU1324" s="25" t="s">
        <v>85</v>
      </c>
      <c r="AY1324" s="25" t="s">
        <v>225</v>
      </c>
      <c r="BE1324" s="217">
        <f>IF(N1324="základní",J1324,0)</f>
        <v>0</v>
      </c>
      <c r="BF1324" s="217">
        <f>IF(N1324="snížená",J1324,0)</f>
        <v>0</v>
      </c>
      <c r="BG1324" s="217">
        <f>IF(N1324="zákl. přenesená",J1324,0)</f>
        <v>0</v>
      </c>
      <c r="BH1324" s="217">
        <f>IF(N1324="sníž. přenesená",J1324,0)</f>
        <v>0</v>
      </c>
      <c r="BI1324" s="217">
        <f>IF(N1324="nulová",J1324,0)</f>
        <v>0</v>
      </c>
      <c r="BJ1324" s="25" t="s">
        <v>25</v>
      </c>
      <c r="BK1324" s="217">
        <f>ROUND(I1324*H1324,2)</f>
        <v>0</v>
      </c>
      <c r="BL1324" s="25" t="s">
        <v>378</v>
      </c>
      <c r="BM1324" s="25" t="s">
        <v>1834</v>
      </c>
    </row>
    <row r="1325" spans="2:65" s="1" customFormat="1" ht="16.5" customHeight="1">
      <c r="B1325" s="42"/>
      <c r="C1325" s="206" t="s">
        <v>1835</v>
      </c>
      <c r="D1325" s="206" t="s">
        <v>227</v>
      </c>
      <c r="E1325" s="207" t="s">
        <v>1836</v>
      </c>
      <c r="F1325" s="208" t="s">
        <v>1837</v>
      </c>
      <c r="G1325" s="209" t="s">
        <v>748</v>
      </c>
      <c r="H1325" s="210">
        <v>1</v>
      </c>
      <c r="I1325" s="211"/>
      <c r="J1325" s="212">
        <f>ROUND(I1325*H1325,2)</f>
        <v>0</v>
      </c>
      <c r="K1325" s="208" t="s">
        <v>24</v>
      </c>
      <c r="L1325" s="62"/>
      <c r="M1325" s="213" t="s">
        <v>24</v>
      </c>
      <c r="N1325" s="214" t="s">
        <v>48</v>
      </c>
      <c r="O1325" s="43"/>
      <c r="P1325" s="215">
        <f>O1325*H1325</f>
        <v>0</v>
      </c>
      <c r="Q1325" s="215">
        <v>0</v>
      </c>
      <c r="R1325" s="215">
        <f>Q1325*H1325</f>
        <v>0</v>
      </c>
      <c r="S1325" s="215">
        <v>0</v>
      </c>
      <c r="T1325" s="216">
        <f>S1325*H1325</f>
        <v>0</v>
      </c>
      <c r="AR1325" s="25" t="s">
        <v>378</v>
      </c>
      <c r="AT1325" s="25" t="s">
        <v>227</v>
      </c>
      <c r="AU1325" s="25" t="s">
        <v>85</v>
      </c>
      <c r="AY1325" s="25" t="s">
        <v>225</v>
      </c>
      <c r="BE1325" s="217">
        <f>IF(N1325="základní",J1325,0)</f>
        <v>0</v>
      </c>
      <c r="BF1325" s="217">
        <f>IF(N1325="snížená",J1325,0)</f>
        <v>0</v>
      </c>
      <c r="BG1325" s="217">
        <f>IF(N1325="zákl. přenesená",J1325,0)</f>
        <v>0</v>
      </c>
      <c r="BH1325" s="217">
        <f>IF(N1325="sníž. přenesená",J1325,0)</f>
        <v>0</v>
      </c>
      <c r="BI1325" s="217">
        <f>IF(N1325="nulová",J1325,0)</f>
        <v>0</v>
      </c>
      <c r="BJ1325" s="25" t="s">
        <v>25</v>
      </c>
      <c r="BK1325" s="217">
        <f>ROUND(I1325*H1325,2)</f>
        <v>0</v>
      </c>
      <c r="BL1325" s="25" t="s">
        <v>378</v>
      </c>
      <c r="BM1325" s="25" t="s">
        <v>1838</v>
      </c>
    </row>
    <row r="1326" spans="2:47" s="1" customFormat="1" ht="13.5">
      <c r="B1326" s="42"/>
      <c r="C1326" s="64"/>
      <c r="D1326" s="223" t="s">
        <v>233</v>
      </c>
      <c r="E1326" s="64"/>
      <c r="F1326" s="269" t="s">
        <v>1837</v>
      </c>
      <c r="G1326" s="64"/>
      <c r="H1326" s="64"/>
      <c r="I1326" s="174"/>
      <c r="J1326" s="64"/>
      <c r="K1326" s="64"/>
      <c r="L1326" s="62"/>
      <c r="M1326" s="220"/>
      <c r="N1326" s="43"/>
      <c r="O1326" s="43"/>
      <c r="P1326" s="43"/>
      <c r="Q1326" s="43"/>
      <c r="R1326" s="43"/>
      <c r="S1326" s="43"/>
      <c r="T1326" s="79"/>
      <c r="AT1326" s="25" t="s">
        <v>233</v>
      </c>
      <c r="AU1326" s="25" t="s">
        <v>85</v>
      </c>
    </row>
    <row r="1327" spans="2:65" s="1" customFormat="1" ht="38.25" customHeight="1">
      <c r="B1327" s="42"/>
      <c r="C1327" s="274" t="s">
        <v>1839</v>
      </c>
      <c r="D1327" s="274" t="s">
        <v>697</v>
      </c>
      <c r="E1327" s="275" t="s">
        <v>1840</v>
      </c>
      <c r="F1327" s="276" t="s">
        <v>1841</v>
      </c>
      <c r="G1327" s="277" t="s">
        <v>748</v>
      </c>
      <c r="H1327" s="278">
        <v>1</v>
      </c>
      <c r="I1327" s="279"/>
      <c r="J1327" s="280">
        <f>ROUND(I1327*H1327,2)</f>
        <v>0</v>
      </c>
      <c r="K1327" s="276" t="s">
        <v>24</v>
      </c>
      <c r="L1327" s="281"/>
      <c r="M1327" s="282" t="s">
        <v>24</v>
      </c>
      <c r="N1327" s="283" t="s">
        <v>48</v>
      </c>
      <c r="O1327" s="43"/>
      <c r="P1327" s="215">
        <f>O1327*H1327</f>
        <v>0</v>
      </c>
      <c r="Q1327" s="215">
        <v>0</v>
      </c>
      <c r="R1327" s="215">
        <f>Q1327*H1327</f>
        <v>0</v>
      </c>
      <c r="S1327" s="215">
        <v>0</v>
      </c>
      <c r="T1327" s="216">
        <f>S1327*H1327</f>
        <v>0</v>
      </c>
      <c r="AR1327" s="25" t="s">
        <v>499</v>
      </c>
      <c r="AT1327" s="25" t="s">
        <v>697</v>
      </c>
      <c r="AU1327" s="25" t="s">
        <v>85</v>
      </c>
      <c r="AY1327" s="25" t="s">
        <v>225</v>
      </c>
      <c r="BE1327" s="217">
        <f>IF(N1327="základní",J1327,0)</f>
        <v>0</v>
      </c>
      <c r="BF1327" s="217">
        <f>IF(N1327="snížená",J1327,0)</f>
        <v>0</v>
      </c>
      <c r="BG1327" s="217">
        <f>IF(N1327="zákl. přenesená",J1327,0)</f>
        <v>0</v>
      </c>
      <c r="BH1327" s="217">
        <f>IF(N1327="sníž. přenesená",J1327,0)</f>
        <v>0</v>
      </c>
      <c r="BI1327" s="217">
        <f>IF(N1327="nulová",J1327,0)</f>
        <v>0</v>
      </c>
      <c r="BJ1327" s="25" t="s">
        <v>25</v>
      </c>
      <c r="BK1327" s="217">
        <f>ROUND(I1327*H1327,2)</f>
        <v>0</v>
      </c>
      <c r="BL1327" s="25" t="s">
        <v>378</v>
      </c>
      <c r="BM1327" s="25" t="s">
        <v>1842</v>
      </c>
    </row>
    <row r="1328" spans="2:65" s="1" customFormat="1" ht="16.5" customHeight="1">
      <c r="B1328" s="42"/>
      <c r="C1328" s="206" t="s">
        <v>1843</v>
      </c>
      <c r="D1328" s="206" t="s">
        <v>227</v>
      </c>
      <c r="E1328" s="207" t="s">
        <v>1844</v>
      </c>
      <c r="F1328" s="208" t="s">
        <v>1845</v>
      </c>
      <c r="G1328" s="209" t="s">
        <v>748</v>
      </c>
      <c r="H1328" s="210">
        <v>3</v>
      </c>
      <c r="I1328" s="211"/>
      <c r="J1328" s="212">
        <f>ROUND(I1328*H1328,2)</f>
        <v>0</v>
      </c>
      <c r="K1328" s="208" t="s">
        <v>24</v>
      </c>
      <c r="L1328" s="62"/>
      <c r="M1328" s="213" t="s">
        <v>24</v>
      </c>
      <c r="N1328" s="214" t="s">
        <v>48</v>
      </c>
      <c r="O1328" s="43"/>
      <c r="P1328" s="215">
        <f>O1328*H1328</f>
        <v>0</v>
      </c>
      <c r="Q1328" s="215">
        <v>0</v>
      </c>
      <c r="R1328" s="215">
        <f>Q1328*H1328</f>
        <v>0</v>
      </c>
      <c r="S1328" s="215">
        <v>0</v>
      </c>
      <c r="T1328" s="216">
        <f>S1328*H1328</f>
        <v>0</v>
      </c>
      <c r="AR1328" s="25" t="s">
        <v>378</v>
      </c>
      <c r="AT1328" s="25" t="s">
        <v>227</v>
      </c>
      <c r="AU1328" s="25" t="s">
        <v>85</v>
      </c>
      <c r="AY1328" s="25" t="s">
        <v>225</v>
      </c>
      <c r="BE1328" s="217">
        <f>IF(N1328="základní",J1328,0)</f>
        <v>0</v>
      </c>
      <c r="BF1328" s="217">
        <f>IF(N1328="snížená",J1328,0)</f>
        <v>0</v>
      </c>
      <c r="BG1328" s="217">
        <f>IF(N1328="zákl. přenesená",J1328,0)</f>
        <v>0</v>
      </c>
      <c r="BH1328" s="217">
        <f>IF(N1328="sníž. přenesená",J1328,0)</f>
        <v>0</v>
      </c>
      <c r="BI1328" s="217">
        <f>IF(N1328="nulová",J1328,0)</f>
        <v>0</v>
      </c>
      <c r="BJ1328" s="25" t="s">
        <v>25</v>
      </c>
      <c r="BK1328" s="217">
        <f>ROUND(I1328*H1328,2)</f>
        <v>0</v>
      </c>
      <c r="BL1328" s="25" t="s">
        <v>378</v>
      </c>
      <c r="BM1328" s="25" t="s">
        <v>1846</v>
      </c>
    </row>
    <row r="1329" spans="2:47" s="1" customFormat="1" ht="13.5">
      <c r="B1329" s="42"/>
      <c r="C1329" s="64"/>
      <c r="D1329" s="223" t="s">
        <v>233</v>
      </c>
      <c r="E1329" s="64"/>
      <c r="F1329" s="269" t="s">
        <v>1845</v>
      </c>
      <c r="G1329" s="64"/>
      <c r="H1329" s="64"/>
      <c r="I1329" s="174"/>
      <c r="J1329" s="64"/>
      <c r="K1329" s="64"/>
      <c r="L1329" s="62"/>
      <c r="M1329" s="220"/>
      <c r="N1329" s="43"/>
      <c r="O1329" s="43"/>
      <c r="P1329" s="43"/>
      <c r="Q1329" s="43"/>
      <c r="R1329" s="43"/>
      <c r="S1329" s="43"/>
      <c r="T1329" s="79"/>
      <c r="AT1329" s="25" t="s">
        <v>233</v>
      </c>
      <c r="AU1329" s="25" t="s">
        <v>85</v>
      </c>
    </row>
    <row r="1330" spans="2:65" s="1" customFormat="1" ht="38.25" customHeight="1">
      <c r="B1330" s="42"/>
      <c r="C1330" s="274" t="s">
        <v>1847</v>
      </c>
      <c r="D1330" s="274" t="s">
        <v>697</v>
      </c>
      <c r="E1330" s="275" t="s">
        <v>1848</v>
      </c>
      <c r="F1330" s="276" t="s">
        <v>1849</v>
      </c>
      <c r="G1330" s="277" t="s">
        <v>748</v>
      </c>
      <c r="H1330" s="278">
        <v>3</v>
      </c>
      <c r="I1330" s="279"/>
      <c r="J1330" s="280">
        <f>ROUND(I1330*H1330,2)</f>
        <v>0</v>
      </c>
      <c r="K1330" s="276" t="s">
        <v>24</v>
      </c>
      <c r="L1330" s="281"/>
      <c r="M1330" s="282" t="s">
        <v>24</v>
      </c>
      <c r="N1330" s="283" t="s">
        <v>48</v>
      </c>
      <c r="O1330" s="43"/>
      <c r="P1330" s="215">
        <f>O1330*H1330</f>
        <v>0</v>
      </c>
      <c r="Q1330" s="215">
        <v>0</v>
      </c>
      <c r="R1330" s="215">
        <f>Q1330*H1330</f>
        <v>0</v>
      </c>
      <c r="S1330" s="215">
        <v>0</v>
      </c>
      <c r="T1330" s="216">
        <f>S1330*H1330</f>
        <v>0</v>
      </c>
      <c r="AR1330" s="25" t="s">
        <v>499</v>
      </c>
      <c r="AT1330" s="25" t="s">
        <v>697</v>
      </c>
      <c r="AU1330" s="25" t="s">
        <v>85</v>
      </c>
      <c r="AY1330" s="25" t="s">
        <v>225</v>
      </c>
      <c r="BE1330" s="217">
        <f>IF(N1330="základní",J1330,0)</f>
        <v>0</v>
      </c>
      <c r="BF1330" s="217">
        <f>IF(N1330="snížená",J1330,0)</f>
        <v>0</v>
      </c>
      <c r="BG1330" s="217">
        <f>IF(N1330="zákl. přenesená",J1330,0)</f>
        <v>0</v>
      </c>
      <c r="BH1330" s="217">
        <f>IF(N1330="sníž. přenesená",J1330,0)</f>
        <v>0</v>
      </c>
      <c r="BI1330" s="217">
        <f>IF(N1330="nulová",J1330,0)</f>
        <v>0</v>
      </c>
      <c r="BJ1330" s="25" t="s">
        <v>25</v>
      </c>
      <c r="BK1330" s="217">
        <f>ROUND(I1330*H1330,2)</f>
        <v>0</v>
      </c>
      <c r="BL1330" s="25" t="s">
        <v>378</v>
      </c>
      <c r="BM1330" s="25" t="s">
        <v>1850</v>
      </c>
    </row>
    <row r="1331" spans="2:65" s="1" customFormat="1" ht="16.5" customHeight="1">
      <c r="B1331" s="42"/>
      <c r="C1331" s="206" t="s">
        <v>1851</v>
      </c>
      <c r="D1331" s="206" t="s">
        <v>227</v>
      </c>
      <c r="E1331" s="207" t="s">
        <v>1852</v>
      </c>
      <c r="F1331" s="208" t="s">
        <v>1853</v>
      </c>
      <c r="G1331" s="209" t="s">
        <v>748</v>
      </c>
      <c r="H1331" s="210">
        <v>1</v>
      </c>
      <c r="I1331" s="211"/>
      <c r="J1331" s="212">
        <f>ROUND(I1331*H1331,2)</f>
        <v>0</v>
      </c>
      <c r="K1331" s="208" t="s">
        <v>24</v>
      </c>
      <c r="L1331" s="62"/>
      <c r="M1331" s="213" t="s">
        <v>24</v>
      </c>
      <c r="N1331" s="214" t="s">
        <v>48</v>
      </c>
      <c r="O1331" s="43"/>
      <c r="P1331" s="215">
        <f>O1331*H1331</f>
        <v>0</v>
      </c>
      <c r="Q1331" s="215">
        <v>0</v>
      </c>
      <c r="R1331" s="215">
        <f>Q1331*H1331</f>
        <v>0</v>
      </c>
      <c r="S1331" s="215">
        <v>0</v>
      </c>
      <c r="T1331" s="216">
        <f>S1331*H1331</f>
        <v>0</v>
      </c>
      <c r="AR1331" s="25" t="s">
        <v>378</v>
      </c>
      <c r="AT1331" s="25" t="s">
        <v>227</v>
      </c>
      <c r="AU1331" s="25" t="s">
        <v>85</v>
      </c>
      <c r="AY1331" s="25" t="s">
        <v>225</v>
      </c>
      <c r="BE1331" s="217">
        <f>IF(N1331="základní",J1331,0)</f>
        <v>0</v>
      </c>
      <c r="BF1331" s="217">
        <f>IF(N1331="snížená",J1331,0)</f>
        <v>0</v>
      </c>
      <c r="BG1331" s="217">
        <f>IF(N1331="zákl. přenesená",J1331,0)</f>
        <v>0</v>
      </c>
      <c r="BH1331" s="217">
        <f>IF(N1331="sníž. přenesená",J1331,0)</f>
        <v>0</v>
      </c>
      <c r="BI1331" s="217">
        <f>IF(N1331="nulová",J1331,0)</f>
        <v>0</v>
      </c>
      <c r="BJ1331" s="25" t="s">
        <v>25</v>
      </c>
      <c r="BK1331" s="217">
        <f>ROUND(I1331*H1331,2)</f>
        <v>0</v>
      </c>
      <c r="BL1331" s="25" t="s">
        <v>378</v>
      </c>
      <c r="BM1331" s="25" t="s">
        <v>1854</v>
      </c>
    </row>
    <row r="1332" spans="2:47" s="1" customFormat="1" ht="13.5">
      <c r="B1332" s="42"/>
      <c r="C1332" s="64"/>
      <c r="D1332" s="223" t="s">
        <v>233</v>
      </c>
      <c r="E1332" s="64"/>
      <c r="F1332" s="269" t="s">
        <v>1853</v>
      </c>
      <c r="G1332" s="64"/>
      <c r="H1332" s="64"/>
      <c r="I1332" s="174"/>
      <c r="J1332" s="64"/>
      <c r="K1332" s="64"/>
      <c r="L1332" s="62"/>
      <c r="M1332" s="220"/>
      <c r="N1332" s="43"/>
      <c r="O1332" s="43"/>
      <c r="P1332" s="43"/>
      <c r="Q1332" s="43"/>
      <c r="R1332" s="43"/>
      <c r="S1332" s="43"/>
      <c r="T1332" s="79"/>
      <c r="AT1332" s="25" t="s">
        <v>233</v>
      </c>
      <c r="AU1332" s="25" t="s">
        <v>85</v>
      </c>
    </row>
    <row r="1333" spans="2:65" s="1" customFormat="1" ht="38.25" customHeight="1">
      <c r="B1333" s="42"/>
      <c r="C1333" s="274" t="s">
        <v>1855</v>
      </c>
      <c r="D1333" s="274" t="s">
        <v>697</v>
      </c>
      <c r="E1333" s="275" t="s">
        <v>1856</v>
      </c>
      <c r="F1333" s="276" t="s">
        <v>1857</v>
      </c>
      <c r="G1333" s="277" t="s">
        <v>748</v>
      </c>
      <c r="H1333" s="278">
        <v>1</v>
      </c>
      <c r="I1333" s="279"/>
      <c r="J1333" s="280">
        <f>ROUND(I1333*H1333,2)</f>
        <v>0</v>
      </c>
      <c r="K1333" s="276" t="s">
        <v>24</v>
      </c>
      <c r="L1333" s="281"/>
      <c r="M1333" s="282" t="s">
        <v>24</v>
      </c>
      <c r="N1333" s="283" t="s">
        <v>48</v>
      </c>
      <c r="O1333" s="43"/>
      <c r="P1333" s="215">
        <f>O1333*H1333</f>
        <v>0</v>
      </c>
      <c r="Q1333" s="215">
        <v>0</v>
      </c>
      <c r="R1333" s="215">
        <f>Q1333*H1333</f>
        <v>0</v>
      </c>
      <c r="S1333" s="215">
        <v>0</v>
      </c>
      <c r="T1333" s="216">
        <f>S1333*H1333</f>
        <v>0</v>
      </c>
      <c r="AR1333" s="25" t="s">
        <v>499</v>
      </c>
      <c r="AT1333" s="25" t="s">
        <v>697</v>
      </c>
      <c r="AU1333" s="25" t="s">
        <v>85</v>
      </c>
      <c r="AY1333" s="25" t="s">
        <v>225</v>
      </c>
      <c r="BE1333" s="217">
        <f>IF(N1333="základní",J1333,0)</f>
        <v>0</v>
      </c>
      <c r="BF1333" s="217">
        <f>IF(N1333="snížená",J1333,0)</f>
        <v>0</v>
      </c>
      <c r="BG1333" s="217">
        <f>IF(N1333="zákl. přenesená",J1333,0)</f>
        <v>0</v>
      </c>
      <c r="BH1333" s="217">
        <f>IF(N1333="sníž. přenesená",J1333,0)</f>
        <v>0</v>
      </c>
      <c r="BI1333" s="217">
        <f>IF(N1333="nulová",J1333,0)</f>
        <v>0</v>
      </c>
      <c r="BJ1333" s="25" t="s">
        <v>25</v>
      </c>
      <c r="BK1333" s="217">
        <f>ROUND(I1333*H1333,2)</f>
        <v>0</v>
      </c>
      <c r="BL1333" s="25" t="s">
        <v>378</v>
      </c>
      <c r="BM1333" s="25" t="s">
        <v>1858</v>
      </c>
    </row>
    <row r="1334" spans="2:65" s="1" customFormat="1" ht="16.5" customHeight="1">
      <c r="B1334" s="42"/>
      <c r="C1334" s="206" t="s">
        <v>1859</v>
      </c>
      <c r="D1334" s="206" t="s">
        <v>227</v>
      </c>
      <c r="E1334" s="207" t="s">
        <v>1860</v>
      </c>
      <c r="F1334" s="208" t="s">
        <v>1861</v>
      </c>
      <c r="G1334" s="209" t="s">
        <v>748</v>
      </c>
      <c r="H1334" s="210">
        <v>1</v>
      </c>
      <c r="I1334" s="211"/>
      <c r="J1334" s="212">
        <f>ROUND(I1334*H1334,2)</f>
        <v>0</v>
      </c>
      <c r="K1334" s="208" t="s">
        <v>24</v>
      </c>
      <c r="L1334" s="62"/>
      <c r="M1334" s="213" t="s">
        <v>24</v>
      </c>
      <c r="N1334" s="214" t="s">
        <v>48</v>
      </c>
      <c r="O1334" s="43"/>
      <c r="P1334" s="215">
        <f>O1334*H1334</f>
        <v>0</v>
      </c>
      <c r="Q1334" s="215">
        <v>0</v>
      </c>
      <c r="R1334" s="215">
        <f>Q1334*H1334</f>
        <v>0</v>
      </c>
      <c r="S1334" s="215">
        <v>0</v>
      </c>
      <c r="T1334" s="216">
        <f>S1334*H1334</f>
        <v>0</v>
      </c>
      <c r="AR1334" s="25" t="s">
        <v>378</v>
      </c>
      <c r="AT1334" s="25" t="s">
        <v>227</v>
      </c>
      <c r="AU1334" s="25" t="s">
        <v>85</v>
      </c>
      <c r="AY1334" s="25" t="s">
        <v>225</v>
      </c>
      <c r="BE1334" s="217">
        <f>IF(N1334="základní",J1334,0)</f>
        <v>0</v>
      </c>
      <c r="BF1334" s="217">
        <f>IF(N1334="snížená",J1334,0)</f>
        <v>0</v>
      </c>
      <c r="BG1334" s="217">
        <f>IF(N1334="zákl. přenesená",J1334,0)</f>
        <v>0</v>
      </c>
      <c r="BH1334" s="217">
        <f>IF(N1334="sníž. přenesená",J1334,0)</f>
        <v>0</v>
      </c>
      <c r="BI1334" s="217">
        <f>IF(N1334="nulová",J1334,0)</f>
        <v>0</v>
      </c>
      <c r="BJ1334" s="25" t="s">
        <v>25</v>
      </c>
      <c r="BK1334" s="217">
        <f>ROUND(I1334*H1334,2)</f>
        <v>0</v>
      </c>
      <c r="BL1334" s="25" t="s">
        <v>378</v>
      </c>
      <c r="BM1334" s="25" t="s">
        <v>1862</v>
      </c>
    </row>
    <row r="1335" spans="2:47" s="1" customFormat="1" ht="13.5">
      <c r="B1335" s="42"/>
      <c r="C1335" s="64"/>
      <c r="D1335" s="223" t="s">
        <v>233</v>
      </c>
      <c r="E1335" s="64"/>
      <c r="F1335" s="269" t="s">
        <v>1861</v>
      </c>
      <c r="G1335" s="64"/>
      <c r="H1335" s="64"/>
      <c r="I1335" s="174"/>
      <c r="J1335" s="64"/>
      <c r="K1335" s="64"/>
      <c r="L1335" s="62"/>
      <c r="M1335" s="220"/>
      <c r="N1335" s="43"/>
      <c r="O1335" s="43"/>
      <c r="P1335" s="43"/>
      <c r="Q1335" s="43"/>
      <c r="R1335" s="43"/>
      <c r="S1335" s="43"/>
      <c r="T1335" s="79"/>
      <c r="AT1335" s="25" t="s">
        <v>233</v>
      </c>
      <c r="AU1335" s="25" t="s">
        <v>85</v>
      </c>
    </row>
    <row r="1336" spans="2:65" s="1" customFormat="1" ht="38.25" customHeight="1">
      <c r="B1336" s="42"/>
      <c r="C1336" s="274" t="s">
        <v>1863</v>
      </c>
      <c r="D1336" s="274" t="s">
        <v>697</v>
      </c>
      <c r="E1336" s="275" t="s">
        <v>1864</v>
      </c>
      <c r="F1336" s="276" t="s">
        <v>1865</v>
      </c>
      <c r="G1336" s="277" t="s">
        <v>748</v>
      </c>
      <c r="H1336" s="278">
        <v>1</v>
      </c>
      <c r="I1336" s="279"/>
      <c r="J1336" s="280">
        <f>ROUND(I1336*H1336,2)</f>
        <v>0</v>
      </c>
      <c r="K1336" s="276" t="s">
        <v>24</v>
      </c>
      <c r="L1336" s="281"/>
      <c r="M1336" s="282" t="s">
        <v>24</v>
      </c>
      <c r="N1336" s="283" t="s">
        <v>48</v>
      </c>
      <c r="O1336" s="43"/>
      <c r="P1336" s="215">
        <f>O1336*H1336</f>
        <v>0</v>
      </c>
      <c r="Q1336" s="215">
        <v>0</v>
      </c>
      <c r="R1336" s="215">
        <f>Q1336*H1336</f>
        <v>0</v>
      </c>
      <c r="S1336" s="215">
        <v>0</v>
      </c>
      <c r="T1336" s="216">
        <f>S1336*H1336</f>
        <v>0</v>
      </c>
      <c r="AR1336" s="25" t="s">
        <v>499</v>
      </c>
      <c r="AT1336" s="25" t="s">
        <v>697</v>
      </c>
      <c r="AU1336" s="25" t="s">
        <v>85</v>
      </c>
      <c r="AY1336" s="25" t="s">
        <v>225</v>
      </c>
      <c r="BE1336" s="217">
        <f>IF(N1336="základní",J1336,0)</f>
        <v>0</v>
      </c>
      <c r="BF1336" s="217">
        <f>IF(N1336="snížená",J1336,0)</f>
        <v>0</v>
      </c>
      <c r="BG1336" s="217">
        <f>IF(N1336="zákl. přenesená",J1336,0)</f>
        <v>0</v>
      </c>
      <c r="BH1336" s="217">
        <f>IF(N1336="sníž. přenesená",J1336,0)</f>
        <v>0</v>
      </c>
      <c r="BI1336" s="217">
        <f>IF(N1336="nulová",J1336,0)</f>
        <v>0</v>
      </c>
      <c r="BJ1336" s="25" t="s">
        <v>25</v>
      </c>
      <c r="BK1336" s="217">
        <f>ROUND(I1336*H1336,2)</f>
        <v>0</v>
      </c>
      <c r="BL1336" s="25" t="s">
        <v>378</v>
      </c>
      <c r="BM1336" s="25" t="s">
        <v>1866</v>
      </c>
    </row>
    <row r="1337" spans="2:65" s="1" customFormat="1" ht="16.5" customHeight="1">
      <c r="B1337" s="42"/>
      <c r="C1337" s="206" t="s">
        <v>1867</v>
      </c>
      <c r="D1337" s="206" t="s">
        <v>227</v>
      </c>
      <c r="E1337" s="207" t="s">
        <v>1868</v>
      </c>
      <c r="F1337" s="208" t="s">
        <v>1869</v>
      </c>
      <c r="G1337" s="209" t="s">
        <v>748</v>
      </c>
      <c r="H1337" s="210">
        <v>3</v>
      </c>
      <c r="I1337" s="211"/>
      <c r="J1337" s="212">
        <f>ROUND(I1337*H1337,2)</f>
        <v>0</v>
      </c>
      <c r="K1337" s="208" t="s">
        <v>24</v>
      </c>
      <c r="L1337" s="62"/>
      <c r="M1337" s="213" t="s">
        <v>24</v>
      </c>
      <c r="N1337" s="214" t="s">
        <v>48</v>
      </c>
      <c r="O1337" s="43"/>
      <c r="P1337" s="215">
        <f>O1337*H1337</f>
        <v>0</v>
      </c>
      <c r="Q1337" s="215">
        <v>0</v>
      </c>
      <c r="R1337" s="215">
        <f>Q1337*H1337</f>
        <v>0</v>
      </c>
      <c r="S1337" s="215">
        <v>0</v>
      </c>
      <c r="T1337" s="216">
        <f>S1337*H1337</f>
        <v>0</v>
      </c>
      <c r="AR1337" s="25" t="s">
        <v>378</v>
      </c>
      <c r="AT1337" s="25" t="s">
        <v>227</v>
      </c>
      <c r="AU1337" s="25" t="s">
        <v>85</v>
      </c>
      <c r="AY1337" s="25" t="s">
        <v>225</v>
      </c>
      <c r="BE1337" s="217">
        <f>IF(N1337="základní",J1337,0)</f>
        <v>0</v>
      </c>
      <c r="BF1337" s="217">
        <f>IF(N1337="snížená",J1337,0)</f>
        <v>0</v>
      </c>
      <c r="BG1337" s="217">
        <f>IF(N1337="zákl. přenesená",J1337,0)</f>
        <v>0</v>
      </c>
      <c r="BH1337" s="217">
        <f>IF(N1337="sníž. přenesená",J1337,0)</f>
        <v>0</v>
      </c>
      <c r="BI1337" s="217">
        <f>IF(N1337="nulová",J1337,0)</f>
        <v>0</v>
      </c>
      <c r="BJ1337" s="25" t="s">
        <v>25</v>
      </c>
      <c r="BK1337" s="217">
        <f>ROUND(I1337*H1337,2)</f>
        <v>0</v>
      </c>
      <c r="BL1337" s="25" t="s">
        <v>378</v>
      </c>
      <c r="BM1337" s="25" t="s">
        <v>1870</v>
      </c>
    </row>
    <row r="1338" spans="2:47" s="1" customFormat="1" ht="13.5">
      <c r="B1338" s="42"/>
      <c r="C1338" s="64"/>
      <c r="D1338" s="223" t="s">
        <v>233</v>
      </c>
      <c r="E1338" s="64"/>
      <c r="F1338" s="269" t="s">
        <v>1869</v>
      </c>
      <c r="G1338" s="64"/>
      <c r="H1338" s="64"/>
      <c r="I1338" s="174"/>
      <c r="J1338" s="64"/>
      <c r="K1338" s="64"/>
      <c r="L1338" s="62"/>
      <c r="M1338" s="220"/>
      <c r="N1338" s="43"/>
      <c r="O1338" s="43"/>
      <c r="P1338" s="43"/>
      <c r="Q1338" s="43"/>
      <c r="R1338" s="43"/>
      <c r="S1338" s="43"/>
      <c r="T1338" s="79"/>
      <c r="AT1338" s="25" t="s">
        <v>233</v>
      </c>
      <c r="AU1338" s="25" t="s">
        <v>85</v>
      </c>
    </row>
    <row r="1339" spans="2:65" s="1" customFormat="1" ht="38.25" customHeight="1">
      <c r="B1339" s="42"/>
      <c r="C1339" s="274" t="s">
        <v>1871</v>
      </c>
      <c r="D1339" s="274" t="s">
        <v>697</v>
      </c>
      <c r="E1339" s="275" t="s">
        <v>1872</v>
      </c>
      <c r="F1339" s="276" t="s">
        <v>1873</v>
      </c>
      <c r="G1339" s="277" t="s">
        <v>748</v>
      </c>
      <c r="H1339" s="278">
        <v>3</v>
      </c>
      <c r="I1339" s="279"/>
      <c r="J1339" s="280">
        <f>ROUND(I1339*H1339,2)</f>
        <v>0</v>
      </c>
      <c r="K1339" s="276" t="s">
        <v>24</v>
      </c>
      <c r="L1339" s="281"/>
      <c r="M1339" s="282" t="s">
        <v>24</v>
      </c>
      <c r="N1339" s="283" t="s">
        <v>48</v>
      </c>
      <c r="O1339" s="43"/>
      <c r="P1339" s="215">
        <f>O1339*H1339</f>
        <v>0</v>
      </c>
      <c r="Q1339" s="215">
        <v>0</v>
      </c>
      <c r="R1339" s="215">
        <f>Q1339*H1339</f>
        <v>0</v>
      </c>
      <c r="S1339" s="215">
        <v>0</v>
      </c>
      <c r="T1339" s="216">
        <f>S1339*H1339</f>
        <v>0</v>
      </c>
      <c r="AR1339" s="25" t="s">
        <v>499</v>
      </c>
      <c r="AT1339" s="25" t="s">
        <v>697</v>
      </c>
      <c r="AU1339" s="25" t="s">
        <v>85</v>
      </c>
      <c r="AY1339" s="25" t="s">
        <v>225</v>
      </c>
      <c r="BE1339" s="217">
        <f>IF(N1339="základní",J1339,0)</f>
        <v>0</v>
      </c>
      <c r="BF1339" s="217">
        <f>IF(N1339="snížená",J1339,0)</f>
        <v>0</v>
      </c>
      <c r="BG1339" s="217">
        <f>IF(N1339="zákl. přenesená",J1339,0)</f>
        <v>0</v>
      </c>
      <c r="BH1339" s="217">
        <f>IF(N1339="sníž. přenesená",J1339,0)</f>
        <v>0</v>
      </c>
      <c r="BI1339" s="217">
        <f>IF(N1339="nulová",J1339,0)</f>
        <v>0</v>
      </c>
      <c r="BJ1339" s="25" t="s">
        <v>25</v>
      </c>
      <c r="BK1339" s="217">
        <f>ROUND(I1339*H1339,2)</f>
        <v>0</v>
      </c>
      <c r="BL1339" s="25" t="s">
        <v>378</v>
      </c>
      <c r="BM1339" s="25" t="s">
        <v>1874</v>
      </c>
    </row>
    <row r="1340" spans="2:65" s="1" customFormat="1" ht="16.5" customHeight="1">
      <c r="B1340" s="42"/>
      <c r="C1340" s="206" t="s">
        <v>1875</v>
      </c>
      <c r="D1340" s="206" t="s">
        <v>227</v>
      </c>
      <c r="E1340" s="207" t="s">
        <v>1876</v>
      </c>
      <c r="F1340" s="208" t="s">
        <v>1877</v>
      </c>
      <c r="G1340" s="209" t="s">
        <v>748</v>
      </c>
      <c r="H1340" s="210">
        <v>1</v>
      </c>
      <c r="I1340" s="211"/>
      <c r="J1340" s="212">
        <f>ROUND(I1340*H1340,2)</f>
        <v>0</v>
      </c>
      <c r="K1340" s="208" t="s">
        <v>24</v>
      </c>
      <c r="L1340" s="62"/>
      <c r="M1340" s="213" t="s">
        <v>24</v>
      </c>
      <c r="N1340" s="214" t="s">
        <v>48</v>
      </c>
      <c r="O1340" s="43"/>
      <c r="P1340" s="215">
        <f>O1340*H1340</f>
        <v>0</v>
      </c>
      <c r="Q1340" s="215">
        <v>0</v>
      </c>
      <c r="R1340" s="215">
        <f>Q1340*H1340</f>
        <v>0</v>
      </c>
      <c r="S1340" s="215">
        <v>0</v>
      </c>
      <c r="T1340" s="216">
        <f>S1340*H1340</f>
        <v>0</v>
      </c>
      <c r="AR1340" s="25" t="s">
        <v>378</v>
      </c>
      <c r="AT1340" s="25" t="s">
        <v>227</v>
      </c>
      <c r="AU1340" s="25" t="s">
        <v>85</v>
      </c>
      <c r="AY1340" s="25" t="s">
        <v>225</v>
      </c>
      <c r="BE1340" s="217">
        <f>IF(N1340="základní",J1340,0)</f>
        <v>0</v>
      </c>
      <c r="BF1340" s="217">
        <f>IF(N1340="snížená",J1340,0)</f>
        <v>0</v>
      </c>
      <c r="BG1340" s="217">
        <f>IF(N1340="zákl. přenesená",J1340,0)</f>
        <v>0</v>
      </c>
      <c r="BH1340" s="217">
        <f>IF(N1340="sníž. přenesená",J1340,0)</f>
        <v>0</v>
      </c>
      <c r="BI1340" s="217">
        <f>IF(N1340="nulová",J1340,0)</f>
        <v>0</v>
      </c>
      <c r="BJ1340" s="25" t="s">
        <v>25</v>
      </c>
      <c r="BK1340" s="217">
        <f>ROUND(I1340*H1340,2)</f>
        <v>0</v>
      </c>
      <c r="BL1340" s="25" t="s">
        <v>378</v>
      </c>
      <c r="BM1340" s="25" t="s">
        <v>1878</v>
      </c>
    </row>
    <row r="1341" spans="2:47" s="1" customFormat="1" ht="13.5">
      <c r="B1341" s="42"/>
      <c r="C1341" s="64"/>
      <c r="D1341" s="223" t="s">
        <v>233</v>
      </c>
      <c r="E1341" s="64"/>
      <c r="F1341" s="269" t="s">
        <v>1877</v>
      </c>
      <c r="G1341" s="64"/>
      <c r="H1341" s="64"/>
      <c r="I1341" s="174"/>
      <c r="J1341" s="64"/>
      <c r="K1341" s="64"/>
      <c r="L1341" s="62"/>
      <c r="M1341" s="220"/>
      <c r="N1341" s="43"/>
      <c r="O1341" s="43"/>
      <c r="P1341" s="43"/>
      <c r="Q1341" s="43"/>
      <c r="R1341" s="43"/>
      <c r="S1341" s="43"/>
      <c r="T1341" s="79"/>
      <c r="AT1341" s="25" t="s">
        <v>233</v>
      </c>
      <c r="AU1341" s="25" t="s">
        <v>85</v>
      </c>
    </row>
    <row r="1342" spans="2:65" s="1" customFormat="1" ht="38.25" customHeight="1">
      <c r="B1342" s="42"/>
      <c r="C1342" s="274" t="s">
        <v>1879</v>
      </c>
      <c r="D1342" s="274" t="s">
        <v>697</v>
      </c>
      <c r="E1342" s="275" t="s">
        <v>1880</v>
      </c>
      <c r="F1342" s="276" t="s">
        <v>1881</v>
      </c>
      <c r="G1342" s="277" t="s">
        <v>748</v>
      </c>
      <c r="H1342" s="278">
        <v>1</v>
      </c>
      <c r="I1342" s="279"/>
      <c r="J1342" s="280">
        <f>ROUND(I1342*H1342,2)</f>
        <v>0</v>
      </c>
      <c r="K1342" s="276" t="s">
        <v>24</v>
      </c>
      <c r="L1342" s="281"/>
      <c r="M1342" s="282" t="s">
        <v>24</v>
      </c>
      <c r="N1342" s="283" t="s">
        <v>48</v>
      </c>
      <c r="O1342" s="43"/>
      <c r="P1342" s="215">
        <f>O1342*H1342</f>
        <v>0</v>
      </c>
      <c r="Q1342" s="215">
        <v>0</v>
      </c>
      <c r="R1342" s="215">
        <f>Q1342*H1342</f>
        <v>0</v>
      </c>
      <c r="S1342" s="215">
        <v>0</v>
      </c>
      <c r="T1342" s="216">
        <f>S1342*H1342</f>
        <v>0</v>
      </c>
      <c r="AR1342" s="25" t="s">
        <v>499</v>
      </c>
      <c r="AT1342" s="25" t="s">
        <v>697</v>
      </c>
      <c r="AU1342" s="25" t="s">
        <v>85</v>
      </c>
      <c r="AY1342" s="25" t="s">
        <v>225</v>
      </c>
      <c r="BE1342" s="217">
        <f>IF(N1342="základní",J1342,0)</f>
        <v>0</v>
      </c>
      <c r="BF1342" s="217">
        <f>IF(N1342="snížená",J1342,0)</f>
        <v>0</v>
      </c>
      <c r="BG1342" s="217">
        <f>IF(N1342="zákl. přenesená",J1342,0)</f>
        <v>0</v>
      </c>
      <c r="BH1342" s="217">
        <f>IF(N1342="sníž. přenesená",J1342,0)</f>
        <v>0</v>
      </c>
      <c r="BI1342" s="217">
        <f>IF(N1342="nulová",J1342,0)</f>
        <v>0</v>
      </c>
      <c r="BJ1342" s="25" t="s">
        <v>25</v>
      </c>
      <c r="BK1342" s="217">
        <f>ROUND(I1342*H1342,2)</f>
        <v>0</v>
      </c>
      <c r="BL1342" s="25" t="s">
        <v>378</v>
      </c>
      <c r="BM1342" s="25" t="s">
        <v>1882</v>
      </c>
    </row>
    <row r="1343" spans="2:65" s="1" customFormat="1" ht="16.5" customHeight="1">
      <c r="B1343" s="42"/>
      <c r="C1343" s="206" t="s">
        <v>1883</v>
      </c>
      <c r="D1343" s="206" t="s">
        <v>227</v>
      </c>
      <c r="E1343" s="207" t="s">
        <v>1884</v>
      </c>
      <c r="F1343" s="208" t="s">
        <v>1885</v>
      </c>
      <c r="G1343" s="209" t="s">
        <v>748</v>
      </c>
      <c r="H1343" s="210">
        <v>4</v>
      </c>
      <c r="I1343" s="211"/>
      <c r="J1343" s="212">
        <f>ROUND(I1343*H1343,2)</f>
        <v>0</v>
      </c>
      <c r="K1343" s="208" t="s">
        <v>24</v>
      </c>
      <c r="L1343" s="62"/>
      <c r="M1343" s="213" t="s">
        <v>24</v>
      </c>
      <c r="N1343" s="214" t="s">
        <v>48</v>
      </c>
      <c r="O1343" s="43"/>
      <c r="P1343" s="215">
        <f>O1343*H1343</f>
        <v>0</v>
      </c>
      <c r="Q1343" s="215">
        <v>0</v>
      </c>
      <c r="R1343" s="215">
        <f>Q1343*H1343</f>
        <v>0</v>
      </c>
      <c r="S1343" s="215">
        <v>0</v>
      </c>
      <c r="T1343" s="216">
        <f>S1343*H1343</f>
        <v>0</v>
      </c>
      <c r="AR1343" s="25" t="s">
        <v>378</v>
      </c>
      <c r="AT1343" s="25" t="s">
        <v>227</v>
      </c>
      <c r="AU1343" s="25" t="s">
        <v>85</v>
      </c>
      <c r="AY1343" s="25" t="s">
        <v>225</v>
      </c>
      <c r="BE1343" s="217">
        <f>IF(N1343="základní",J1343,0)</f>
        <v>0</v>
      </c>
      <c r="BF1343" s="217">
        <f>IF(N1343="snížená",J1343,0)</f>
        <v>0</v>
      </c>
      <c r="BG1343" s="217">
        <f>IF(N1343="zákl. přenesená",J1343,0)</f>
        <v>0</v>
      </c>
      <c r="BH1343" s="217">
        <f>IF(N1343="sníž. přenesená",J1343,0)</f>
        <v>0</v>
      </c>
      <c r="BI1343" s="217">
        <f>IF(N1343="nulová",J1343,0)</f>
        <v>0</v>
      </c>
      <c r="BJ1343" s="25" t="s">
        <v>25</v>
      </c>
      <c r="BK1343" s="217">
        <f>ROUND(I1343*H1343,2)</f>
        <v>0</v>
      </c>
      <c r="BL1343" s="25" t="s">
        <v>378</v>
      </c>
      <c r="BM1343" s="25" t="s">
        <v>1886</v>
      </c>
    </row>
    <row r="1344" spans="2:47" s="1" customFormat="1" ht="13.5">
      <c r="B1344" s="42"/>
      <c r="C1344" s="64"/>
      <c r="D1344" s="223" t="s">
        <v>233</v>
      </c>
      <c r="E1344" s="64"/>
      <c r="F1344" s="269" t="s">
        <v>1885</v>
      </c>
      <c r="G1344" s="64"/>
      <c r="H1344" s="64"/>
      <c r="I1344" s="174"/>
      <c r="J1344" s="64"/>
      <c r="K1344" s="64"/>
      <c r="L1344" s="62"/>
      <c r="M1344" s="220"/>
      <c r="N1344" s="43"/>
      <c r="O1344" s="43"/>
      <c r="P1344" s="43"/>
      <c r="Q1344" s="43"/>
      <c r="R1344" s="43"/>
      <c r="S1344" s="43"/>
      <c r="T1344" s="79"/>
      <c r="AT1344" s="25" t="s">
        <v>233</v>
      </c>
      <c r="AU1344" s="25" t="s">
        <v>85</v>
      </c>
    </row>
    <row r="1345" spans="2:65" s="1" customFormat="1" ht="38.25" customHeight="1">
      <c r="B1345" s="42"/>
      <c r="C1345" s="274" t="s">
        <v>1887</v>
      </c>
      <c r="D1345" s="274" t="s">
        <v>697</v>
      </c>
      <c r="E1345" s="275" t="s">
        <v>1888</v>
      </c>
      <c r="F1345" s="276" t="s">
        <v>1889</v>
      </c>
      <c r="G1345" s="277" t="s">
        <v>748</v>
      </c>
      <c r="H1345" s="278">
        <v>4</v>
      </c>
      <c r="I1345" s="279"/>
      <c r="J1345" s="280">
        <f>ROUND(I1345*H1345,2)</f>
        <v>0</v>
      </c>
      <c r="K1345" s="276" t="s">
        <v>24</v>
      </c>
      <c r="L1345" s="281"/>
      <c r="M1345" s="282" t="s">
        <v>24</v>
      </c>
      <c r="N1345" s="283" t="s">
        <v>48</v>
      </c>
      <c r="O1345" s="43"/>
      <c r="P1345" s="215">
        <f>O1345*H1345</f>
        <v>0</v>
      </c>
      <c r="Q1345" s="215">
        <v>0</v>
      </c>
      <c r="R1345" s="215">
        <f>Q1345*H1345</f>
        <v>0</v>
      </c>
      <c r="S1345" s="215">
        <v>0</v>
      </c>
      <c r="T1345" s="216">
        <f>S1345*H1345</f>
        <v>0</v>
      </c>
      <c r="AR1345" s="25" t="s">
        <v>499</v>
      </c>
      <c r="AT1345" s="25" t="s">
        <v>697</v>
      </c>
      <c r="AU1345" s="25" t="s">
        <v>85</v>
      </c>
      <c r="AY1345" s="25" t="s">
        <v>225</v>
      </c>
      <c r="BE1345" s="217">
        <f>IF(N1345="základní",J1345,0)</f>
        <v>0</v>
      </c>
      <c r="BF1345" s="217">
        <f>IF(N1345="snížená",J1345,0)</f>
        <v>0</v>
      </c>
      <c r="BG1345" s="217">
        <f>IF(N1345="zákl. přenesená",J1345,0)</f>
        <v>0</v>
      </c>
      <c r="BH1345" s="217">
        <f>IF(N1345="sníž. přenesená",J1345,0)</f>
        <v>0</v>
      </c>
      <c r="BI1345" s="217">
        <f>IF(N1345="nulová",J1345,0)</f>
        <v>0</v>
      </c>
      <c r="BJ1345" s="25" t="s">
        <v>25</v>
      </c>
      <c r="BK1345" s="217">
        <f>ROUND(I1345*H1345,2)</f>
        <v>0</v>
      </c>
      <c r="BL1345" s="25" t="s">
        <v>378</v>
      </c>
      <c r="BM1345" s="25" t="s">
        <v>1890</v>
      </c>
    </row>
    <row r="1346" spans="2:65" s="1" customFormat="1" ht="16.5" customHeight="1">
      <c r="B1346" s="42"/>
      <c r="C1346" s="206" t="s">
        <v>1891</v>
      </c>
      <c r="D1346" s="206" t="s">
        <v>227</v>
      </c>
      <c r="E1346" s="207" t="s">
        <v>1892</v>
      </c>
      <c r="F1346" s="208" t="s">
        <v>1893</v>
      </c>
      <c r="G1346" s="209" t="s">
        <v>748</v>
      </c>
      <c r="H1346" s="210">
        <v>8</v>
      </c>
      <c r="I1346" s="211"/>
      <c r="J1346" s="212">
        <f>ROUND(I1346*H1346,2)</f>
        <v>0</v>
      </c>
      <c r="K1346" s="208" t="s">
        <v>24</v>
      </c>
      <c r="L1346" s="62"/>
      <c r="M1346" s="213" t="s">
        <v>24</v>
      </c>
      <c r="N1346" s="214" t="s">
        <v>48</v>
      </c>
      <c r="O1346" s="43"/>
      <c r="P1346" s="215">
        <f>O1346*H1346</f>
        <v>0</v>
      </c>
      <c r="Q1346" s="215">
        <v>0</v>
      </c>
      <c r="R1346" s="215">
        <f>Q1346*H1346</f>
        <v>0</v>
      </c>
      <c r="S1346" s="215">
        <v>0</v>
      </c>
      <c r="T1346" s="216">
        <f>S1346*H1346</f>
        <v>0</v>
      </c>
      <c r="AR1346" s="25" t="s">
        <v>378</v>
      </c>
      <c r="AT1346" s="25" t="s">
        <v>227</v>
      </c>
      <c r="AU1346" s="25" t="s">
        <v>85</v>
      </c>
      <c r="AY1346" s="25" t="s">
        <v>225</v>
      </c>
      <c r="BE1346" s="217">
        <f>IF(N1346="základní",J1346,0)</f>
        <v>0</v>
      </c>
      <c r="BF1346" s="217">
        <f>IF(N1346="snížená",J1346,0)</f>
        <v>0</v>
      </c>
      <c r="BG1346" s="217">
        <f>IF(N1346="zákl. přenesená",J1346,0)</f>
        <v>0</v>
      </c>
      <c r="BH1346" s="217">
        <f>IF(N1346="sníž. přenesená",J1346,0)</f>
        <v>0</v>
      </c>
      <c r="BI1346" s="217">
        <f>IF(N1346="nulová",J1346,0)</f>
        <v>0</v>
      </c>
      <c r="BJ1346" s="25" t="s">
        <v>25</v>
      </c>
      <c r="BK1346" s="217">
        <f>ROUND(I1346*H1346,2)</f>
        <v>0</v>
      </c>
      <c r="BL1346" s="25" t="s">
        <v>378</v>
      </c>
      <c r="BM1346" s="25" t="s">
        <v>1894</v>
      </c>
    </row>
    <row r="1347" spans="2:47" s="1" customFormat="1" ht="13.5">
      <c r="B1347" s="42"/>
      <c r="C1347" s="64"/>
      <c r="D1347" s="223" t="s">
        <v>233</v>
      </c>
      <c r="E1347" s="64"/>
      <c r="F1347" s="269" t="s">
        <v>1893</v>
      </c>
      <c r="G1347" s="64"/>
      <c r="H1347" s="64"/>
      <c r="I1347" s="174"/>
      <c r="J1347" s="64"/>
      <c r="K1347" s="64"/>
      <c r="L1347" s="62"/>
      <c r="M1347" s="220"/>
      <c r="N1347" s="43"/>
      <c r="O1347" s="43"/>
      <c r="P1347" s="43"/>
      <c r="Q1347" s="43"/>
      <c r="R1347" s="43"/>
      <c r="S1347" s="43"/>
      <c r="T1347" s="79"/>
      <c r="AT1347" s="25" t="s">
        <v>233</v>
      </c>
      <c r="AU1347" s="25" t="s">
        <v>85</v>
      </c>
    </row>
    <row r="1348" spans="2:65" s="1" customFormat="1" ht="38.25" customHeight="1">
      <c r="B1348" s="42"/>
      <c r="C1348" s="274" t="s">
        <v>1895</v>
      </c>
      <c r="D1348" s="274" t="s">
        <v>697</v>
      </c>
      <c r="E1348" s="275" t="s">
        <v>1896</v>
      </c>
      <c r="F1348" s="276" t="s">
        <v>1897</v>
      </c>
      <c r="G1348" s="277" t="s">
        <v>748</v>
      </c>
      <c r="H1348" s="278">
        <v>8</v>
      </c>
      <c r="I1348" s="279"/>
      <c r="J1348" s="280">
        <f>ROUND(I1348*H1348,2)</f>
        <v>0</v>
      </c>
      <c r="K1348" s="276" t="s">
        <v>24</v>
      </c>
      <c r="L1348" s="281"/>
      <c r="M1348" s="282" t="s">
        <v>24</v>
      </c>
      <c r="N1348" s="283" t="s">
        <v>48</v>
      </c>
      <c r="O1348" s="43"/>
      <c r="P1348" s="215">
        <f>O1348*H1348</f>
        <v>0</v>
      </c>
      <c r="Q1348" s="215">
        <v>0</v>
      </c>
      <c r="R1348" s="215">
        <f>Q1348*H1348</f>
        <v>0</v>
      </c>
      <c r="S1348" s="215">
        <v>0</v>
      </c>
      <c r="T1348" s="216">
        <f>S1348*H1348</f>
        <v>0</v>
      </c>
      <c r="AR1348" s="25" t="s">
        <v>499</v>
      </c>
      <c r="AT1348" s="25" t="s">
        <v>697</v>
      </c>
      <c r="AU1348" s="25" t="s">
        <v>85</v>
      </c>
      <c r="AY1348" s="25" t="s">
        <v>225</v>
      </c>
      <c r="BE1348" s="217">
        <f>IF(N1348="základní",J1348,0)</f>
        <v>0</v>
      </c>
      <c r="BF1348" s="217">
        <f>IF(N1348="snížená",J1348,0)</f>
        <v>0</v>
      </c>
      <c r="BG1348" s="217">
        <f>IF(N1348="zákl. přenesená",J1348,0)</f>
        <v>0</v>
      </c>
      <c r="BH1348" s="217">
        <f>IF(N1348="sníž. přenesená",J1348,0)</f>
        <v>0</v>
      </c>
      <c r="BI1348" s="217">
        <f>IF(N1348="nulová",J1348,0)</f>
        <v>0</v>
      </c>
      <c r="BJ1348" s="25" t="s">
        <v>25</v>
      </c>
      <c r="BK1348" s="217">
        <f>ROUND(I1348*H1348,2)</f>
        <v>0</v>
      </c>
      <c r="BL1348" s="25" t="s">
        <v>378</v>
      </c>
      <c r="BM1348" s="25" t="s">
        <v>1898</v>
      </c>
    </row>
    <row r="1349" spans="2:65" s="1" customFormat="1" ht="16.5" customHeight="1">
      <c r="B1349" s="42"/>
      <c r="C1349" s="206" t="s">
        <v>1899</v>
      </c>
      <c r="D1349" s="206" t="s">
        <v>227</v>
      </c>
      <c r="E1349" s="207" t="s">
        <v>1900</v>
      </c>
      <c r="F1349" s="208" t="s">
        <v>1901</v>
      </c>
      <c r="G1349" s="209" t="s">
        <v>748</v>
      </c>
      <c r="H1349" s="210">
        <v>8</v>
      </c>
      <c r="I1349" s="211"/>
      <c r="J1349" s="212">
        <f>ROUND(I1349*H1349,2)</f>
        <v>0</v>
      </c>
      <c r="K1349" s="208" t="s">
        <v>24</v>
      </c>
      <c r="L1349" s="62"/>
      <c r="M1349" s="213" t="s">
        <v>24</v>
      </c>
      <c r="N1349" s="214" t="s">
        <v>48</v>
      </c>
      <c r="O1349" s="43"/>
      <c r="P1349" s="215">
        <f>O1349*H1349</f>
        <v>0</v>
      </c>
      <c r="Q1349" s="215">
        <v>0</v>
      </c>
      <c r="R1349" s="215">
        <f>Q1349*H1349</f>
        <v>0</v>
      </c>
      <c r="S1349" s="215">
        <v>0</v>
      </c>
      <c r="T1349" s="216">
        <f>S1349*H1349</f>
        <v>0</v>
      </c>
      <c r="AR1349" s="25" t="s">
        <v>378</v>
      </c>
      <c r="AT1349" s="25" t="s">
        <v>227</v>
      </c>
      <c r="AU1349" s="25" t="s">
        <v>85</v>
      </c>
      <c r="AY1349" s="25" t="s">
        <v>225</v>
      </c>
      <c r="BE1349" s="217">
        <f>IF(N1349="základní",J1349,0)</f>
        <v>0</v>
      </c>
      <c r="BF1349" s="217">
        <f>IF(N1349="snížená",J1349,0)</f>
        <v>0</v>
      </c>
      <c r="BG1349" s="217">
        <f>IF(N1349="zákl. přenesená",J1349,0)</f>
        <v>0</v>
      </c>
      <c r="BH1349" s="217">
        <f>IF(N1349="sníž. přenesená",J1349,0)</f>
        <v>0</v>
      </c>
      <c r="BI1349" s="217">
        <f>IF(N1349="nulová",J1349,0)</f>
        <v>0</v>
      </c>
      <c r="BJ1349" s="25" t="s">
        <v>25</v>
      </c>
      <c r="BK1349" s="217">
        <f>ROUND(I1349*H1349,2)</f>
        <v>0</v>
      </c>
      <c r="BL1349" s="25" t="s">
        <v>378</v>
      </c>
      <c r="BM1349" s="25" t="s">
        <v>1902</v>
      </c>
    </row>
    <row r="1350" spans="2:47" s="1" customFormat="1" ht="13.5">
      <c r="B1350" s="42"/>
      <c r="C1350" s="64"/>
      <c r="D1350" s="223" t="s">
        <v>233</v>
      </c>
      <c r="E1350" s="64"/>
      <c r="F1350" s="269" t="s">
        <v>1901</v>
      </c>
      <c r="G1350" s="64"/>
      <c r="H1350" s="64"/>
      <c r="I1350" s="174"/>
      <c r="J1350" s="64"/>
      <c r="K1350" s="64"/>
      <c r="L1350" s="62"/>
      <c r="M1350" s="220"/>
      <c r="N1350" s="43"/>
      <c r="O1350" s="43"/>
      <c r="P1350" s="43"/>
      <c r="Q1350" s="43"/>
      <c r="R1350" s="43"/>
      <c r="S1350" s="43"/>
      <c r="T1350" s="79"/>
      <c r="AT1350" s="25" t="s">
        <v>233</v>
      </c>
      <c r="AU1350" s="25" t="s">
        <v>85</v>
      </c>
    </row>
    <row r="1351" spans="2:65" s="1" customFormat="1" ht="38.25" customHeight="1">
      <c r="B1351" s="42"/>
      <c r="C1351" s="274" t="s">
        <v>1903</v>
      </c>
      <c r="D1351" s="274" t="s">
        <v>697</v>
      </c>
      <c r="E1351" s="275" t="s">
        <v>1904</v>
      </c>
      <c r="F1351" s="276" t="s">
        <v>1905</v>
      </c>
      <c r="G1351" s="277" t="s">
        <v>748</v>
      </c>
      <c r="H1351" s="278">
        <v>8</v>
      </c>
      <c r="I1351" s="279"/>
      <c r="J1351" s="280">
        <f>ROUND(I1351*H1351,2)</f>
        <v>0</v>
      </c>
      <c r="K1351" s="276" t="s">
        <v>24</v>
      </c>
      <c r="L1351" s="281"/>
      <c r="M1351" s="282" t="s">
        <v>24</v>
      </c>
      <c r="N1351" s="283" t="s">
        <v>48</v>
      </c>
      <c r="O1351" s="43"/>
      <c r="P1351" s="215">
        <f>O1351*H1351</f>
        <v>0</v>
      </c>
      <c r="Q1351" s="215">
        <v>0</v>
      </c>
      <c r="R1351" s="215">
        <f>Q1351*H1351</f>
        <v>0</v>
      </c>
      <c r="S1351" s="215">
        <v>0</v>
      </c>
      <c r="T1351" s="216">
        <f>S1351*H1351</f>
        <v>0</v>
      </c>
      <c r="AR1351" s="25" t="s">
        <v>499</v>
      </c>
      <c r="AT1351" s="25" t="s">
        <v>697</v>
      </c>
      <c r="AU1351" s="25" t="s">
        <v>85</v>
      </c>
      <c r="AY1351" s="25" t="s">
        <v>225</v>
      </c>
      <c r="BE1351" s="217">
        <f>IF(N1351="základní",J1351,0)</f>
        <v>0</v>
      </c>
      <c r="BF1351" s="217">
        <f>IF(N1351="snížená",J1351,0)</f>
        <v>0</v>
      </c>
      <c r="BG1351" s="217">
        <f>IF(N1351="zákl. přenesená",J1351,0)</f>
        <v>0</v>
      </c>
      <c r="BH1351" s="217">
        <f>IF(N1351="sníž. přenesená",J1351,0)</f>
        <v>0</v>
      </c>
      <c r="BI1351" s="217">
        <f>IF(N1351="nulová",J1351,0)</f>
        <v>0</v>
      </c>
      <c r="BJ1351" s="25" t="s">
        <v>25</v>
      </c>
      <c r="BK1351" s="217">
        <f>ROUND(I1351*H1351,2)</f>
        <v>0</v>
      </c>
      <c r="BL1351" s="25" t="s">
        <v>378</v>
      </c>
      <c r="BM1351" s="25" t="s">
        <v>1906</v>
      </c>
    </row>
    <row r="1352" spans="2:65" s="1" customFormat="1" ht="16.5" customHeight="1">
      <c r="B1352" s="42"/>
      <c r="C1352" s="206" t="s">
        <v>1907</v>
      </c>
      <c r="D1352" s="206" t="s">
        <v>227</v>
      </c>
      <c r="E1352" s="207" t="s">
        <v>1908</v>
      </c>
      <c r="F1352" s="208" t="s">
        <v>1909</v>
      </c>
      <c r="G1352" s="209" t="s">
        <v>748</v>
      </c>
      <c r="H1352" s="210">
        <v>2</v>
      </c>
      <c r="I1352" s="211"/>
      <c r="J1352" s="212">
        <f>ROUND(I1352*H1352,2)</f>
        <v>0</v>
      </c>
      <c r="K1352" s="208" t="s">
        <v>24</v>
      </c>
      <c r="L1352" s="62"/>
      <c r="M1352" s="213" t="s">
        <v>24</v>
      </c>
      <c r="N1352" s="214" t="s">
        <v>48</v>
      </c>
      <c r="O1352" s="43"/>
      <c r="P1352" s="215">
        <f>O1352*H1352</f>
        <v>0</v>
      </c>
      <c r="Q1352" s="215">
        <v>0</v>
      </c>
      <c r="R1352" s="215">
        <f>Q1352*H1352</f>
        <v>0</v>
      </c>
      <c r="S1352" s="215">
        <v>0</v>
      </c>
      <c r="T1352" s="216">
        <f>S1352*H1352</f>
        <v>0</v>
      </c>
      <c r="AR1352" s="25" t="s">
        <v>378</v>
      </c>
      <c r="AT1352" s="25" t="s">
        <v>227</v>
      </c>
      <c r="AU1352" s="25" t="s">
        <v>85</v>
      </c>
      <c r="AY1352" s="25" t="s">
        <v>225</v>
      </c>
      <c r="BE1352" s="217">
        <f>IF(N1352="základní",J1352,0)</f>
        <v>0</v>
      </c>
      <c r="BF1352" s="217">
        <f>IF(N1352="snížená",J1352,0)</f>
        <v>0</v>
      </c>
      <c r="BG1352" s="217">
        <f>IF(N1352="zákl. přenesená",J1352,0)</f>
        <v>0</v>
      </c>
      <c r="BH1352" s="217">
        <f>IF(N1352="sníž. přenesená",J1352,0)</f>
        <v>0</v>
      </c>
      <c r="BI1352" s="217">
        <f>IF(N1352="nulová",J1352,0)</f>
        <v>0</v>
      </c>
      <c r="BJ1352" s="25" t="s">
        <v>25</v>
      </c>
      <c r="BK1352" s="217">
        <f>ROUND(I1352*H1352,2)</f>
        <v>0</v>
      </c>
      <c r="BL1352" s="25" t="s">
        <v>378</v>
      </c>
      <c r="BM1352" s="25" t="s">
        <v>1910</v>
      </c>
    </row>
    <row r="1353" spans="2:47" s="1" customFormat="1" ht="13.5">
      <c r="B1353" s="42"/>
      <c r="C1353" s="64"/>
      <c r="D1353" s="223" t="s">
        <v>233</v>
      </c>
      <c r="E1353" s="64"/>
      <c r="F1353" s="269" t="s">
        <v>1909</v>
      </c>
      <c r="G1353" s="64"/>
      <c r="H1353" s="64"/>
      <c r="I1353" s="174"/>
      <c r="J1353" s="64"/>
      <c r="K1353" s="64"/>
      <c r="L1353" s="62"/>
      <c r="M1353" s="220"/>
      <c r="N1353" s="43"/>
      <c r="O1353" s="43"/>
      <c r="P1353" s="43"/>
      <c r="Q1353" s="43"/>
      <c r="R1353" s="43"/>
      <c r="S1353" s="43"/>
      <c r="T1353" s="79"/>
      <c r="AT1353" s="25" t="s">
        <v>233</v>
      </c>
      <c r="AU1353" s="25" t="s">
        <v>85</v>
      </c>
    </row>
    <row r="1354" spans="2:65" s="1" customFormat="1" ht="38.25" customHeight="1">
      <c r="B1354" s="42"/>
      <c r="C1354" s="274" t="s">
        <v>1911</v>
      </c>
      <c r="D1354" s="274" t="s">
        <v>697</v>
      </c>
      <c r="E1354" s="275" t="s">
        <v>1912</v>
      </c>
      <c r="F1354" s="276" t="s">
        <v>1913</v>
      </c>
      <c r="G1354" s="277" t="s">
        <v>748</v>
      </c>
      <c r="H1354" s="278">
        <v>2</v>
      </c>
      <c r="I1354" s="279"/>
      <c r="J1354" s="280">
        <f>ROUND(I1354*H1354,2)</f>
        <v>0</v>
      </c>
      <c r="K1354" s="276" t="s">
        <v>24</v>
      </c>
      <c r="L1354" s="281"/>
      <c r="M1354" s="282" t="s">
        <v>24</v>
      </c>
      <c r="N1354" s="283" t="s">
        <v>48</v>
      </c>
      <c r="O1354" s="43"/>
      <c r="P1354" s="215">
        <f>O1354*H1354</f>
        <v>0</v>
      </c>
      <c r="Q1354" s="215">
        <v>0</v>
      </c>
      <c r="R1354" s="215">
        <f>Q1354*H1354</f>
        <v>0</v>
      </c>
      <c r="S1354" s="215">
        <v>0</v>
      </c>
      <c r="T1354" s="216">
        <f>S1354*H1354</f>
        <v>0</v>
      </c>
      <c r="AR1354" s="25" t="s">
        <v>499</v>
      </c>
      <c r="AT1354" s="25" t="s">
        <v>697</v>
      </c>
      <c r="AU1354" s="25" t="s">
        <v>85</v>
      </c>
      <c r="AY1354" s="25" t="s">
        <v>225</v>
      </c>
      <c r="BE1354" s="217">
        <f>IF(N1354="základní",J1354,0)</f>
        <v>0</v>
      </c>
      <c r="BF1354" s="217">
        <f>IF(N1354="snížená",J1354,0)</f>
        <v>0</v>
      </c>
      <c r="BG1354" s="217">
        <f>IF(N1354="zákl. přenesená",J1354,0)</f>
        <v>0</v>
      </c>
      <c r="BH1354" s="217">
        <f>IF(N1354="sníž. přenesená",J1354,0)</f>
        <v>0</v>
      </c>
      <c r="BI1354" s="217">
        <f>IF(N1354="nulová",J1354,0)</f>
        <v>0</v>
      </c>
      <c r="BJ1354" s="25" t="s">
        <v>25</v>
      </c>
      <c r="BK1354" s="217">
        <f>ROUND(I1354*H1354,2)</f>
        <v>0</v>
      </c>
      <c r="BL1354" s="25" t="s">
        <v>378</v>
      </c>
      <c r="BM1354" s="25" t="s">
        <v>1914</v>
      </c>
    </row>
    <row r="1355" spans="2:65" s="1" customFormat="1" ht="16.5" customHeight="1">
      <c r="B1355" s="42"/>
      <c r="C1355" s="206" t="s">
        <v>1915</v>
      </c>
      <c r="D1355" s="206" t="s">
        <v>227</v>
      </c>
      <c r="E1355" s="207" t="s">
        <v>1916</v>
      </c>
      <c r="F1355" s="208" t="s">
        <v>1917</v>
      </c>
      <c r="G1355" s="209" t="s">
        <v>748</v>
      </c>
      <c r="H1355" s="210">
        <v>2</v>
      </c>
      <c r="I1355" s="211"/>
      <c r="J1355" s="212">
        <f>ROUND(I1355*H1355,2)</f>
        <v>0</v>
      </c>
      <c r="K1355" s="208" t="s">
        <v>24</v>
      </c>
      <c r="L1355" s="62"/>
      <c r="M1355" s="213" t="s">
        <v>24</v>
      </c>
      <c r="N1355" s="214" t="s">
        <v>48</v>
      </c>
      <c r="O1355" s="43"/>
      <c r="P1355" s="215">
        <f>O1355*H1355</f>
        <v>0</v>
      </c>
      <c r="Q1355" s="215">
        <v>0</v>
      </c>
      <c r="R1355" s="215">
        <f>Q1355*H1355</f>
        <v>0</v>
      </c>
      <c r="S1355" s="215">
        <v>0</v>
      </c>
      <c r="T1355" s="216">
        <f>S1355*H1355</f>
        <v>0</v>
      </c>
      <c r="AR1355" s="25" t="s">
        <v>378</v>
      </c>
      <c r="AT1355" s="25" t="s">
        <v>227</v>
      </c>
      <c r="AU1355" s="25" t="s">
        <v>85</v>
      </c>
      <c r="AY1355" s="25" t="s">
        <v>225</v>
      </c>
      <c r="BE1355" s="217">
        <f>IF(N1355="základní",J1355,0)</f>
        <v>0</v>
      </c>
      <c r="BF1355" s="217">
        <f>IF(N1355="snížená",J1355,0)</f>
        <v>0</v>
      </c>
      <c r="BG1355" s="217">
        <f>IF(N1355="zákl. přenesená",J1355,0)</f>
        <v>0</v>
      </c>
      <c r="BH1355" s="217">
        <f>IF(N1355="sníž. přenesená",J1355,0)</f>
        <v>0</v>
      </c>
      <c r="BI1355" s="217">
        <f>IF(N1355="nulová",J1355,0)</f>
        <v>0</v>
      </c>
      <c r="BJ1355" s="25" t="s">
        <v>25</v>
      </c>
      <c r="BK1355" s="217">
        <f>ROUND(I1355*H1355,2)</f>
        <v>0</v>
      </c>
      <c r="BL1355" s="25" t="s">
        <v>378</v>
      </c>
      <c r="BM1355" s="25" t="s">
        <v>1918</v>
      </c>
    </row>
    <row r="1356" spans="2:47" s="1" customFormat="1" ht="13.5">
      <c r="B1356" s="42"/>
      <c r="C1356" s="64"/>
      <c r="D1356" s="223" t="s">
        <v>233</v>
      </c>
      <c r="E1356" s="64"/>
      <c r="F1356" s="269" t="s">
        <v>1917</v>
      </c>
      <c r="G1356" s="64"/>
      <c r="H1356" s="64"/>
      <c r="I1356" s="174"/>
      <c r="J1356" s="64"/>
      <c r="K1356" s="64"/>
      <c r="L1356" s="62"/>
      <c r="M1356" s="220"/>
      <c r="N1356" s="43"/>
      <c r="O1356" s="43"/>
      <c r="P1356" s="43"/>
      <c r="Q1356" s="43"/>
      <c r="R1356" s="43"/>
      <c r="S1356" s="43"/>
      <c r="T1356" s="79"/>
      <c r="AT1356" s="25" t="s">
        <v>233</v>
      </c>
      <c r="AU1356" s="25" t="s">
        <v>85</v>
      </c>
    </row>
    <row r="1357" spans="2:65" s="1" customFormat="1" ht="51" customHeight="1">
      <c r="B1357" s="42"/>
      <c r="C1357" s="274" t="s">
        <v>1919</v>
      </c>
      <c r="D1357" s="274" t="s">
        <v>697</v>
      </c>
      <c r="E1357" s="275" t="s">
        <v>1920</v>
      </c>
      <c r="F1357" s="276" t="s">
        <v>1921</v>
      </c>
      <c r="G1357" s="277" t="s">
        <v>748</v>
      </c>
      <c r="H1357" s="278">
        <v>2</v>
      </c>
      <c r="I1357" s="279"/>
      <c r="J1357" s="280">
        <f>ROUND(I1357*H1357,2)</f>
        <v>0</v>
      </c>
      <c r="K1357" s="276" t="s">
        <v>24</v>
      </c>
      <c r="L1357" s="281"/>
      <c r="M1357" s="282" t="s">
        <v>24</v>
      </c>
      <c r="N1357" s="283" t="s">
        <v>48</v>
      </c>
      <c r="O1357" s="43"/>
      <c r="P1357" s="215">
        <f>O1357*H1357</f>
        <v>0</v>
      </c>
      <c r="Q1357" s="215">
        <v>0</v>
      </c>
      <c r="R1357" s="215">
        <f>Q1357*H1357</f>
        <v>0</v>
      </c>
      <c r="S1357" s="215">
        <v>0</v>
      </c>
      <c r="T1357" s="216">
        <f>S1357*H1357</f>
        <v>0</v>
      </c>
      <c r="AR1357" s="25" t="s">
        <v>499</v>
      </c>
      <c r="AT1357" s="25" t="s">
        <v>697</v>
      </c>
      <c r="AU1357" s="25" t="s">
        <v>85</v>
      </c>
      <c r="AY1357" s="25" t="s">
        <v>225</v>
      </c>
      <c r="BE1357" s="217">
        <f>IF(N1357="základní",J1357,0)</f>
        <v>0</v>
      </c>
      <c r="BF1357" s="217">
        <f>IF(N1357="snížená",J1357,0)</f>
        <v>0</v>
      </c>
      <c r="BG1357" s="217">
        <f>IF(N1357="zákl. přenesená",J1357,0)</f>
        <v>0</v>
      </c>
      <c r="BH1357" s="217">
        <f>IF(N1357="sníž. přenesená",J1357,0)</f>
        <v>0</v>
      </c>
      <c r="BI1357" s="217">
        <f>IF(N1357="nulová",J1357,0)</f>
        <v>0</v>
      </c>
      <c r="BJ1357" s="25" t="s">
        <v>25</v>
      </c>
      <c r="BK1357" s="217">
        <f>ROUND(I1357*H1357,2)</f>
        <v>0</v>
      </c>
      <c r="BL1357" s="25" t="s">
        <v>378</v>
      </c>
      <c r="BM1357" s="25" t="s">
        <v>1922</v>
      </c>
    </row>
    <row r="1358" spans="2:65" s="1" customFormat="1" ht="16.5" customHeight="1">
      <c r="B1358" s="42"/>
      <c r="C1358" s="206" t="s">
        <v>1923</v>
      </c>
      <c r="D1358" s="206" t="s">
        <v>227</v>
      </c>
      <c r="E1358" s="207" t="s">
        <v>1924</v>
      </c>
      <c r="F1358" s="208" t="s">
        <v>1925</v>
      </c>
      <c r="G1358" s="209" t="s">
        <v>748</v>
      </c>
      <c r="H1358" s="210">
        <v>26</v>
      </c>
      <c r="I1358" s="211"/>
      <c r="J1358" s="212">
        <f>ROUND(I1358*H1358,2)</f>
        <v>0</v>
      </c>
      <c r="K1358" s="208" t="s">
        <v>24</v>
      </c>
      <c r="L1358" s="62"/>
      <c r="M1358" s="213" t="s">
        <v>24</v>
      </c>
      <c r="N1358" s="214" t="s">
        <v>48</v>
      </c>
      <c r="O1358" s="43"/>
      <c r="P1358" s="215">
        <f>O1358*H1358</f>
        <v>0</v>
      </c>
      <c r="Q1358" s="215">
        <v>0</v>
      </c>
      <c r="R1358" s="215">
        <f>Q1358*H1358</f>
        <v>0</v>
      </c>
      <c r="S1358" s="215">
        <v>0</v>
      </c>
      <c r="T1358" s="216">
        <f>S1358*H1358</f>
        <v>0</v>
      </c>
      <c r="AR1358" s="25" t="s">
        <v>378</v>
      </c>
      <c r="AT1358" s="25" t="s">
        <v>227</v>
      </c>
      <c r="AU1358" s="25" t="s">
        <v>85</v>
      </c>
      <c r="AY1358" s="25" t="s">
        <v>225</v>
      </c>
      <c r="BE1358" s="217">
        <f>IF(N1358="základní",J1358,0)</f>
        <v>0</v>
      </c>
      <c r="BF1358" s="217">
        <f>IF(N1358="snížená",J1358,0)</f>
        <v>0</v>
      </c>
      <c r="BG1358" s="217">
        <f>IF(N1358="zákl. přenesená",J1358,0)</f>
        <v>0</v>
      </c>
      <c r="BH1358" s="217">
        <f>IF(N1358="sníž. přenesená",J1358,0)</f>
        <v>0</v>
      </c>
      <c r="BI1358" s="217">
        <f>IF(N1358="nulová",J1358,0)</f>
        <v>0</v>
      </c>
      <c r="BJ1358" s="25" t="s">
        <v>25</v>
      </c>
      <c r="BK1358" s="217">
        <f>ROUND(I1358*H1358,2)</f>
        <v>0</v>
      </c>
      <c r="BL1358" s="25" t="s">
        <v>378</v>
      </c>
      <c r="BM1358" s="25" t="s">
        <v>1926</v>
      </c>
    </row>
    <row r="1359" spans="2:47" s="1" customFormat="1" ht="13.5">
      <c r="B1359" s="42"/>
      <c r="C1359" s="64"/>
      <c r="D1359" s="223" t="s">
        <v>233</v>
      </c>
      <c r="E1359" s="64"/>
      <c r="F1359" s="269" t="s">
        <v>1925</v>
      </c>
      <c r="G1359" s="64"/>
      <c r="H1359" s="64"/>
      <c r="I1359" s="174"/>
      <c r="J1359" s="64"/>
      <c r="K1359" s="64"/>
      <c r="L1359" s="62"/>
      <c r="M1359" s="220"/>
      <c r="N1359" s="43"/>
      <c r="O1359" s="43"/>
      <c r="P1359" s="43"/>
      <c r="Q1359" s="43"/>
      <c r="R1359" s="43"/>
      <c r="S1359" s="43"/>
      <c r="T1359" s="79"/>
      <c r="AT1359" s="25" t="s">
        <v>233</v>
      </c>
      <c r="AU1359" s="25" t="s">
        <v>85</v>
      </c>
    </row>
    <row r="1360" spans="2:65" s="1" customFormat="1" ht="63.75" customHeight="1">
      <c r="B1360" s="42"/>
      <c r="C1360" s="274" t="s">
        <v>1927</v>
      </c>
      <c r="D1360" s="274" t="s">
        <v>697</v>
      </c>
      <c r="E1360" s="275" t="s">
        <v>1928</v>
      </c>
      <c r="F1360" s="276" t="s">
        <v>1929</v>
      </c>
      <c r="G1360" s="277" t="s">
        <v>748</v>
      </c>
      <c r="H1360" s="278">
        <v>26</v>
      </c>
      <c r="I1360" s="279"/>
      <c r="J1360" s="280">
        <f>ROUND(I1360*H1360,2)</f>
        <v>0</v>
      </c>
      <c r="K1360" s="276" t="s">
        <v>24</v>
      </c>
      <c r="L1360" s="281"/>
      <c r="M1360" s="282" t="s">
        <v>24</v>
      </c>
      <c r="N1360" s="283" t="s">
        <v>48</v>
      </c>
      <c r="O1360" s="43"/>
      <c r="P1360" s="215">
        <f>O1360*H1360</f>
        <v>0</v>
      </c>
      <c r="Q1360" s="215">
        <v>0</v>
      </c>
      <c r="R1360" s="215">
        <f>Q1360*H1360</f>
        <v>0</v>
      </c>
      <c r="S1360" s="215">
        <v>0</v>
      </c>
      <c r="T1360" s="216">
        <f>S1360*H1360</f>
        <v>0</v>
      </c>
      <c r="AR1360" s="25" t="s">
        <v>499</v>
      </c>
      <c r="AT1360" s="25" t="s">
        <v>697</v>
      </c>
      <c r="AU1360" s="25" t="s">
        <v>85</v>
      </c>
      <c r="AY1360" s="25" t="s">
        <v>225</v>
      </c>
      <c r="BE1360" s="217">
        <f>IF(N1360="základní",J1360,0)</f>
        <v>0</v>
      </c>
      <c r="BF1360" s="217">
        <f>IF(N1360="snížená",J1360,0)</f>
        <v>0</v>
      </c>
      <c r="BG1360" s="217">
        <f>IF(N1360="zákl. přenesená",J1360,0)</f>
        <v>0</v>
      </c>
      <c r="BH1360" s="217">
        <f>IF(N1360="sníž. přenesená",J1360,0)</f>
        <v>0</v>
      </c>
      <c r="BI1360" s="217">
        <f>IF(N1360="nulová",J1360,0)</f>
        <v>0</v>
      </c>
      <c r="BJ1360" s="25" t="s">
        <v>25</v>
      </c>
      <c r="BK1360" s="217">
        <f>ROUND(I1360*H1360,2)</f>
        <v>0</v>
      </c>
      <c r="BL1360" s="25" t="s">
        <v>378</v>
      </c>
      <c r="BM1360" s="25" t="s">
        <v>1930</v>
      </c>
    </row>
    <row r="1361" spans="2:65" s="1" customFormat="1" ht="16.5" customHeight="1">
      <c r="B1361" s="42"/>
      <c r="C1361" s="206" t="s">
        <v>1931</v>
      </c>
      <c r="D1361" s="206" t="s">
        <v>227</v>
      </c>
      <c r="E1361" s="207" t="s">
        <v>1932</v>
      </c>
      <c r="F1361" s="208" t="s">
        <v>1933</v>
      </c>
      <c r="G1361" s="209" t="s">
        <v>748</v>
      </c>
      <c r="H1361" s="210">
        <v>2</v>
      </c>
      <c r="I1361" s="211"/>
      <c r="J1361" s="212">
        <f>ROUND(I1361*H1361,2)</f>
        <v>0</v>
      </c>
      <c r="K1361" s="208" t="s">
        <v>24</v>
      </c>
      <c r="L1361" s="62"/>
      <c r="M1361" s="213" t="s">
        <v>24</v>
      </c>
      <c r="N1361" s="214" t="s">
        <v>48</v>
      </c>
      <c r="O1361" s="43"/>
      <c r="P1361" s="215">
        <f>O1361*H1361</f>
        <v>0</v>
      </c>
      <c r="Q1361" s="215">
        <v>0</v>
      </c>
      <c r="R1361" s="215">
        <f>Q1361*H1361</f>
        <v>0</v>
      </c>
      <c r="S1361" s="215">
        <v>0</v>
      </c>
      <c r="T1361" s="216">
        <f>S1361*H1361</f>
        <v>0</v>
      </c>
      <c r="AR1361" s="25" t="s">
        <v>378</v>
      </c>
      <c r="AT1361" s="25" t="s">
        <v>227</v>
      </c>
      <c r="AU1361" s="25" t="s">
        <v>85</v>
      </c>
      <c r="AY1361" s="25" t="s">
        <v>225</v>
      </c>
      <c r="BE1361" s="217">
        <f>IF(N1361="základní",J1361,0)</f>
        <v>0</v>
      </c>
      <c r="BF1361" s="217">
        <f>IF(N1361="snížená",J1361,0)</f>
        <v>0</v>
      </c>
      <c r="BG1361" s="217">
        <f>IF(N1361="zákl. přenesená",J1361,0)</f>
        <v>0</v>
      </c>
      <c r="BH1361" s="217">
        <f>IF(N1361="sníž. přenesená",J1361,0)</f>
        <v>0</v>
      </c>
      <c r="BI1361" s="217">
        <f>IF(N1361="nulová",J1361,0)</f>
        <v>0</v>
      </c>
      <c r="BJ1361" s="25" t="s">
        <v>25</v>
      </c>
      <c r="BK1361" s="217">
        <f>ROUND(I1361*H1361,2)</f>
        <v>0</v>
      </c>
      <c r="BL1361" s="25" t="s">
        <v>378</v>
      </c>
      <c r="BM1361" s="25" t="s">
        <v>1934</v>
      </c>
    </row>
    <row r="1362" spans="2:47" s="1" customFormat="1" ht="13.5">
      <c r="B1362" s="42"/>
      <c r="C1362" s="64"/>
      <c r="D1362" s="223" t="s">
        <v>233</v>
      </c>
      <c r="E1362" s="64"/>
      <c r="F1362" s="269" t="s">
        <v>1933</v>
      </c>
      <c r="G1362" s="64"/>
      <c r="H1362" s="64"/>
      <c r="I1362" s="174"/>
      <c r="J1362" s="64"/>
      <c r="K1362" s="64"/>
      <c r="L1362" s="62"/>
      <c r="M1362" s="220"/>
      <c r="N1362" s="43"/>
      <c r="O1362" s="43"/>
      <c r="P1362" s="43"/>
      <c r="Q1362" s="43"/>
      <c r="R1362" s="43"/>
      <c r="S1362" s="43"/>
      <c r="T1362" s="79"/>
      <c r="AT1362" s="25" t="s">
        <v>233</v>
      </c>
      <c r="AU1362" s="25" t="s">
        <v>85</v>
      </c>
    </row>
    <row r="1363" spans="2:65" s="1" customFormat="1" ht="51" customHeight="1">
      <c r="B1363" s="42"/>
      <c r="C1363" s="274" t="s">
        <v>1935</v>
      </c>
      <c r="D1363" s="274" t="s">
        <v>697</v>
      </c>
      <c r="E1363" s="275" t="s">
        <v>1936</v>
      </c>
      <c r="F1363" s="276" t="s">
        <v>1937</v>
      </c>
      <c r="G1363" s="277" t="s">
        <v>748</v>
      </c>
      <c r="H1363" s="278">
        <v>2</v>
      </c>
      <c r="I1363" s="279"/>
      <c r="J1363" s="280">
        <f>ROUND(I1363*H1363,2)</f>
        <v>0</v>
      </c>
      <c r="K1363" s="276" t="s">
        <v>24</v>
      </c>
      <c r="L1363" s="281"/>
      <c r="M1363" s="282" t="s">
        <v>24</v>
      </c>
      <c r="N1363" s="283" t="s">
        <v>48</v>
      </c>
      <c r="O1363" s="43"/>
      <c r="P1363" s="215">
        <f>O1363*H1363</f>
        <v>0</v>
      </c>
      <c r="Q1363" s="215">
        <v>0</v>
      </c>
      <c r="R1363" s="215">
        <f>Q1363*H1363</f>
        <v>0</v>
      </c>
      <c r="S1363" s="215">
        <v>0</v>
      </c>
      <c r="T1363" s="216">
        <f>S1363*H1363</f>
        <v>0</v>
      </c>
      <c r="AR1363" s="25" t="s">
        <v>499</v>
      </c>
      <c r="AT1363" s="25" t="s">
        <v>697</v>
      </c>
      <c r="AU1363" s="25" t="s">
        <v>85</v>
      </c>
      <c r="AY1363" s="25" t="s">
        <v>225</v>
      </c>
      <c r="BE1363" s="217">
        <f>IF(N1363="základní",J1363,0)</f>
        <v>0</v>
      </c>
      <c r="BF1363" s="217">
        <f>IF(N1363="snížená",J1363,0)</f>
        <v>0</v>
      </c>
      <c r="BG1363" s="217">
        <f>IF(N1363="zákl. přenesená",J1363,0)</f>
        <v>0</v>
      </c>
      <c r="BH1363" s="217">
        <f>IF(N1363="sníž. přenesená",J1363,0)</f>
        <v>0</v>
      </c>
      <c r="BI1363" s="217">
        <f>IF(N1363="nulová",J1363,0)</f>
        <v>0</v>
      </c>
      <c r="BJ1363" s="25" t="s">
        <v>25</v>
      </c>
      <c r="BK1363" s="217">
        <f>ROUND(I1363*H1363,2)</f>
        <v>0</v>
      </c>
      <c r="BL1363" s="25" t="s">
        <v>378</v>
      </c>
      <c r="BM1363" s="25" t="s">
        <v>1938</v>
      </c>
    </row>
    <row r="1364" spans="2:65" s="1" customFormat="1" ht="16.5" customHeight="1">
      <c r="B1364" s="42"/>
      <c r="C1364" s="206" t="s">
        <v>1939</v>
      </c>
      <c r="D1364" s="206" t="s">
        <v>227</v>
      </c>
      <c r="E1364" s="207" t="s">
        <v>1940</v>
      </c>
      <c r="F1364" s="208" t="s">
        <v>1941</v>
      </c>
      <c r="G1364" s="209" t="s">
        <v>748</v>
      </c>
      <c r="H1364" s="210">
        <v>2</v>
      </c>
      <c r="I1364" s="211"/>
      <c r="J1364" s="212">
        <f>ROUND(I1364*H1364,2)</f>
        <v>0</v>
      </c>
      <c r="K1364" s="208" t="s">
        <v>24</v>
      </c>
      <c r="L1364" s="62"/>
      <c r="M1364" s="213" t="s">
        <v>24</v>
      </c>
      <c r="N1364" s="214" t="s">
        <v>48</v>
      </c>
      <c r="O1364" s="43"/>
      <c r="P1364" s="215">
        <f>O1364*H1364</f>
        <v>0</v>
      </c>
      <c r="Q1364" s="215">
        <v>0</v>
      </c>
      <c r="R1364" s="215">
        <f>Q1364*H1364</f>
        <v>0</v>
      </c>
      <c r="S1364" s="215">
        <v>0</v>
      </c>
      <c r="T1364" s="216">
        <f>S1364*H1364</f>
        <v>0</v>
      </c>
      <c r="AR1364" s="25" t="s">
        <v>378</v>
      </c>
      <c r="AT1364" s="25" t="s">
        <v>227</v>
      </c>
      <c r="AU1364" s="25" t="s">
        <v>85</v>
      </c>
      <c r="AY1364" s="25" t="s">
        <v>225</v>
      </c>
      <c r="BE1364" s="217">
        <f>IF(N1364="základní",J1364,0)</f>
        <v>0</v>
      </c>
      <c r="BF1364" s="217">
        <f>IF(N1364="snížená",J1364,0)</f>
        <v>0</v>
      </c>
      <c r="BG1364" s="217">
        <f>IF(N1364="zákl. přenesená",J1364,0)</f>
        <v>0</v>
      </c>
      <c r="BH1364" s="217">
        <f>IF(N1364="sníž. přenesená",J1364,0)</f>
        <v>0</v>
      </c>
      <c r="BI1364" s="217">
        <f>IF(N1364="nulová",J1364,0)</f>
        <v>0</v>
      </c>
      <c r="BJ1364" s="25" t="s">
        <v>25</v>
      </c>
      <c r="BK1364" s="217">
        <f>ROUND(I1364*H1364,2)</f>
        <v>0</v>
      </c>
      <c r="BL1364" s="25" t="s">
        <v>378</v>
      </c>
      <c r="BM1364" s="25" t="s">
        <v>1942</v>
      </c>
    </row>
    <row r="1365" spans="2:47" s="1" customFormat="1" ht="13.5">
      <c r="B1365" s="42"/>
      <c r="C1365" s="64"/>
      <c r="D1365" s="223" t="s">
        <v>233</v>
      </c>
      <c r="E1365" s="64"/>
      <c r="F1365" s="269" t="s">
        <v>1941</v>
      </c>
      <c r="G1365" s="64"/>
      <c r="H1365" s="64"/>
      <c r="I1365" s="174"/>
      <c r="J1365" s="64"/>
      <c r="K1365" s="64"/>
      <c r="L1365" s="62"/>
      <c r="M1365" s="220"/>
      <c r="N1365" s="43"/>
      <c r="O1365" s="43"/>
      <c r="P1365" s="43"/>
      <c r="Q1365" s="43"/>
      <c r="R1365" s="43"/>
      <c r="S1365" s="43"/>
      <c r="T1365" s="79"/>
      <c r="AT1365" s="25" t="s">
        <v>233</v>
      </c>
      <c r="AU1365" s="25" t="s">
        <v>85</v>
      </c>
    </row>
    <row r="1366" spans="2:65" s="1" customFormat="1" ht="38.25" customHeight="1">
      <c r="B1366" s="42"/>
      <c r="C1366" s="274" t="s">
        <v>1943</v>
      </c>
      <c r="D1366" s="274" t="s">
        <v>697</v>
      </c>
      <c r="E1366" s="275" t="s">
        <v>1944</v>
      </c>
      <c r="F1366" s="276" t="s">
        <v>1945</v>
      </c>
      <c r="G1366" s="277" t="s">
        <v>748</v>
      </c>
      <c r="H1366" s="278">
        <v>2</v>
      </c>
      <c r="I1366" s="279"/>
      <c r="J1366" s="280">
        <f>ROUND(I1366*H1366,2)</f>
        <v>0</v>
      </c>
      <c r="K1366" s="276" t="s">
        <v>24</v>
      </c>
      <c r="L1366" s="281"/>
      <c r="M1366" s="282" t="s">
        <v>24</v>
      </c>
      <c r="N1366" s="283" t="s">
        <v>48</v>
      </c>
      <c r="O1366" s="43"/>
      <c r="P1366" s="215">
        <f>O1366*H1366</f>
        <v>0</v>
      </c>
      <c r="Q1366" s="215">
        <v>0</v>
      </c>
      <c r="R1366" s="215">
        <f>Q1366*H1366</f>
        <v>0</v>
      </c>
      <c r="S1366" s="215">
        <v>0</v>
      </c>
      <c r="T1366" s="216">
        <f>S1366*H1366</f>
        <v>0</v>
      </c>
      <c r="AR1366" s="25" t="s">
        <v>499</v>
      </c>
      <c r="AT1366" s="25" t="s">
        <v>697</v>
      </c>
      <c r="AU1366" s="25" t="s">
        <v>85</v>
      </c>
      <c r="AY1366" s="25" t="s">
        <v>225</v>
      </c>
      <c r="BE1366" s="217">
        <f>IF(N1366="základní",J1366,0)</f>
        <v>0</v>
      </c>
      <c r="BF1366" s="217">
        <f>IF(N1366="snížená",J1366,0)</f>
        <v>0</v>
      </c>
      <c r="BG1366" s="217">
        <f>IF(N1366="zákl. přenesená",J1366,0)</f>
        <v>0</v>
      </c>
      <c r="BH1366" s="217">
        <f>IF(N1366="sníž. přenesená",J1366,0)</f>
        <v>0</v>
      </c>
      <c r="BI1366" s="217">
        <f>IF(N1366="nulová",J1366,0)</f>
        <v>0</v>
      </c>
      <c r="BJ1366" s="25" t="s">
        <v>25</v>
      </c>
      <c r="BK1366" s="217">
        <f>ROUND(I1366*H1366,2)</f>
        <v>0</v>
      </c>
      <c r="BL1366" s="25" t="s">
        <v>378</v>
      </c>
      <c r="BM1366" s="25" t="s">
        <v>1946</v>
      </c>
    </row>
    <row r="1367" spans="2:65" s="1" customFormat="1" ht="16.5" customHeight="1">
      <c r="B1367" s="42"/>
      <c r="C1367" s="206" t="s">
        <v>1947</v>
      </c>
      <c r="D1367" s="206" t="s">
        <v>227</v>
      </c>
      <c r="E1367" s="207" t="s">
        <v>1948</v>
      </c>
      <c r="F1367" s="208" t="s">
        <v>1949</v>
      </c>
      <c r="G1367" s="209" t="s">
        <v>748</v>
      </c>
      <c r="H1367" s="210">
        <v>2</v>
      </c>
      <c r="I1367" s="211"/>
      <c r="J1367" s="212">
        <f>ROUND(I1367*H1367,2)</f>
        <v>0</v>
      </c>
      <c r="K1367" s="208" t="s">
        <v>24</v>
      </c>
      <c r="L1367" s="62"/>
      <c r="M1367" s="213" t="s">
        <v>24</v>
      </c>
      <c r="N1367" s="214" t="s">
        <v>48</v>
      </c>
      <c r="O1367" s="43"/>
      <c r="P1367" s="215">
        <f>O1367*H1367</f>
        <v>0</v>
      </c>
      <c r="Q1367" s="215">
        <v>0</v>
      </c>
      <c r="R1367" s="215">
        <f>Q1367*H1367</f>
        <v>0</v>
      </c>
      <c r="S1367" s="215">
        <v>0</v>
      </c>
      <c r="T1367" s="216">
        <f>S1367*H1367</f>
        <v>0</v>
      </c>
      <c r="AR1367" s="25" t="s">
        <v>378</v>
      </c>
      <c r="AT1367" s="25" t="s">
        <v>227</v>
      </c>
      <c r="AU1367" s="25" t="s">
        <v>85</v>
      </c>
      <c r="AY1367" s="25" t="s">
        <v>225</v>
      </c>
      <c r="BE1367" s="217">
        <f>IF(N1367="základní",J1367,0)</f>
        <v>0</v>
      </c>
      <c r="BF1367" s="217">
        <f>IF(N1367="snížená",J1367,0)</f>
        <v>0</v>
      </c>
      <c r="BG1367" s="217">
        <f>IF(N1367="zákl. přenesená",J1367,0)</f>
        <v>0</v>
      </c>
      <c r="BH1367" s="217">
        <f>IF(N1367="sníž. přenesená",J1367,0)</f>
        <v>0</v>
      </c>
      <c r="BI1367" s="217">
        <f>IF(N1367="nulová",J1367,0)</f>
        <v>0</v>
      </c>
      <c r="BJ1367" s="25" t="s">
        <v>25</v>
      </c>
      <c r="BK1367" s="217">
        <f>ROUND(I1367*H1367,2)</f>
        <v>0</v>
      </c>
      <c r="BL1367" s="25" t="s">
        <v>378</v>
      </c>
      <c r="BM1367" s="25" t="s">
        <v>1950</v>
      </c>
    </row>
    <row r="1368" spans="2:47" s="1" customFormat="1" ht="13.5">
      <c r="B1368" s="42"/>
      <c r="C1368" s="64"/>
      <c r="D1368" s="223" t="s">
        <v>233</v>
      </c>
      <c r="E1368" s="64"/>
      <c r="F1368" s="269" t="s">
        <v>1949</v>
      </c>
      <c r="G1368" s="64"/>
      <c r="H1368" s="64"/>
      <c r="I1368" s="174"/>
      <c r="J1368" s="64"/>
      <c r="K1368" s="64"/>
      <c r="L1368" s="62"/>
      <c r="M1368" s="220"/>
      <c r="N1368" s="43"/>
      <c r="O1368" s="43"/>
      <c r="P1368" s="43"/>
      <c r="Q1368" s="43"/>
      <c r="R1368" s="43"/>
      <c r="S1368" s="43"/>
      <c r="T1368" s="79"/>
      <c r="AT1368" s="25" t="s">
        <v>233</v>
      </c>
      <c r="AU1368" s="25" t="s">
        <v>85</v>
      </c>
    </row>
    <row r="1369" spans="2:65" s="1" customFormat="1" ht="16.5" customHeight="1">
      <c r="B1369" s="42"/>
      <c r="C1369" s="274" t="s">
        <v>1951</v>
      </c>
      <c r="D1369" s="274" t="s">
        <v>697</v>
      </c>
      <c r="E1369" s="275" t="s">
        <v>1952</v>
      </c>
      <c r="F1369" s="276" t="s">
        <v>1953</v>
      </c>
      <c r="G1369" s="277" t="s">
        <v>748</v>
      </c>
      <c r="H1369" s="278">
        <v>2</v>
      </c>
      <c r="I1369" s="279"/>
      <c r="J1369" s="280">
        <f>ROUND(I1369*H1369,2)</f>
        <v>0</v>
      </c>
      <c r="K1369" s="276" t="s">
        <v>24</v>
      </c>
      <c r="L1369" s="281"/>
      <c r="M1369" s="282" t="s">
        <v>24</v>
      </c>
      <c r="N1369" s="283" t="s">
        <v>48</v>
      </c>
      <c r="O1369" s="43"/>
      <c r="P1369" s="215">
        <f>O1369*H1369</f>
        <v>0</v>
      </c>
      <c r="Q1369" s="215">
        <v>0</v>
      </c>
      <c r="R1369" s="215">
        <f>Q1369*H1369</f>
        <v>0</v>
      </c>
      <c r="S1369" s="215">
        <v>0</v>
      </c>
      <c r="T1369" s="216">
        <f>S1369*H1369</f>
        <v>0</v>
      </c>
      <c r="AR1369" s="25" t="s">
        <v>499</v>
      </c>
      <c r="AT1369" s="25" t="s">
        <v>697</v>
      </c>
      <c r="AU1369" s="25" t="s">
        <v>85</v>
      </c>
      <c r="AY1369" s="25" t="s">
        <v>225</v>
      </c>
      <c r="BE1369" s="217">
        <f>IF(N1369="základní",J1369,0)</f>
        <v>0</v>
      </c>
      <c r="BF1369" s="217">
        <f>IF(N1369="snížená",J1369,0)</f>
        <v>0</v>
      </c>
      <c r="BG1369" s="217">
        <f>IF(N1369="zákl. přenesená",J1369,0)</f>
        <v>0</v>
      </c>
      <c r="BH1369" s="217">
        <f>IF(N1369="sníž. přenesená",J1369,0)</f>
        <v>0</v>
      </c>
      <c r="BI1369" s="217">
        <f>IF(N1369="nulová",J1369,0)</f>
        <v>0</v>
      </c>
      <c r="BJ1369" s="25" t="s">
        <v>25</v>
      </c>
      <c r="BK1369" s="217">
        <f>ROUND(I1369*H1369,2)</f>
        <v>0</v>
      </c>
      <c r="BL1369" s="25" t="s">
        <v>378</v>
      </c>
      <c r="BM1369" s="25" t="s">
        <v>1954</v>
      </c>
    </row>
    <row r="1370" spans="2:65" s="1" customFormat="1" ht="16.5" customHeight="1">
      <c r="B1370" s="42"/>
      <c r="C1370" s="206" t="s">
        <v>1955</v>
      </c>
      <c r="D1370" s="206" t="s">
        <v>227</v>
      </c>
      <c r="E1370" s="207" t="s">
        <v>1956</v>
      </c>
      <c r="F1370" s="208" t="s">
        <v>1957</v>
      </c>
      <c r="G1370" s="209" t="s">
        <v>748</v>
      </c>
      <c r="H1370" s="210">
        <v>1</v>
      </c>
      <c r="I1370" s="211"/>
      <c r="J1370" s="212">
        <f>ROUND(I1370*H1370,2)</f>
        <v>0</v>
      </c>
      <c r="K1370" s="208" t="s">
        <v>24</v>
      </c>
      <c r="L1370" s="62"/>
      <c r="M1370" s="213" t="s">
        <v>24</v>
      </c>
      <c r="N1370" s="214" t="s">
        <v>48</v>
      </c>
      <c r="O1370" s="43"/>
      <c r="P1370" s="215">
        <f>O1370*H1370</f>
        <v>0</v>
      </c>
      <c r="Q1370" s="215">
        <v>0</v>
      </c>
      <c r="R1370" s="215">
        <f>Q1370*H1370</f>
        <v>0</v>
      </c>
      <c r="S1370" s="215">
        <v>0</v>
      </c>
      <c r="T1370" s="216">
        <f>S1370*H1370</f>
        <v>0</v>
      </c>
      <c r="AR1370" s="25" t="s">
        <v>378</v>
      </c>
      <c r="AT1370" s="25" t="s">
        <v>227</v>
      </c>
      <c r="AU1370" s="25" t="s">
        <v>85</v>
      </c>
      <c r="AY1370" s="25" t="s">
        <v>225</v>
      </c>
      <c r="BE1370" s="217">
        <f>IF(N1370="základní",J1370,0)</f>
        <v>0</v>
      </c>
      <c r="BF1370" s="217">
        <f>IF(N1370="snížená",J1370,0)</f>
        <v>0</v>
      </c>
      <c r="BG1370" s="217">
        <f>IF(N1370="zákl. přenesená",J1370,0)</f>
        <v>0</v>
      </c>
      <c r="BH1370" s="217">
        <f>IF(N1370="sníž. přenesená",J1370,0)</f>
        <v>0</v>
      </c>
      <c r="BI1370" s="217">
        <f>IF(N1370="nulová",J1370,0)</f>
        <v>0</v>
      </c>
      <c r="BJ1370" s="25" t="s">
        <v>25</v>
      </c>
      <c r="BK1370" s="217">
        <f>ROUND(I1370*H1370,2)</f>
        <v>0</v>
      </c>
      <c r="BL1370" s="25" t="s">
        <v>378</v>
      </c>
      <c r="BM1370" s="25" t="s">
        <v>1958</v>
      </c>
    </row>
    <row r="1371" spans="2:47" s="1" customFormat="1" ht="13.5">
      <c r="B1371" s="42"/>
      <c r="C1371" s="64"/>
      <c r="D1371" s="223" t="s">
        <v>233</v>
      </c>
      <c r="E1371" s="64"/>
      <c r="F1371" s="269" t="s">
        <v>1957</v>
      </c>
      <c r="G1371" s="64"/>
      <c r="H1371" s="64"/>
      <c r="I1371" s="174"/>
      <c r="J1371" s="64"/>
      <c r="K1371" s="64"/>
      <c r="L1371" s="62"/>
      <c r="M1371" s="220"/>
      <c r="N1371" s="43"/>
      <c r="O1371" s="43"/>
      <c r="P1371" s="43"/>
      <c r="Q1371" s="43"/>
      <c r="R1371" s="43"/>
      <c r="S1371" s="43"/>
      <c r="T1371" s="79"/>
      <c r="AT1371" s="25" t="s">
        <v>233</v>
      </c>
      <c r="AU1371" s="25" t="s">
        <v>85</v>
      </c>
    </row>
    <row r="1372" spans="2:65" s="1" customFormat="1" ht="38.25" customHeight="1">
      <c r="B1372" s="42"/>
      <c r="C1372" s="274" t="s">
        <v>1959</v>
      </c>
      <c r="D1372" s="274" t="s">
        <v>697</v>
      </c>
      <c r="E1372" s="275" t="s">
        <v>1960</v>
      </c>
      <c r="F1372" s="276" t="s">
        <v>1961</v>
      </c>
      <c r="G1372" s="277" t="s">
        <v>748</v>
      </c>
      <c r="H1372" s="278">
        <v>1</v>
      </c>
      <c r="I1372" s="279"/>
      <c r="J1372" s="280">
        <f>ROUND(I1372*H1372,2)</f>
        <v>0</v>
      </c>
      <c r="K1372" s="276" t="s">
        <v>24</v>
      </c>
      <c r="L1372" s="281"/>
      <c r="M1372" s="282" t="s">
        <v>24</v>
      </c>
      <c r="N1372" s="283" t="s">
        <v>48</v>
      </c>
      <c r="O1372" s="43"/>
      <c r="P1372" s="215">
        <f>O1372*H1372</f>
        <v>0</v>
      </c>
      <c r="Q1372" s="215">
        <v>0</v>
      </c>
      <c r="R1372" s="215">
        <f>Q1372*H1372</f>
        <v>0</v>
      </c>
      <c r="S1372" s="215">
        <v>0</v>
      </c>
      <c r="T1372" s="216">
        <f>S1372*H1372</f>
        <v>0</v>
      </c>
      <c r="AR1372" s="25" t="s">
        <v>499</v>
      </c>
      <c r="AT1372" s="25" t="s">
        <v>697</v>
      </c>
      <c r="AU1372" s="25" t="s">
        <v>85</v>
      </c>
      <c r="AY1372" s="25" t="s">
        <v>225</v>
      </c>
      <c r="BE1372" s="217">
        <f>IF(N1372="základní",J1372,0)</f>
        <v>0</v>
      </c>
      <c r="BF1372" s="217">
        <f>IF(N1372="snížená",J1372,0)</f>
        <v>0</v>
      </c>
      <c r="BG1372" s="217">
        <f>IF(N1372="zákl. přenesená",J1372,0)</f>
        <v>0</v>
      </c>
      <c r="BH1372" s="217">
        <f>IF(N1372="sníž. přenesená",J1372,0)</f>
        <v>0</v>
      </c>
      <c r="BI1372" s="217">
        <f>IF(N1372="nulová",J1372,0)</f>
        <v>0</v>
      </c>
      <c r="BJ1372" s="25" t="s">
        <v>25</v>
      </c>
      <c r="BK1372" s="217">
        <f>ROUND(I1372*H1372,2)</f>
        <v>0</v>
      </c>
      <c r="BL1372" s="25" t="s">
        <v>378</v>
      </c>
      <c r="BM1372" s="25" t="s">
        <v>1962</v>
      </c>
    </row>
    <row r="1373" spans="2:65" s="1" customFormat="1" ht="16.5" customHeight="1">
      <c r="B1373" s="42"/>
      <c r="C1373" s="206" t="s">
        <v>1963</v>
      </c>
      <c r="D1373" s="206" t="s">
        <v>227</v>
      </c>
      <c r="E1373" s="207" t="s">
        <v>1964</v>
      </c>
      <c r="F1373" s="208" t="s">
        <v>1965</v>
      </c>
      <c r="G1373" s="209" t="s">
        <v>748</v>
      </c>
      <c r="H1373" s="210">
        <v>1</v>
      </c>
      <c r="I1373" s="211"/>
      <c r="J1373" s="212">
        <f>ROUND(I1373*H1373,2)</f>
        <v>0</v>
      </c>
      <c r="K1373" s="208" t="s">
        <v>24</v>
      </c>
      <c r="L1373" s="62"/>
      <c r="M1373" s="213" t="s">
        <v>24</v>
      </c>
      <c r="N1373" s="214" t="s">
        <v>48</v>
      </c>
      <c r="O1373" s="43"/>
      <c r="P1373" s="215">
        <f>O1373*H1373</f>
        <v>0</v>
      </c>
      <c r="Q1373" s="215">
        <v>0</v>
      </c>
      <c r="R1373" s="215">
        <f>Q1373*H1373</f>
        <v>0</v>
      </c>
      <c r="S1373" s="215">
        <v>0</v>
      </c>
      <c r="T1373" s="216">
        <f>S1373*H1373</f>
        <v>0</v>
      </c>
      <c r="AR1373" s="25" t="s">
        <v>378</v>
      </c>
      <c r="AT1373" s="25" t="s">
        <v>227</v>
      </c>
      <c r="AU1373" s="25" t="s">
        <v>85</v>
      </c>
      <c r="AY1373" s="25" t="s">
        <v>225</v>
      </c>
      <c r="BE1373" s="217">
        <f>IF(N1373="základní",J1373,0)</f>
        <v>0</v>
      </c>
      <c r="BF1373" s="217">
        <f>IF(N1373="snížená",J1373,0)</f>
        <v>0</v>
      </c>
      <c r="BG1373" s="217">
        <f>IF(N1373="zákl. přenesená",J1373,0)</f>
        <v>0</v>
      </c>
      <c r="BH1373" s="217">
        <f>IF(N1373="sníž. přenesená",J1373,0)</f>
        <v>0</v>
      </c>
      <c r="BI1373" s="217">
        <f>IF(N1373="nulová",J1373,0)</f>
        <v>0</v>
      </c>
      <c r="BJ1373" s="25" t="s">
        <v>25</v>
      </c>
      <c r="BK1373" s="217">
        <f>ROUND(I1373*H1373,2)</f>
        <v>0</v>
      </c>
      <c r="BL1373" s="25" t="s">
        <v>378</v>
      </c>
      <c r="BM1373" s="25" t="s">
        <v>1966</v>
      </c>
    </row>
    <row r="1374" spans="2:47" s="1" customFormat="1" ht="13.5">
      <c r="B1374" s="42"/>
      <c r="C1374" s="64"/>
      <c r="D1374" s="223" t="s">
        <v>233</v>
      </c>
      <c r="E1374" s="64"/>
      <c r="F1374" s="269" t="s">
        <v>1965</v>
      </c>
      <c r="G1374" s="64"/>
      <c r="H1374" s="64"/>
      <c r="I1374" s="174"/>
      <c r="J1374" s="64"/>
      <c r="K1374" s="64"/>
      <c r="L1374" s="62"/>
      <c r="M1374" s="220"/>
      <c r="N1374" s="43"/>
      <c r="O1374" s="43"/>
      <c r="P1374" s="43"/>
      <c r="Q1374" s="43"/>
      <c r="R1374" s="43"/>
      <c r="S1374" s="43"/>
      <c r="T1374" s="79"/>
      <c r="AT1374" s="25" t="s">
        <v>233</v>
      </c>
      <c r="AU1374" s="25" t="s">
        <v>85</v>
      </c>
    </row>
    <row r="1375" spans="2:65" s="1" customFormat="1" ht="51" customHeight="1">
      <c r="B1375" s="42"/>
      <c r="C1375" s="274" t="s">
        <v>1967</v>
      </c>
      <c r="D1375" s="274" t="s">
        <v>697</v>
      </c>
      <c r="E1375" s="275" t="s">
        <v>1968</v>
      </c>
      <c r="F1375" s="276" t="s">
        <v>1969</v>
      </c>
      <c r="G1375" s="277" t="s">
        <v>748</v>
      </c>
      <c r="H1375" s="278">
        <v>1</v>
      </c>
      <c r="I1375" s="279"/>
      <c r="J1375" s="280">
        <f>ROUND(I1375*H1375,2)</f>
        <v>0</v>
      </c>
      <c r="K1375" s="276" t="s">
        <v>24</v>
      </c>
      <c r="L1375" s="281"/>
      <c r="M1375" s="282" t="s">
        <v>24</v>
      </c>
      <c r="N1375" s="283" t="s">
        <v>48</v>
      </c>
      <c r="O1375" s="43"/>
      <c r="P1375" s="215">
        <f>O1375*H1375</f>
        <v>0</v>
      </c>
      <c r="Q1375" s="215">
        <v>0</v>
      </c>
      <c r="R1375" s="215">
        <f>Q1375*H1375</f>
        <v>0</v>
      </c>
      <c r="S1375" s="215">
        <v>0</v>
      </c>
      <c r="T1375" s="216">
        <f>S1375*H1375</f>
        <v>0</v>
      </c>
      <c r="AR1375" s="25" t="s">
        <v>499</v>
      </c>
      <c r="AT1375" s="25" t="s">
        <v>697</v>
      </c>
      <c r="AU1375" s="25" t="s">
        <v>85</v>
      </c>
      <c r="AY1375" s="25" t="s">
        <v>225</v>
      </c>
      <c r="BE1375" s="217">
        <f>IF(N1375="základní",J1375,0)</f>
        <v>0</v>
      </c>
      <c r="BF1375" s="217">
        <f>IF(N1375="snížená",J1375,0)</f>
        <v>0</v>
      </c>
      <c r="BG1375" s="217">
        <f>IF(N1375="zákl. přenesená",J1375,0)</f>
        <v>0</v>
      </c>
      <c r="BH1375" s="217">
        <f>IF(N1375="sníž. přenesená",J1375,0)</f>
        <v>0</v>
      </c>
      <c r="BI1375" s="217">
        <f>IF(N1375="nulová",J1375,0)</f>
        <v>0</v>
      </c>
      <c r="BJ1375" s="25" t="s">
        <v>25</v>
      </c>
      <c r="BK1375" s="217">
        <f>ROUND(I1375*H1375,2)</f>
        <v>0</v>
      </c>
      <c r="BL1375" s="25" t="s">
        <v>378</v>
      </c>
      <c r="BM1375" s="25" t="s">
        <v>1970</v>
      </c>
    </row>
    <row r="1376" spans="2:65" s="1" customFormat="1" ht="16.5" customHeight="1">
      <c r="B1376" s="42"/>
      <c r="C1376" s="206" t="s">
        <v>1971</v>
      </c>
      <c r="D1376" s="206" t="s">
        <v>227</v>
      </c>
      <c r="E1376" s="207" t="s">
        <v>1972</v>
      </c>
      <c r="F1376" s="208" t="s">
        <v>1973</v>
      </c>
      <c r="G1376" s="209" t="s">
        <v>748</v>
      </c>
      <c r="H1376" s="210">
        <v>1</v>
      </c>
      <c r="I1376" s="211"/>
      <c r="J1376" s="212">
        <f>ROUND(I1376*H1376,2)</f>
        <v>0</v>
      </c>
      <c r="K1376" s="208" t="s">
        <v>24</v>
      </c>
      <c r="L1376" s="62"/>
      <c r="M1376" s="213" t="s">
        <v>24</v>
      </c>
      <c r="N1376" s="214" t="s">
        <v>48</v>
      </c>
      <c r="O1376" s="43"/>
      <c r="P1376" s="215">
        <f>O1376*H1376</f>
        <v>0</v>
      </c>
      <c r="Q1376" s="215">
        <v>0</v>
      </c>
      <c r="R1376" s="215">
        <f>Q1376*H1376</f>
        <v>0</v>
      </c>
      <c r="S1376" s="215">
        <v>0</v>
      </c>
      <c r="T1376" s="216">
        <f>S1376*H1376</f>
        <v>0</v>
      </c>
      <c r="AR1376" s="25" t="s">
        <v>378</v>
      </c>
      <c r="AT1376" s="25" t="s">
        <v>227</v>
      </c>
      <c r="AU1376" s="25" t="s">
        <v>85</v>
      </c>
      <c r="AY1376" s="25" t="s">
        <v>225</v>
      </c>
      <c r="BE1376" s="217">
        <f>IF(N1376="základní",J1376,0)</f>
        <v>0</v>
      </c>
      <c r="BF1376" s="217">
        <f>IF(N1376="snížená",J1376,0)</f>
        <v>0</v>
      </c>
      <c r="BG1376" s="217">
        <f>IF(N1376="zákl. přenesená",J1376,0)</f>
        <v>0</v>
      </c>
      <c r="BH1376" s="217">
        <f>IF(N1376="sníž. přenesená",J1376,0)</f>
        <v>0</v>
      </c>
      <c r="BI1376" s="217">
        <f>IF(N1376="nulová",J1376,0)</f>
        <v>0</v>
      </c>
      <c r="BJ1376" s="25" t="s">
        <v>25</v>
      </c>
      <c r="BK1376" s="217">
        <f>ROUND(I1376*H1376,2)</f>
        <v>0</v>
      </c>
      <c r="BL1376" s="25" t="s">
        <v>378</v>
      </c>
      <c r="BM1376" s="25" t="s">
        <v>1974</v>
      </c>
    </row>
    <row r="1377" spans="2:47" s="1" customFormat="1" ht="13.5">
      <c r="B1377" s="42"/>
      <c r="C1377" s="64"/>
      <c r="D1377" s="223" t="s">
        <v>233</v>
      </c>
      <c r="E1377" s="64"/>
      <c r="F1377" s="269" t="s">
        <v>1973</v>
      </c>
      <c r="G1377" s="64"/>
      <c r="H1377" s="64"/>
      <c r="I1377" s="174"/>
      <c r="J1377" s="64"/>
      <c r="K1377" s="64"/>
      <c r="L1377" s="62"/>
      <c r="M1377" s="220"/>
      <c r="N1377" s="43"/>
      <c r="O1377" s="43"/>
      <c r="P1377" s="43"/>
      <c r="Q1377" s="43"/>
      <c r="R1377" s="43"/>
      <c r="S1377" s="43"/>
      <c r="T1377" s="79"/>
      <c r="AT1377" s="25" t="s">
        <v>233</v>
      </c>
      <c r="AU1377" s="25" t="s">
        <v>85</v>
      </c>
    </row>
    <row r="1378" spans="2:65" s="1" customFormat="1" ht="51" customHeight="1">
      <c r="B1378" s="42"/>
      <c r="C1378" s="274" t="s">
        <v>1975</v>
      </c>
      <c r="D1378" s="274" t="s">
        <v>697</v>
      </c>
      <c r="E1378" s="275" t="s">
        <v>1976</v>
      </c>
      <c r="F1378" s="276" t="s">
        <v>1977</v>
      </c>
      <c r="G1378" s="277" t="s">
        <v>748</v>
      </c>
      <c r="H1378" s="278">
        <v>1</v>
      </c>
      <c r="I1378" s="279"/>
      <c r="J1378" s="280">
        <f>ROUND(I1378*H1378,2)</f>
        <v>0</v>
      </c>
      <c r="K1378" s="276" t="s">
        <v>24</v>
      </c>
      <c r="L1378" s="281"/>
      <c r="M1378" s="282" t="s">
        <v>24</v>
      </c>
      <c r="N1378" s="283" t="s">
        <v>48</v>
      </c>
      <c r="O1378" s="43"/>
      <c r="P1378" s="215">
        <f>O1378*H1378</f>
        <v>0</v>
      </c>
      <c r="Q1378" s="215">
        <v>0</v>
      </c>
      <c r="R1378" s="215">
        <f>Q1378*H1378</f>
        <v>0</v>
      </c>
      <c r="S1378" s="215">
        <v>0</v>
      </c>
      <c r="T1378" s="216">
        <f>S1378*H1378</f>
        <v>0</v>
      </c>
      <c r="AR1378" s="25" t="s">
        <v>499</v>
      </c>
      <c r="AT1378" s="25" t="s">
        <v>697</v>
      </c>
      <c r="AU1378" s="25" t="s">
        <v>85</v>
      </c>
      <c r="AY1378" s="25" t="s">
        <v>225</v>
      </c>
      <c r="BE1378" s="217">
        <f>IF(N1378="základní",J1378,0)</f>
        <v>0</v>
      </c>
      <c r="BF1378" s="217">
        <f>IF(N1378="snížená",J1378,0)</f>
        <v>0</v>
      </c>
      <c r="BG1378" s="217">
        <f>IF(N1378="zákl. přenesená",J1378,0)</f>
        <v>0</v>
      </c>
      <c r="BH1378" s="217">
        <f>IF(N1378="sníž. přenesená",J1378,0)</f>
        <v>0</v>
      </c>
      <c r="BI1378" s="217">
        <f>IF(N1378="nulová",J1378,0)</f>
        <v>0</v>
      </c>
      <c r="BJ1378" s="25" t="s">
        <v>25</v>
      </c>
      <c r="BK1378" s="217">
        <f>ROUND(I1378*H1378,2)</f>
        <v>0</v>
      </c>
      <c r="BL1378" s="25" t="s">
        <v>378</v>
      </c>
      <c r="BM1378" s="25" t="s">
        <v>1978</v>
      </c>
    </row>
    <row r="1379" spans="2:65" s="1" customFormat="1" ht="25.5" customHeight="1">
      <c r="B1379" s="42"/>
      <c r="C1379" s="206" t="s">
        <v>1979</v>
      </c>
      <c r="D1379" s="206" t="s">
        <v>227</v>
      </c>
      <c r="E1379" s="207" t="s">
        <v>1825</v>
      </c>
      <c r="F1379" s="208" t="s">
        <v>1980</v>
      </c>
      <c r="G1379" s="209" t="s">
        <v>141</v>
      </c>
      <c r="H1379" s="210">
        <v>40</v>
      </c>
      <c r="I1379" s="211"/>
      <c r="J1379" s="212">
        <f>ROUND(I1379*H1379,2)</f>
        <v>0</v>
      </c>
      <c r="K1379" s="208" t="s">
        <v>24</v>
      </c>
      <c r="L1379" s="62"/>
      <c r="M1379" s="213" t="s">
        <v>24</v>
      </c>
      <c r="N1379" s="214" t="s">
        <v>48</v>
      </c>
      <c r="O1379" s="43"/>
      <c r="P1379" s="215">
        <f>O1379*H1379</f>
        <v>0</v>
      </c>
      <c r="Q1379" s="215">
        <v>0</v>
      </c>
      <c r="R1379" s="215">
        <f>Q1379*H1379</f>
        <v>0</v>
      </c>
      <c r="S1379" s="215">
        <v>0</v>
      </c>
      <c r="T1379" s="216">
        <f>S1379*H1379</f>
        <v>0</v>
      </c>
      <c r="AR1379" s="25" t="s">
        <v>378</v>
      </c>
      <c r="AT1379" s="25" t="s">
        <v>227</v>
      </c>
      <c r="AU1379" s="25" t="s">
        <v>85</v>
      </c>
      <c r="AY1379" s="25" t="s">
        <v>225</v>
      </c>
      <c r="BE1379" s="217">
        <f>IF(N1379="základní",J1379,0)</f>
        <v>0</v>
      </c>
      <c r="BF1379" s="217">
        <f>IF(N1379="snížená",J1379,0)</f>
        <v>0</v>
      </c>
      <c r="BG1379" s="217">
        <f>IF(N1379="zákl. přenesená",J1379,0)</f>
        <v>0</v>
      </c>
      <c r="BH1379" s="217">
        <f>IF(N1379="sníž. přenesená",J1379,0)</f>
        <v>0</v>
      </c>
      <c r="BI1379" s="217">
        <f>IF(N1379="nulová",J1379,0)</f>
        <v>0</v>
      </c>
      <c r="BJ1379" s="25" t="s">
        <v>25</v>
      </c>
      <c r="BK1379" s="217">
        <f>ROUND(I1379*H1379,2)</f>
        <v>0</v>
      </c>
      <c r="BL1379" s="25" t="s">
        <v>378</v>
      </c>
      <c r="BM1379" s="25" t="s">
        <v>1981</v>
      </c>
    </row>
    <row r="1380" spans="2:47" s="1" customFormat="1" ht="216">
      <c r="B1380" s="42"/>
      <c r="C1380" s="64"/>
      <c r="D1380" s="218" t="s">
        <v>702</v>
      </c>
      <c r="E1380" s="64"/>
      <c r="F1380" s="273" t="s">
        <v>1982</v>
      </c>
      <c r="G1380" s="64"/>
      <c r="H1380" s="64"/>
      <c r="I1380" s="174"/>
      <c r="J1380" s="64"/>
      <c r="K1380" s="64"/>
      <c r="L1380" s="62"/>
      <c r="M1380" s="220"/>
      <c r="N1380" s="43"/>
      <c r="O1380" s="43"/>
      <c r="P1380" s="43"/>
      <c r="Q1380" s="43"/>
      <c r="R1380" s="43"/>
      <c r="S1380" s="43"/>
      <c r="T1380" s="79"/>
      <c r="AT1380" s="25" t="s">
        <v>702</v>
      </c>
      <c r="AU1380" s="25" t="s">
        <v>85</v>
      </c>
    </row>
    <row r="1381" spans="2:63" s="11" customFormat="1" ht="29.85" customHeight="1">
      <c r="B1381" s="189"/>
      <c r="C1381" s="190"/>
      <c r="D1381" s="203" t="s">
        <v>76</v>
      </c>
      <c r="E1381" s="204" t="s">
        <v>227</v>
      </c>
      <c r="F1381" s="204" t="s">
        <v>1983</v>
      </c>
      <c r="G1381" s="190"/>
      <c r="H1381" s="190"/>
      <c r="I1381" s="193"/>
      <c r="J1381" s="205">
        <f>BK1381</f>
        <v>0</v>
      </c>
      <c r="K1381" s="190"/>
      <c r="L1381" s="195"/>
      <c r="M1381" s="196"/>
      <c r="N1381" s="197"/>
      <c r="O1381" s="197"/>
      <c r="P1381" s="198">
        <f>SUM(P1382:P1526)</f>
        <v>0</v>
      </c>
      <c r="Q1381" s="197"/>
      <c r="R1381" s="198">
        <f>SUM(R1382:R1526)</f>
        <v>52.371624059999995</v>
      </c>
      <c r="S1381" s="197"/>
      <c r="T1381" s="199">
        <f>SUM(T1382:T1526)</f>
        <v>0</v>
      </c>
      <c r="AR1381" s="200" t="s">
        <v>25</v>
      </c>
      <c r="AT1381" s="201" t="s">
        <v>76</v>
      </c>
      <c r="AU1381" s="201" t="s">
        <v>25</v>
      </c>
      <c r="AY1381" s="200" t="s">
        <v>225</v>
      </c>
      <c r="BK1381" s="202">
        <f>SUM(BK1382:BK1526)</f>
        <v>0</v>
      </c>
    </row>
    <row r="1382" spans="2:65" s="1" customFormat="1" ht="25.5" customHeight="1">
      <c r="B1382" s="42"/>
      <c r="C1382" s="206" t="s">
        <v>1984</v>
      </c>
      <c r="D1382" s="206" t="s">
        <v>227</v>
      </c>
      <c r="E1382" s="207" t="s">
        <v>1985</v>
      </c>
      <c r="F1382" s="208" t="s">
        <v>1986</v>
      </c>
      <c r="G1382" s="209" t="s">
        <v>748</v>
      </c>
      <c r="H1382" s="210">
        <v>1</v>
      </c>
      <c r="I1382" s="211"/>
      <c r="J1382" s="212">
        <f>ROUND(I1382*H1382,2)</f>
        <v>0</v>
      </c>
      <c r="K1382" s="208" t="s">
        <v>24</v>
      </c>
      <c r="L1382" s="62"/>
      <c r="M1382" s="213" t="s">
        <v>24</v>
      </c>
      <c r="N1382" s="214" t="s">
        <v>48</v>
      </c>
      <c r="O1382" s="43"/>
      <c r="P1382" s="215">
        <f>O1382*H1382</f>
        <v>0</v>
      </c>
      <c r="Q1382" s="215">
        <v>0</v>
      </c>
      <c r="R1382" s="215">
        <f>Q1382*H1382</f>
        <v>0</v>
      </c>
      <c r="S1382" s="215">
        <v>0</v>
      </c>
      <c r="T1382" s="216">
        <f>S1382*H1382</f>
        <v>0</v>
      </c>
      <c r="AR1382" s="25" t="s">
        <v>378</v>
      </c>
      <c r="AT1382" s="25" t="s">
        <v>227</v>
      </c>
      <c r="AU1382" s="25" t="s">
        <v>85</v>
      </c>
      <c r="AY1382" s="25" t="s">
        <v>225</v>
      </c>
      <c r="BE1382" s="217">
        <f>IF(N1382="základní",J1382,0)</f>
        <v>0</v>
      </c>
      <c r="BF1382" s="217">
        <f>IF(N1382="snížená",J1382,0)</f>
        <v>0</v>
      </c>
      <c r="BG1382" s="217">
        <f>IF(N1382="zákl. přenesená",J1382,0)</f>
        <v>0</v>
      </c>
      <c r="BH1382" s="217">
        <f>IF(N1382="sníž. přenesená",J1382,0)</f>
        <v>0</v>
      </c>
      <c r="BI1382" s="217">
        <f>IF(N1382="nulová",J1382,0)</f>
        <v>0</v>
      </c>
      <c r="BJ1382" s="25" t="s">
        <v>25</v>
      </c>
      <c r="BK1382" s="217">
        <f>ROUND(I1382*H1382,2)</f>
        <v>0</v>
      </c>
      <c r="BL1382" s="25" t="s">
        <v>378</v>
      </c>
      <c r="BM1382" s="25" t="s">
        <v>1987</v>
      </c>
    </row>
    <row r="1383" spans="2:47" s="1" customFormat="1" ht="40.5">
      <c r="B1383" s="42"/>
      <c r="C1383" s="64"/>
      <c r="D1383" s="218" t="s">
        <v>233</v>
      </c>
      <c r="E1383" s="64"/>
      <c r="F1383" s="219" t="s">
        <v>1988</v>
      </c>
      <c r="G1383" s="64"/>
      <c r="H1383" s="64"/>
      <c r="I1383" s="174"/>
      <c r="J1383" s="64"/>
      <c r="K1383" s="64"/>
      <c r="L1383" s="62"/>
      <c r="M1383" s="220"/>
      <c r="N1383" s="43"/>
      <c r="O1383" s="43"/>
      <c r="P1383" s="43"/>
      <c r="Q1383" s="43"/>
      <c r="R1383" s="43"/>
      <c r="S1383" s="43"/>
      <c r="T1383" s="79"/>
      <c r="AT1383" s="25" t="s">
        <v>233</v>
      </c>
      <c r="AU1383" s="25" t="s">
        <v>85</v>
      </c>
    </row>
    <row r="1384" spans="2:47" s="1" customFormat="1" ht="216">
      <c r="B1384" s="42"/>
      <c r="C1384" s="64"/>
      <c r="D1384" s="223" t="s">
        <v>702</v>
      </c>
      <c r="E1384" s="64"/>
      <c r="F1384" s="286" t="s">
        <v>1989</v>
      </c>
      <c r="G1384" s="64"/>
      <c r="H1384" s="64"/>
      <c r="I1384" s="174"/>
      <c r="J1384" s="64"/>
      <c r="K1384" s="64"/>
      <c r="L1384" s="62"/>
      <c r="M1384" s="220"/>
      <c r="N1384" s="43"/>
      <c r="O1384" s="43"/>
      <c r="P1384" s="43"/>
      <c r="Q1384" s="43"/>
      <c r="R1384" s="43"/>
      <c r="S1384" s="43"/>
      <c r="T1384" s="79"/>
      <c r="AT1384" s="25" t="s">
        <v>702</v>
      </c>
      <c r="AU1384" s="25" t="s">
        <v>85</v>
      </c>
    </row>
    <row r="1385" spans="2:65" s="1" customFormat="1" ht="16.5" customHeight="1">
      <c r="B1385" s="42"/>
      <c r="C1385" s="206" t="s">
        <v>1990</v>
      </c>
      <c r="D1385" s="206" t="s">
        <v>227</v>
      </c>
      <c r="E1385" s="207" t="s">
        <v>237</v>
      </c>
      <c r="F1385" s="208" t="s">
        <v>238</v>
      </c>
      <c r="G1385" s="209" t="s">
        <v>147</v>
      </c>
      <c r="H1385" s="210">
        <v>81.7</v>
      </c>
      <c r="I1385" s="211"/>
      <c r="J1385" s="212">
        <f>ROUND(I1385*H1385,2)</f>
        <v>0</v>
      </c>
      <c r="K1385" s="208" t="s">
        <v>230</v>
      </c>
      <c r="L1385" s="62"/>
      <c r="M1385" s="213" t="s">
        <v>24</v>
      </c>
      <c r="N1385" s="214" t="s">
        <v>48</v>
      </c>
      <c r="O1385" s="43"/>
      <c r="P1385" s="215">
        <f>O1385*H1385</f>
        <v>0</v>
      </c>
      <c r="Q1385" s="215">
        <v>0</v>
      </c>
      <c r="R1385" s="215">
        <f>Q1385*H1385</f>
        <v>0</v>
      </c>
      <c r="S1385" s="215">
        <v>0</v>
      </c>
      <c r="T1385" s="216">
        <f>S1385*H1385</f>
        <v>0</v>
      </c>
      <c r="AR1385" s="25" t="s">
        <v>231</v>
      </c>
      <c r="AT1385" s="25" t="s">
        <v>227</v>
      </c>
      <c r="AU1385" s="25" t="s">
        <v>85</v>
      </c>
      <c r="AY1385" s="25" t="s">
        <v>225</v>
      </c>
      <c r="BE1385" s="217">
        <f>IF(N1385="základní",J1385,0)</f>
        <v>0</v>
      </c>
      <c r="BF1385" s="217">
        <f>IF(N1385="snížená",J1385,0)</f>
        <v>0</v>
      </c>
      <c r="BG1385" s="217">
        <f>IF(N1385="zákl. přenesená",J1385,0)</f>
        <v>0</v>
      </c>
      <c r="BH1385" s="217">
        <f>IF(N1385="sníž. přenesená",J1385,0)</f>
        <v>0</v>
      </c>
      <c r="BI1385" s="217">
        <f>IF(N1385="nulová",J1385,0)</f>
        <v>0</v>
      </c>
      <c r="BJ1385" s="25" t="s">
        <v>25</v>
      </c>
      <c r="BK1385" s="217">
        <f>ROUND(I1385*H1385,2)</f>
        <v>0</v>
      </c>
      <c r="BL1385" s="25" t="s">
        <v>231</v>
      </c>
      <c r="BM1385" s="25" t="s">
        <v>1991</v>
      </c>
    </row>
    <row r="1386" spans="2:47" s="1" customFormat="1" ht="27">
      <c r="B1386" s="42"/>
      <c r="C1386" s="64"/>
      <c r="D1386" s="218" t="s">
        <v>233</v>
      </c>
      <c r="E1386" s="64"/>
      <c r="F1386" s="219" t="s">
        <v>240</v>
      </c>
      <c r="G1386" s="64"/>
      <c r="H1386" s="64"/>
      <c r="I1386" s="174"/>
      <c r="J1386" s="64"/>
      <c r="K1386" s="64"/>
      <c r="L1386" s="62"/>
      <c r="M1386" s="220"/>
      <c r="N1386" s="43"/>
      <c r="O1386" s="43"/>
      <c r="P1386" s="43"/>
      <c r="Q1386" s="43"/>
      <c r="R1386" s="43"/>
      <c r="S1386" s="43"/>
      <c r="T1386" s="79"/>
      <c r="AT1386" s="25" t="s">
        <v>233</v>
      </c>
      <c r="AU1386" s="25" t="s">
        <v>85</v>
      </c>
    </row>
    <row r="1387" spans="2:51" s="13" customFormat="1" ht="13.5">
      <c r="B1387" s="233"/>
      <c r="C1387" s="234"/>
      <c r="D1387" s="218" t="s">
        <v>235</v>
      </c>
      <c r="E1387" s="235" t="s">
        <v>24</v>
      </c>
      <c r="F1387" s="236" t="s">
        <v>1992</v>
      </c>
      <c r="G1387" s="234"/>
      <c r="H1387" s="237" t="s">
        <v>24</v>
      </c>
      <c r="I1387" s="238"/>
      <c r="J1387" s="234"/>
      <c r="K1387" s="234"/>
      <c r="L1387" s="239"/>
      <c r="M1387" s="240"/>
      <c r="N1387" s="241"/>
      <c r="O1387" s="241"/>
      <c r="P1387" s="241"/>
      <c r="Q1387" s="241"/>
      <c r="R1387" s="241"/>
      <c r="S1387" s="241"/>
      <c r="T1387" s="242"/>
      <c r="AT1387" s="243" t="s">
        <v>235</v>
      </c>
      <c r="AU1387" s="243" t="s">
        <v>85</v>
      </c>
      <c r="AV1387" s="13" t="s">
        <v>25</v>
      </c>
      <c r="AW1387" s="13" t="s">
        <v>40</v>
      </c>
      <c r="AX1387" s="13" t="s">
        <v>77</v>
      </c>
      <c r="AY1387" s="243" t="s">
        <v>225</v>
      </c>
    </row>
    <row r="1388" spans="2:51" s="12" customFormat="1" ht="13.5">
      <c r="B1388" s="221"/>
      <c r="C1388" s="222"/>
      <c r="D1388" s="218" t="s">
        <v>235</v>
      </c>
      <c r="E1388" s="244" t="s">
        <v>24</v>
      </c>
      <c r="F1388" s="245" t="s">
        <v>1993</v>
      </c>
      <c r="G1388" s="222"/>
      <c r="H1388" s="246">
        <v>78.005</v>
      </c>
      <c r="I1388" s="227"/>
      <c r="J1388" s="222"/>
      <c r="K1388" s="222"/>
      <c r="L1388" s="228"/>
      <c r="M1388" s="229"/>
      <c r="N1388" s="230"/>
      <c r="O1388" s="230"/>
      <c r="P1388" s="230"/>
      <c r="Q1388" s="230"/>
      <c r="R1388" s="230"/>
      <c r="S1388" s="230"/>
      <c r="T1388" s="231"/>
      <c r="AT1388" s="232" t="s">
        <v>235</v>
      </c>
      <c r="AU1388" s="232" t="s">
        <v>85</v>
      </c>
      <c r="AV1388" s="12" t="s">
        <v>85</v>
      </c>
      <c r="AW1388" s="12" t="s">
        <v>40</v>
      </c>
      <c r="AX1388" s="12" t="s">
        <v>77</v>
      </c>
      <c r="AY1388" s="232" t="s">
        <v>225</v>
      </c>
    </row>
    <row r="1389" spans="2:51" s="13" customFormat="1" ht="13.5">
      <c r="B1389" s="233"/>
      <c r="C1389" s="234"/>
      <c r="D1389" s="218" t="s">
        <v>235</v>
      </c>
      <c r="E1389" s="235" t="s">
        <v>24</v>
      </c>
      <c r="F1389" s="236" t="s">
        <v>1994</v>
      </c>
      <c r="G1389" s="234"/>
      <c r="H1389" s="237" t="s">
        <v>24</v>
      </c>
      <c r="I1389" s="238"/>
      <c r="J1389" s="234"/>
      <c r="K1389" s="234"/>
      <c r="L1389" s="239"/>
      <c r="M1389" s="240"/>
      <c r="N1389" s="241"/>
      <c r="O1389" s="241"/>
      <c r="P1389" s="241"/>
      <c r="Q1389" s="241"/>
      <c r="R1389" s="241"/>
      <c r="S1389" s="241"/>
      <c r="T1389" s="242"/>
      <c r="AT1389" s="243" t="s">
        <v>235</v>
      </c>
      <c r="AU1389" s="243" t="s">
        <v>85</v>
      </c>
      <c r="AV1389" s="13" t="s">
        <v>25</v>
      </c>
      <c r="AW1389" s="13" t="s">
        <v>40</v>
      </c>
      <c r="AX1389" s="13" t="s">
        <v>77</v>
      </c>
      <c r="AY1389" s="243" t="s">
        <v>225</v>
      </c>
    </row>
    <row r="1390" spans="2:51" s="12" customFormat="1" ht="13.5">
      <c r="B1390" s="221"/>
      <c r="C1390" s="222"/>
      <c r="D1390" s="218" t="s">
        <v>235</v>
      </c>
      <c r="E1390" s="244" t="s">
        <v>24</v>
      </c>
      <c r="F1390" s="245" t="s">
        <v>1995</v>
      </c>
      <c r="G1390" s="222"/>
      <c r="H1390" s="246">
        <v>3.695</v>
      </c>
      <c r="I1390" s="227"/>
      <c r="J1390" s="222"/>
      <c r="K1390" s="222"/>
      <c r="L1390" s="228"/>
      <c r="M1390" s="229"/>
      <c r="N1390" s="230"/>
      <c r="O1390" s="230"/>
      <c r="P1390" s="230"/>
      <c r="Q1390" s="230"/>
      <c r="R1390" s="230"/>
      <c r="S1390" s="230"/>
      <c r="T1390" s="231"/>
      <c r="AT1390" s="232" t="s">
        <v>235</v>
      </c>
      <c r="AU1390" s="232" t="s">
        <v>85</v>
      </c>
      <c r="AV1390" s="12" t="s">
        <v>85</v>
      </c>
      <c r="AW1390" s="12" t="s">
        <v>40</v>
      </c>
      <c r="AX1390" s="12" t="s">
        <v>77</v>
      </c>
      <c r="AY1390" s="232" t="s">
        <v>225</v>
      </c>
    </row>
    <row r="1391" spans="2:51" s="14" customFormat="1" ht="13.5">
      <c r="B1391" s="247"/>
      <c r="C1391" s="248"/>
      <c r="D1391" s="218" t="s">
        <v>235</v>
      </c>
      <c r="E1391" s="249" t="s">
        <v>169</v>
      </c>
      <c r="F1391" s="250" t="s">
        <v>247</v>
      </c>
      <c r="G1391" s="248"/>
      <c r="H1391" s="251">
        <v>81.7</v>
      </c>
      <c r="I1391" s="252"/>
      <c r="J1391" s="248"/>
      <c r="K1391" s="248"/>
      <c r="L1391" s="253"/>
      <c r="M1391" s="254"/>
      <c r="N1391" s="255"/>
      <c r="O1391" s="255"/>
      <c r="P1391" s="255"/>
      <c r="Q1391" s="255"/>
      <c r="R1391" s="255"/>
      <c r="S1391" s="255"/>
      <c r="T1391" s="256"/>
      <c r="AT1391" s="257" t="s">
        <v>235</v>
      </c>
      <c r="AU1391" s="257" t="s">
        <v>85</v>
      </c>
      <c r="AV1391" s="14" t="s">
        <v>91</v>
      </c>
      <c r="AW1391" s="14" t="s">
        <v>40</v>
      </c>
      <c r="AX1391" s="14" t="s">
        <v>77</v>
      </c>
      <c r="AY1391" s="257" t="s">
        <v>225</v>
      </c>
    </row>
    <row r="1392" spans="2:51" s="15" customFormat="1" ht="13.5">
      <c r="B1392" s="258"/>
      <c r="C1392" s="259"/>
      <c r="D1392" s="223" t="s">
        <v>235</v>
      </c>
      <c r="E1392" s="260" t="s">
        <v>24</v>
      </c>
      <c r="F1392" s="261" t="s">
        <v>248</v>
      </c>
      <c r="G1392" s="259"/>
      <c r="H1392" s="262">
        <v>81.7</v>
      </c>
      <c r="I1392" s="263"/>
      <c r="J1392" s="259"/>
      <c r="K1392" s="259"/>
      <c r="L1392" s="264"/>
      <c r="M1392" s="265"/>
      <c r="N1392" s="266"/>
      <c r="O1392" s="266"/>
      <c r="P1392" s="266"/>
      <c r="Q1392" s="266"/>
      <c r="R1392" s="266"/>
      <c r="S1392" s="266"/>
      <c r="T1392" s="267"/>
      <c r="AT1392" s="268" t="s">
        <v>235</v>
      </c>
      <c r="AU1392" s="268" t="s">
        <v>85</v>
      </c>
      <c r="AV1392" s="15" t="s">
        <v>231</v>
      </c>
      <c r="AW1392" s="15" t="s">
        <v>40</v>
      </c>
      <c r="AX1392" s="15" t="s">
        <v>25</v>
      </c>
      <c r="AY1392" s="268" t="s">
        <v>225</v>
      </c>
    </row>
    <row r="1393" spans="2:65" s="1" customFormat="1" ht="25.5" customHeight="1">
      <c r="B1393" s="42"/>
      <c r="C1393" s="206" t="s">
        <v>1996</v>
      </c>
      <c r="D1393" s="206" t="s">
        <v>227</v>
      </c>
      <c r="E1393" s="207" t="s">
        <v>249</v>
      </c>
      <c r="F1393" s="208" t="s">
        <v>250</v>
      </c>
      <c r="G1393" s="209" t="s">
        <v>147</v>
      </c>
      <c r="H1393" s="210">
        <v>81.7</v>
      </c>
      <c r="I1393" s="211"/>
      <c r="J1393" s="212">
        <f>ROUND(I1393*H1393,2)</f>
        <v>0</v>
      </c>
      <c r="K1393" s="208" t="s">
        <v>230</v>
      </c>
      <c r="L1393" s="62"/>
      <c r="M1393" s="213" t="s">
        <v>24</v>
      </c>
      <c r="N1393" s="214" t="s">
        <v>48</v>
      </c>
      <c r="O1393" s="43"/>
      <c r="P1393" s="215">
        <f>O1393*H1393</f>
        <v>0</v>
      </c>
      <c r="Q1393" s="215">
        <v>0</v>
      </c>
      <c r="R1393" s="215">
        <f>Q1393*H1393</f>
        <v>0</v>
      </c>
      <c r="S1393" s="215">
        <v>0</v>
      </c>
      <c r="T1393" s="216">
        <f>S1393*H1393</f>
        <v>0</v>
      </c>
      <c r="AR1393" s="25" t="s">
        <v>231</v>
      </c>
      <c r="AT1393" s="25" t="s">
        <v>227</v>
      </c>
      <c r="AU1393" s="25" t="s">
        <v>85</v>
      </c>
      <c r="AY1393" s="25" t="s">
        <v>225</v>
      </c>
      <c r="BE1393" s="217">
        <f>IF(N1393="základní",J1393,0)</f>
        <v>0</v>
      </c>
      <c r="BF1393" s="217">
        <f>IF(N1393="snížená",J1393,0)</f>
        <v>0</v>
      </c>
      <c r="BG1393" s="217">
        <f>IF(N1393="zákl. přenesená",J1393,0)</f>
        <v>0</v>
      </c>
      <c r="BH1393" s="217">
        <f>IF(N1393="sníž. přenesená",J1393,0)</f>
        <v>0</v>
      </c>
      <c r="BI1393" s="217">
        <f>IF(N1393="nulová",J1393,0)</f>
        <v>0</v>
      </c>
      <c r="BJ1393" s="25" t="s">
        <v>25</v>
      </c>
      <c r="BK1393" s="217">
        <f>ROUND(I1393*H1393,2)</f>
        <v>0</v>
      </c>
      <c r="BL1393" s="25" t="s">
        <v>231</v>
      </c>
      <c r="BM1393" s="25" t="s">
        <v>1997</v>
      </c>
    </row>
    <row r="1394" spans="2:47" s="1" customFormat="1" ht="27">
      <c r="B1394" s="42"/>
      <c r="C1394" s="64"/>
      <c r="D1394" s="218" t="s">
        <v>233</v>
      </c>
      <c r="E1394" s="64"/>
      <c r="F1394" s="219" t="s">
        <v>252</v>
      </c>
      <c r="G1394" s="64"/>
      <c r="H1394" s="64"/>
      <c r="I1394" s="174"/>
      <c r="J1394" s="64"/>
      <c r="K1394" s="64"/>
      <c r="L1394" s="62"/>
      <c r="M1394" s="220"/>
      <c r="N1394" s="43"/>
      <c r="O1394" s="43"/>
      <c r="P1394" s="43"/>
      <c r="Q1394" s="43"/>
      <c r="R1394" s="43"/>
      <c r="S1394" s="43"/>
      <c r="T1394" s="79"/>
      <c r="AT1394" s="25" t="s">
        <v>233</v>
      </c>
      <c r="AU1394" s="25" t="s">
        <v>85</v>
      </c>
    </row>
    <row r="1395" spans="2:51" s="12" customFormat="1" ht="13.5">
      <c r="B1395" s="221"/>
      <c r="C1395" s="222"/>
      <c r="D1395" s="223" t="s">
        <v>235</v>
      </c>
      <c r="E1395" s="224" t="s">
        <v>24</v>
      </c>
      <c r="F1395" s="225" t="s">
        <v>169</v>
      </c>
      <c r="G1395" s="222"/>
      <c r="H1395" s="226">
        <v>81.7</v>
      </c>
      <c r="I1395" s="227"/>
      <c r="J1395" s="222"/>
      <c r="K1395" s="222"/>
      <c r="L1395" s="228"/>
      <c r="M1395" s="229"/>
      <c r="N1395" s="230"/>
      <c r="O1395" s="230"/>
      <c r="P1395" s="230"/>
      <c r="Q1395" s="230"/>
      <c r="R1395" s="230"/>
      <c r="S1395" s="230"/>
      <c r="T1395" s="231"/>
      <c r="AT1395" s="232" t="s">
        <v>235</v>
      </c>
      <c r="AU1395" s="232" t="s">
        <v>85</v>
      </c>
      <c r="AV1395" s="12" t="s">
        <v>85</v>
      </c>
      <c r="AW1395" s="12" t="s">
        <v>40</v>
      </c>
      <c r="AX1395" s="12" t="s">
        <v>25</v>
      </c>
      <c r="AY1395" s="232" t="s">
        <v>225</v>
      </c>
    </row>
    <row r="1396" spans="2:65" s="1" customFormat="1" ht="16.5" customHeight="1">
      <c r="B1396" s="42"/>
      <c r="C1396" s="206" t="s">
        <v>1998</v>
      </c>
      <c r="D1396" s="206" t="s">
        <v>227</v>
      </c>
      <c r="E1396" s="207" t="s">
        <v>407</v>
      </c>
      <c r="F1396" s="208" t="s">
        <v>408</v>
      </c>
      <c r="G1396" s="209" t="s">
        <v>147</v>
      </c>
      <c r="H1396" s="210">
        <v>31.595</v>
      </c>
      <c r="I1396" s="211"/>
      <c r="J1396" s="212">
        <f>ROUND(I1396*H1396,2)</f>
        <v>0</v>
      </c>
      <c r="K1396" s="208" t="s">
        <v>230</v>
      </c>
      <c r="L1396" s="62"/>
      <c r="M1396" s="213" t="s">
        <v>24</v>
      </c>
      <c r="N1396" s="214" t="s">
        <v>48</v>
      </c>
      <c r="O1396" s="43"/>
      <c r="P1396" s="215">
        <f>O1396*H1396</f>
        <v>0</v>
      </c>
      <c r="Q1396" s="215">
        <v>0</v>
      </c>
      <c r="R1396" s="215">
        <f>Q1396*H1396</f>
        <v>0</v>
      </c>
      <c r="S1396" s="215">
        <v>0</v>
      </c>
      <c r="T1396" s="216">
        <f>S1396*H1396</f>
        <v>0</v>
      </c>
      <c r="AR1396" s="25" t="s">
        <v>231</v>
      </c>
      <c r="AT1396" s="25" t="s">
        <v>227</v>
      </c>
      <c r="AU1396" s="25" t="s">
        <v>85</v>
      </c>
      <c r="AY1396" s="25" t="s">
        <v>225</v>
      </c>
      <c r="BE1396" s="217">
        <f>IF(N1396="základní",J1396,0)</f>
        <v>0</v>
      </c>
      <c r="BF1396" s="217">
        <f>IF(N1396="snížená",J1396,0)</f>
        <v>0</v>
      </c>
      <c r="BG1396" s="217">
        <f>IF(N1396="zákl. přenesená",J1396,0)</f>
        <v>0</v>
      </c>
      <c r="BH1396" s="217">
        <f>IF(N1396="sníž. přenesená",J1396,0)</f>
        <v>0</v>
      </c>
      <c r="BI1396" s="217">
        <f>IF(N1396="nulová",J1396,0)</f>
        <v>0</v>
      </c>
      <c r="BJ1396" s="25" t="s">
        <v>25</v>
      </c>
      <c r="BK1396" s="217">
        <f>ROUND(I1396*H1396,2)</f>
        <v>0</v>
      </c>
      <c r="BL1396" s="25" t="s">
        <v>231</v>
      </c>
      <c r="BM1396" s="25" t="s">
        <v>1999</v>
      </c>
    </row>
    <row r="1397" spans="2:47" s="1" customFormat="1" ht="40.5">
      <c r="B1397" s="42"/>
      <c r="C1397" s="64"/>
      <c r="D1397" s="218" t="s">
        <v>233</v>
      </c>
      <c r="E1397" s="64"/>
      <c r="F1397" s="219" t="s">
        <v>410</v>
      </c>
      <c r="G1397" s="64"/>
      <c r="H1397" s="64"/>
      <c r="I1397" s="174"/>
      <c r="J1397" s="64"/>
      <c r="K1397" s="64"/>
      <c r="L1397" s="62"/>
      <c r="M1397" s="220"/>
      <c r="N1397" s="43"/>
      <c r="O1397" s="43"/>
      <c r="P1397" s="43"/>
      <c r="Q1397" s="43"/>
      <c r="R1397" s="43"/>
      <c r="S1397" s="43"/>
      <c r="T1397" s="79"/>
      <c r="AT1397" s="25" t="s">
        <v>233</v>
      </c>
      <c r="AU1397" s="25" t="s">
        <v>85</v>
      </c>
    </row>
    <row r="1398" spans="2:51" s="13" customFormat="1" ht="27">
      <c r="B1398" s="233"/>
      <c r="C1398" s="234"/>
      <c r="D1398" s="218" t="s">
        <v>235</v>
      </c>
      <c r="E1398" s="235" t="s">
        <v>24</v>
      </c>
      <c r="F1398" s="236" t="s">
        <v>412</v>
      </c>
      <c r="G1398" s="234"/>
      <c r="H1398" s="237" t="s">
        <v>24</v>
      </c>
      <c r="I1398" s="238"/>
      <c r="J1398" s="234"/>
      <c r="K1398" s="234"/>
      <c r="L1398" s="239"/>
      <c r="M1398" s="240"/>
      <c r="N1398" s="241"/>
      <c r="O1398" s="241"/>
      <c r="P1398" s="241"/>
      <c r="Q1398" s="241"/>
      <c r="R1398" s="241"/>
      <c r="S1398" s="241"/>
      <c r="T1398" s="242"/>
      <c r="AT1398" s="243" t="s">
        <v>235</v>
      </c>
      <c r="AU1398" s="243" t="s">
        <v>85</v>
      </c>
      <c r="AV1398" s="13" t="s">
        <v>25</v>
      </c>
      <c r="AW1398" s="13" t="s">
        <v>40</v>
      </c>
      <c r="AX1398" s="13" t="s">
        <v>77</v>
      </c>
      <c r="AY1398" s="243" t="s">
        <v>225</v>
      </c>
    </row>
    <row r="1399" spans="2:51" s="12" customFormat="1" ht="13.5">
      <c r="B1399" s="221"/>
      <c r="C1399" s="222"/>
      <c r="D1399" s="218" t="s">
        <v>235</v>
      </c>
      <c r="E1399" s="244" t="s">
        <v>24</v>
      </c>
      <c r="F1399" s="245" t="s">
        <v>2000</v>
      </c>
      <c r="G1399" s="222"/>
      <c r="H1399" s="246">
        <v>31.595</v>
      </c>
      <c r="I1399" s="227"/>
      <c r="J1399" s="222"/>
      <c r="K1399" s="222"/>
      <c r="L1399" s="228"/>
      <c r="M1399" s="229"/>
      <c r="N1399" s="230"/>
      <c r="O1399" s="230"/>
      <c r="P1399" s="230"/>
      <c r="Q1399" s="230"/>
      <c r="R1399" s="230"/>
      <c r="S1399" s="230"/>
      <c r="T1399" s="231"/>
      <c r="AT1399" s="232" t="s">
        <v>235</v>
      </c>
      <c r="AU1399" s="232" t="s">
        <v>85</v>
      </c>
      <c r="AV1399" s="12" t="s">
        <v>85</v>
      </c>
      <c r="AW1399" s="12" t="s">
        <v>40</v>
      </c>
      <c r="AX1399" s="12" t="s">
        <v>77</v>
      </c>
      <c r="AY1399" s="232" t="s">
        <v>225</v>
      </c>
    </row>
    <row r="1400" spans="2:51" s="15" customFormat="1" ht="13.5">
      <c r="B1400" s="258"/>
      <c r="C1400" s="259"/>
      <c r="D1400" s="223" t="s">
        <v>235</v>
      </c>
      <c r="E1400" s="260" t="s">
        <v>24</v>
      </c>
      <c r="F1400" s="261" t="s">
        <v>248</v>
      </c>
      <c r="G1400" s="259"/>
      <c r="H1400" s="262">
        <v>31.595</v>
      </c>
      <c r="I1400" s="263"/>
      <c r="J1400" s="259"/>
      <c r="K1400" s="259"/>
      <c r="L1400" s="264"/>
      <c r="M1400" s="265"/>
      <c r="N1400" s="266"/>
      <c r="O1400" s="266"/>
      <c r="P1400" s="266"/>
      <c r="Q1400" s="266"/>
      <c r="R1400" s="266"/>
      <c r="S1400" s="266"/>
      <c r="T1400" s="267"/>
      <c r="AT1400" s="268" t="s">
        <v>235</v>
      </c>
      <c r="AU1400" s="268" t="s">
        <v>85</v>
      </c>
      <c r="AV1400" s="15" t="s">
        <v>231</v>
      </c>
      <c r="AW1400" s="15" t="s">
        <v>40</v>
      </c>
      <c r="AX1400" s="15" t="s">
        <v>25</v>
      </c>
      <c r="AY1400" s="268" t="s">
        <v>225</v>
      </c>
    </row>
    <row r="1401" spans="2:65" s="1" customFormat="1" ht="16.5" customHeight="1">
      <c r="B1401" s="42"/>
      <c r="C1401" s="206" t="s">
        <v>2001</v>
      </c>
      <c r="D1401" s="206" t="s">
        <v>227</v>
      </c>
      <c r="E1401" s="207" t="s">
        <v>2002</v>
      </c>
      <c r="F1401" s="208" t="s">
        <v>2003</v>
      </c>
      <c r="G1401" s="209" t="s">
        <v>147</v>
      </c>
      <c r="H1401" s="210">
        <v>50.105</v>
      </c>
      <c r="I1401" s="211"/>
      <c r="J1401" s="212">
        <f>ROUND(I1401*H1401,2)</f>
        <v>0</v>
      </c>
      <c r="K1401" s="208" t="s">
        <v>230</v>
      </c>
      <c r="L1401" s="62"/>
      <c r="M1401" s="213" t="s">
        <v>24</v>
      </c>
      <c r="N1401" s="214" t="s">
        <v>48</v>
      </c>
      <c r="O1401" s="43"/>
      <c r="P1401" s="215">
        <f>O1401*H1401</f>
        <v>0</v>
      </c>
      <c r="Q1401" s="215">
        <v>0</v>
      </c>
      <c r="R1401" s="215">
        <f>Q1401*H1401</f>
        <v>0</v>
      </c>
      <c r="S1401" s="215">
        <v>0</v>
      </c>
      <c r="T1401" s="216">
        <f>S1401*H1401</f>
        <v>0</v>
      </c>
      <c r="AR1401" s="25" t="s">
        <v>231</v>
      </c>
      <c r="AT1401" s="25" t="s">
        <v>227</v>
      </c>
      <c r="AU1401" s="25" t="s">
        <v>85</v>
      </c>
      <c r="AY1401" s="25" t="s">
        <v>225</v>
      </c>
      <c r="BE1401" s="217">
        <f>IF(N1401="základní",J1401,0)</f>
        <v>0</v>
      </c>
      <c r="BF1401" s="217">
        <f>IF(N1401="snížená",J1401,0)</f>
        <v>0</v>
      </c>
      <c r="BG1401" s="217">
        <f>IF(N1401="zákl. přenesená",J1401,0)</f>
        <v>0</v>
      </c>
      <c r="BH1401" s="217">
        <f>IF(N1401="sníž. přenesená",J1401,0)</f>
        <v>0</v>
      </c>
      <c r="BI1401" s="217">
        <f>IF(N1401="nulová",J1401,0)</f>
        <v>0</v>
      </c>
      <c r="BJ1401" s="25" t="s">
        <v>25</v>
      </c>
      <c r="BK1401" s="217">
        <f>ROUND(I1401*H1401,2)</f>
        <v>0</v>
      </c>
      <c r="BL1401" s="25" t="s">
        <v>231</v>
      </c>
      <c r="BM1401" s="25" t="s">
        <v>2004</v>
      </c>
    </row>
    <row r="1402" spans="2:47" s="1" customFormat="1" ht="27">
      <c r="B1402" s="42"/>
      <c r="C1402" s="64"/>
      <c r="D1402" s="218" t="s">
        <v>233</v>
      </c>
      <c r="E1402" s="64"/>
      <c r="F1402" s="219" t="s">
        <v>2005</v>
      </c>
      <c r="G1402" s="64"/>
      <c r="H1402" s="64"/>
      <c r="I1402" s="174"/>
      <c r="J1402" s="64"/>
      <c r="K1402" s="64"/>
      <c r="L1402" s="62"/>
      <c r="M1402" s="220"/>
      <c r="N1402" s="43"/>
      <c r="O1402" s="43"/>
      <c r="P1402" s="43"/>
      <c r="Q1402" s="43"/>
      <c r="R1402" s="43"/>
      <c r="S1402" s="43"/>
      <c r="T1402" s="79"/>
      <c r="AT1402" s="25" t="s">
        <v>233</v>
      </c>
      <c r="AU1402" s="25" t="s">
        <v>85</v>
      </c>
    </row>
    <row r="1403" spans="2:47" s="1" customFormat="1" ht="175.5">
      <c r="B1403" s="42"/>
      <c r="C1403" s="64"/>
      <c r="D1403" s="218" t="s">
        <v>468</v>
      </c>
      <c r="E1403" s="64"/>
      <c r="F1403" s="273" t="s">
        <v>2006</v>
      </c>
      <c r="G1403" s="64"/>
      <c r="H1403" s="64"/>
      <c r="I1403" s="174"/>
      <c r="J1403" s="64"/>
      <c r="K1403" s="64"/>
      <c r="L1403" s="62"/>
      <c r="M1403" s="220"/>
      <c r="N1403" s="43"/>
      <c r="O1403" s="43"/>
      <c r="P1403" s="43"/>
      <c r="Q1403" s="43"/>
      <c r="R1403" s="43"/>
      <c r="S1403" s="43"/>
      <c r="T1403" s="79"/>
      <c r="AT1403" s="25" t="s">
        <v>468</v>
      </c>
      <c r="AU1403" s="25" t="s">
        <v>85</v>
      </c>
    </row>
    <row r="1404" spans="2:51" s="13" customFormat="1" ht="13.5">
      <c r="B1404" s="233"/>
      <c r="C1404" s="234"/>
      <c r="D1404" s="218" t="s">
        <v>235</v>
      </c>
      <c r="E1404" s="235" t="s">
        <v>24</v>
      </c>
      <c r="F1404" s="236" t="s">
        <v>2007</v>
      </c>
      <c r="G1404" s="234"/>
      <c r="H1404" s="237" t="s">
        <v>24</v>
      </c>
      <c r="I1404" s="238"/>
      <c r="J1404" s="234"/>
      <c r="K1404" s="234"/>
      <c r="L1404" s="239"/>
      <c r="M1404" s="240"/>
      <c r="N1404" s="241"/>
      <c r="O1404" s="241"/>
      <c r="P1404" s="241"/>
      <c r="Q1404" s="241"/>
      <c r="R1404" s="241"/>
      <c r="S1404" s="241"/>
      <c r="T1404" s="242"/>
      <c r="AT1404" s="243" t="s">
        <v>235</v>
      </c>
      <c r="AU1404" s="243" t="s">
        <v>85</v>
      </c>
      <c r="AV1404" s="13" t="s">
        <v>25</v>
      </c>
      <c r="AW1404" s="13" t="s">
        <v>40</v>
      </c>
      <c r="AX1404" s="13" t="s">
        <v>77</v>
      </c>
      <c r="AY1404" s="243" t="s">
        <v>225</v>
      </c>
    </row>
    <row r="1405" spans="2:51" s="12" customFormat="1" ht="13.5">
      <c r="B1405" s="221"/>
      <c r="C1405" s="222"/>
      <c r="D1405" s="218" t="s">
        <v>235</v>
      </c>
      <c r="E1405" s="244" t="s">
        <v>24</v>
      </c>
      <c r="F1405" s="245" t="s">
        <v>2008</v>
      </c>
      <c r="G1405" s="222"/>
      <c r="H1405" s="246">
        <v>75</v>
      </c>
      <c r="I1405" s="227"/>
      <c r="J1405" s="222"/>
      <c r="K1405" s="222"/>
      <c r="L1405" s="228"/>
      <c r="M1405" s="229"/>
      <c r="N1405" s="230"/>
      <c r="O1405" s="230"/>
      <c r="P1405" s="230"/>
      <c r="Q1405" s="230"/>
      <c r="R1405" s="230"/>
      <c r="S1405" s="230"/>
      <c r="T1405" s="231"/>
      <c r="AT1405" s="232" t="s">
        <v>235</v>
      </c>
      <c r="AU1405" s="232" t="s">
        <v>85</v>
      </c>
      <c r="AV1405" s="12" t="s">
        <v>85</v>
      </c>
      <c r="AW1405" s="12" t="s">
        <v>40</v>
      </c>
      <c r="AX1405" s="12" t="s">
        <v>77</v>
      </c>
      <c r="AY1405" s="232" t="s">
        <v>225</v>
      </c>
    </row>
    <row r="1406" spans="2:51" s="12" customFormat="1" ht="13.5">
      <c r="B1406" s="221"/>
      <c r="C1406" s="222"/>
      <c r="D1406" s="218" t="s">
        <v>235</v>
      </c>
      <c r="E1406" s="244" t="s">
        <v>24</v>
      </c>
      <c r="F1406" s="245" t="s">
        <v>2009</v>
      </c>
      <c r="G1406" s="222"/>
      <c r="H1406" s="246">
        <v>-24.895</v>
      </c>
      <c r="I1406" s="227"/>
      <c r="J1406" s="222"/>
      <c r="K1406" s="222"/>
      <c r="L1406" s="228"/>
      <c r="M1406" s="229"/>
      <c r="N1406" s="230"/>
      <c r="O1406" s="230"/>
      <c r="P1406" s="230"/>
      <c r="Q1406" s="230"/>
      <c r="R1406" s="230"/>
      <c r="S1406" s="230"/>
      <c r="T1406" s="231"/>
      <c r="AT1406" s="232" t="s">
        <v>235</v>
      </c>
      <c r="AU1406" s="232" t="s">
        <v>85</v>
      </c>
      <c r="AV1406" s="12" t="s">
        <v>85</v>
      </c>
      <c r="AW1406" s="12" t="s">
        <v>40</v>
      </c>
      <c r="AX1406" s="12" t="s">
        <v>77</v>
      </c>
      <c r="AY1406" s="232" t="s">
        <v>225</v>
      </c>
    </row>
    <row r="1407" spans="2:51" s="15" customFormat="1" ht="13.5">
      <c r="B1407" s="258"/>
      <c r="C1407" s="259"/>
      <c r="D1407" s="223" t="s">
        <v>235</v>
      </c>
      <c r="E1407" s="260" t="s">
        <v>167</v>
      </c>
      <c r="F1407" s="261" t="s">
        <v>248</v>
      </c>
      <c r="G1407" s="259"/>
      <c r="H1407" s="262">
        <v>50.105</v>
      </c>
      <c r="I1407" s="263"/>
      <c r="J1407" s="259"/>
      <c r="K1407" s="259"/>
      <c r="L1407" s="264"/>
      <c r="M1407" s="265"/>
      <c r="N1407" s="266"/>
      <c r="O1407" s="266"/>
      <c r="P1407" s="266"/>
      <c r="Q1407" s="266"/>
      <c r="R1407" s="266"/>
      <c r="S1407" s="266"/>
      <c r="T1407" s="267"/>
      <c r="AT1407" s="268" t="s">
        <v>235</v>
      </c>
      <c r="AU1407" s="268" t="s">
        <v>85</v>
      </c>
      <c r="AV1407" s="15" t="s">
        <v>231</v>
      </c>
      <c r="AW1407" s="15" t="s">
        <v>40</v>
      </c>
      <c r="AX1407" s="15" t="s">
        <v>25</v>
      </c>
      <c r="AY1407" s="268" t="s">
        <v>225</v>
      </c>
    </row>
    <row r="1408" spans="2:65" s="1" customFormat="1" ht="25.5" customHeight="1">
      <c r="B1408" s="42"/>
      <c r="C1408" s="206" t="s">
        <v>2010</v>
      </c>
      <c r="D1408" s="206" t="s">
        <v>227</v>
      </c>
      <c r="E1408" s="207" t="s">
        <v>2011</v>
      </c>
      <c r="F1408" s="208" t="s">
        <v>2012</v>
      </c>
      <c r="G1408" s="209" t="s">
        <v>147</v>
      </c>
      <c r="H1408" s="210">
        <v>4.983</v>
      </c>
      <c r="I1408" s="211"/>
      <c r="J1408" s="212">
        <f>ROUND(I1408*H1408,2)</f>
        <v>0</v>
      </c>
      <c r="K1408" s="208" t="s">
        <v>230</v>
      </c>
      <c r="L1408" s="62"/>
      <c r="M1408" s="213" t="s">
        <v>24</v>
      </c>
      <c r="N1408" s="214" t="s">
        <v>48</v>
      </c>
      <c r="O1408" s="43"/>
      <c r="P1408" s="215">
        <f>O1408*H1408</f>
        <v>0</v>
      </c>
      <c r="Q1408" s="215">
        <v>2.16</v>
      </c>
      <c r="R1408" s="215">
        <f>Q1408*H1408</f>
        <v>10.76328</v>
      </c>
      <c r="S1408" s="215">
        <v>0</v>
      </c>
      <c r="T1408" s="216">
        <f>S1408*H1408</f>
        <v>0</v>
      </c>
      <c r="AR1408" s="25" t="s">
        <v>231</v>
      </c>
      <c r="AT1408" s="25" t="s">
        <v>227</v>
      </c>
      <c r="AU1408" s="25" t="s">
        <v>85</v>
      </c>
      <c r="AY1408" s="25" t="s">
        <v>225</v>
      </c>
      <c r="BE1408" s="217">
        <f>IF(N1408="základní",J1408,0)</f>
        <v>0</v>
      </c>
      <c r="BF1408" s="217">
        <f>IF(N1408="snížená",J1408,0)</f>
        <v>0</v>
      </c>
      <c r="BG1408" s="217">
        <f>IF(N1408="zákl. přenesená",J1408,0)</f>
        <v>0</v>
      </c>
      <c r="BH1408" s="217">
        <f>IF(N1408="sníž. přenesená",J1408,0)</f>
        <v>0</v>
      </c>
      <c r="BI1408" s="217">
        <f>IF(N1408="nulová",J1408,0)</f>
        <v>0</v>
      </c>
      <c r="BJ1408" s="25" t="s">
        <v>25</v>
      </c>
      <c r="BK1408" s="217">
        <f>ROUND(I1408*H1408,2)</f>
        <v>0</v>
      </c>
      <c r="BL1408" s="25" t="s">
        <v>231</v>
      </c>
      <c r="BM1408" s="25" t="s">
        <v>2013</v>
      </c>
    </row>
    <row r="1409" spans="2:47" s="1" customFormat="1" ht="27">
      <c r="B1409" s="42"/>
      <c r="C1409" s="64"/>
      <c r="D1409" s="218" t="s">
        <v>233</v>
      </c>
      <c r="E1409" s="64"/>
      <c r="F1409" s="219" t="s">
        <v>2014</v>
      </c>
      <c r="G1409" s="64"/>
      <c r="H1409" s="64"/>
      <c r="I1409" s="174"/>
      <c r="J1409" s="64"/>
      <c r="K1409" s="64"/>
      <c r="L1409" s="62"/>
      <c r="M1409" s="220"/>
      <c r="N1409" s="43"/>
      <c r="O1409" s="43"/>
      <c r="P1409" s="43"/>
      <c r="Q1409" s="43"/>
      <c r="R1409" s="43"/>
      <c r="S1409" s="43"/>
      <c r="T1409" s="79"/>
      <c r="AT1409" s="25" t="s">
        <v>233</v>
      </c>
      <c r="AU1409" s="25" t="s">
        <v>85</v>
      </c>
    </row>
    <row r="1410" spans="2:47" s="1" customFormat="1" ht="54">
      <c r="B1410" s="42"/>
      <c r="C1410" s="64"/>
      <c r="D1410" s="218" t="s">
        <v>468</v>
      </c>
      <c r="E1410" s="64"/>
      <c r="F1410" s="273" t="s">
        <v>2015</v>
      </c>
      <c r="G1410" s="64"/>
      <c r="H1410" s="64"/>
      <c r="I1410" s="174"/>
      <c r="J1410" s="64"/>
      <c r="K1410" s="64"/>
      <c r="L1410" s="62"/>
      <c r="M1410" s="220"/>
      <c r="N1410" s="43"/>
      <c r="O1410" s="43"/>
      <c r="P1410" s="43"/>
      <c r="Q1410" s="43"/>
      <c r="R1410" s="43"/>
      <c r="S1410" s="43"/>
      <c r="T1410" s="79"/>
      <c r="AT1410" s="25" t="s">
        <v>468</v>
      </c>
      <c r="AU1410" s="25" t="s">
        <v>85</v>
      </c>
    </row>
    <row r="1411" spans="2:51" s="13" customFormat="1" ht="13.5">
      <c r="B1411" s="233"/>
      <c r="C1411" s="234"/>
      <c r="D1411" s="218" t="s">
        <v>235</v>
      </c>
      <c r="E1411" s="235" t="s">
        <v>24</v>
      </c>
      <c r="F1411" s="236" t="s">
        <v>2016</v>
      </c>
      <c r="G1411" s="234"/>
      <c r="H1411" s="237" t="s">
        <v>24</v>
      </c>
      <c r="I1411" s="238"/>
      <c r="J1411" s="234"/>
      <c r="K1411" s="234"/>
      <c r="L1411" s="239"/>
      <c r="M1411" s="240"/>
      <c r="N1411" s="241"/>
      <c r="O1411" s="241"/>
      <c r="P1411" s="241"/>
      <c r="Q1411" s="241"/>
      <c r="R1411" s="241"/>
      <c r="S1411" s="241"/>
      <c r="T1411" s="242"/>
      <c r="AT1411" s="243" t="s">
        <v>235</v>
      </c>
      <c r="AU1411" s="243" t="s">
        <v>85</v>
      </c>
      <c r="AV1411" s="13" t="s">
        <v>25</v>
      </c>
      <c r="AW1411" s="13" t="s">
        <v>40</v>
      </c>
      <c r="AX1411" s="13" t="s">
        <v>77</v>
      </c>
      <c r="AY1411" s="243" t="s">
        <v>225</v>
      </c>
    </row>
    <row r="1412" spans="2:51" s="12" customFormat="1" ht="13.5">
      <c r="B1412" s="221"/>
      <c r="C1412" s="222"/>
      <c r="D1412" s="218" t="s">
        <v>235</v>
      </c>
      <c r="E1412" s="244" t="s">
        <v>24</v>
      </c>
      <c r="F1412" s="245" t="s">
        <v>2017</v>
      </c>
      <c r="G1412" s="222"/>
      <c r="H1412" s="246">
        <v>3.695</v>
      </c>
      <c r="I1412" s="227"/>
      <c r="J1412" s="222"/>
      <c r="K1412" s="222"/>
      <c r="L1412" s="228"/>
      <c r="M1412" s="229"/>
      <c r="N1412" s="230"/>
      <c r="O1412" s="230"/>
      <c r="P1412" s="230"/>
      <c r="Q1412" s="230"/>
      <c r="R1412" s="230"/>
      <c r="S1412" s="230"/>
      <c r="T1412" s="231"/>
      <c r="AT1412" s="232" t="s">
        <v>235</v>
      </c>
      <c r="AU1412" s="232" t="s">
        <v>85</v>
      </c>
      <c r="AV1412" s="12" t="s">
        <v>85</v>
      </c>
      <c r="AW1412" s="12" t="s">
        <v>40</v>
      </c>
      <c r="AX1412" s="12" t="s">
        <v>77</v>
      </c>
      <c r="AY1412" s="232" t="s">
        <v>225</v>
      </c>
    </row>
    <row r="1413" spans="2:51" s="13" customFormat="1" ht="13.5">
      <c r="B1413" s="233"/>
      <c r="C1413" s="234"/>
      <c r="D1413" s="218" t="s">
        <v>235</v>
      </c>
      <c r="E1413" s="235" t="s">
        <v>24</v>
      </c>
      <c r="F1413" s="236" t="s">
        <v>2018</v>
      </c>
      <c r="G1413" s="234"/>
      <c r="H1413" s="237" t="s">
        <v>24</v>
      </c>
      <c r="I1413" s="238"/>
      <c r="J1413" s="234"/>
      <c r="K1413" s="234"/>
      <c r="L1413" s="239"/>
      <c r="M1413" s="240"/>
      <c r="N1413" s="241"/>
      <c r="O1413" s="241"/>
      <c r="P1413" s="241"/>
      <c r="Q1413" s="241"/>
      <c r="R1413" s="241"/>
      <c r="S1413" s="241"/>
      <c r="T1413" s="242"/>
      <c r="AT1413" s="243" t="s">
        <v>235</v>
      </c>
      <c r="AU1413" s="243" t="s">
        <v>85</v>
      </c>
      <c r="AV1413" s="13" t="s">
        <v>25</v>
      </c>
      <c r="AW1413" s="13" t="s">
        <v>40</v>
      </c>
      <c r="AX1413" s="13" t="s">
        <v>77</v>
      </c>
      <c r="AY1413" s="243" t="s">
        <v>225</v>
      </c>
    </row>
    <row r="1414" spans="2:51" s="12" customFormat="1" ht="13.5">
      <c r="B1414" s="221"/>
      <c r="C1414" s="222"/>
      <c r="D1414" s="218" t="s">
        <v>235</v>
      </c>
      <c r="E1414" s="244" t="s">
        <v>24</v>
      </c>
      <c r="F1414" s="245" t="s">
        <v>2019</v>
      </c>
      <c r="G1414" s="222"/>
      <c r="H1414" s="246">
        <v>1.288</v>
      </c>
      <c r="I1414" s="227"/>
      <c r="J1414" s="222"/>
      <c r="K1414" s="222"/>
      <c r="L1414" s="228"/>
      <c r="M1414" s="229"/>
      <c r="N1414" s="230"/>
      <c r="O1414" s="230"/>
      <c r="P1414" s="230"/>
      <c r="Q1414" s="230"/>
      <c r="R1414" s="230"/>
      <c r="S1414" s="230"/>
      <c r="T1414" s="231"/>
      <c r="AT1414" s="232" t="s">
        <v>235</v>
      </c>
      <c r="AU1414" s="232" t="s">
        <v>85</v>
      </c>
      <c r="AV1414" s="12" t="s">
        <v>85</v>
      </c>
      <c r="AW1414" s="12" t="s">
        <v>40</v>
      </c>
      <c r="AX1414" s="12" t="s">
        <v>77</v>
      </c>
      <c r="AY1414" s="232" t="s">
        <v>225</v>
      </c>
    </row>
    <row r="1415" spans="2:51" s="15" customFormat="1" ht="13.5">
      <c r="B1415" s="258"/>
      <c r="C1415" s="259"/>
      <c r="D1415" s="223" t="s">
        <v>235</v>
      </c>
      <c r="E1415" s="260" t="s">
        <v>24</v>
      </c>
      <c r="F1415" s="261" t="s">
        <v>248</v>
      </c>
      <c r="G1415" s="259"/>
      <c r="H1415" s="262">
        <v>4.983</v>
      </c>
      <c r="I1415" s="263"/>
      <c r="J1415" s="259"/>
      <c r="K1415" s="259"/>
      <c r="L1415" s="264"/>
      <c r="M1415" s="265"/>
      <c r="N1415" s="266"/>
      <c r="O1415" s="266"/>
      <c r="P1415" s="266"/>
      <c r="Q1415" s="266"/>
      <c r="R1415" s="266"/>
      <c r="S1415" s="266"/>
      <c r="T1415" s="267"/>
      <c r="AT1415" s="268" t="s">
        <v>235</v>
      </c>
      <c r="AU1415" s="268" t="s">
        <v>85</v>
      </c>
      <c r="AV1415" s="15" t="s">
        <v>231</v>
      </c>
      <c r="AW1415" s="15" t="s">
        <v>40</v>
      </c>
      <c r="AX1415" s="15" t="s">
        <v>25</v>
      </c>
      <c r="AY1415" s="268" t="s">
        <v>225</v>
      </c>
    </row>
    <row r="1416" spans="2:65" s="1" customFormat="1" ht="16.5" customHeight="1">
      <c r="B1416" s="42"/>
      <c r="C1416" s="206" t="s">
        <v>2020</v>
      </c>
      <c r="D1416" s="206" t="s">
        <v>227</v>
      </c>
      <c r="E1416" s="207" t="s">
        <v>2021</v>
      </c>
      <c r="F1416" s="208" t="s">
        <v>2022</v>
      </c>
      <c r="G1416" s="209" t="s">
        <v>147</v>
      </c>
      <c r="H1416" s="210">
        <v>4.412</v>
      </c>
      <c r="I1416" s="211"/>
      <c r="J1416" s="212">
        <f>ROUND(I1416*H1416,2)</f>
        <v>0</v>
      </c>
      <c r="K1416" s="208" t="s">
        <v>230</v>
      </c>
      <c r="L1416" s="62"/>
      <c r="M1416" s="213" t="s">
        <v>24</v>
      </c>
      <c r="N1416" s="214" t="s">
        <v>48</v>
      </c>
      <c r="O1416" s="43"/>
      <c r="P1416" s="215">
        <f>O1416*H1416</f>
        <v>0</v>
      </c>
      <c r="Q1416" s="215">
        <v>2.45329</v>
      </c>
      <c r="R1416" s="215">
        <f>Q1416*H1416</f>
        <v>10.82391548</v>
      </c>
      <c r="S1416" s="215">
        <v>0</v>
      </c>
      <c r="T1416" s="216">
        <f>S1416*H1416</f>
        <v>0</v>
      </c>
      <c r="AR1416" s="25" t="s">
        <v>231</v>
      </c>
      <c r="AT1416" s="25" t="s">
        <v>227</v>
      </c>
      <c r="AU1416" s="25" t="s">
        <v>85</v>
      </c>
      <c r="AY1416" s="25" t="s">
        <v>225</v>
      </c>
      <c r="BE1416" s="217">
        <f>IF(N1416="základní",J1416,0)</f>
        <v>0</v>
      </c>
      <c r="BF1416" s="217">
        <f>IF(N1416="snížená",J1416,0)</f>
        <v>0</v>
      </c>
      <c r="BG1416" s="217">
        <f>IF(N1416="zákl. přenesená",J1416,0)</f>
        <v>0</v>
      </c>
      <c r="BH1416" s="217">
        <f>IF(N1416="sníž. přenesená",J1416,0)</f>
        <v>0</v>
      </c>
      <c r="BI1416" s="217">
        <f>IF(N1416="nulová",J1416,0)</f>
        <v>0</v>
      </c>
      <c r="BJ1416" s="25" t="s">
        <v>25</v>
      </c>
      <c r="BK1416" s="217">
        <f>ROUND(I1416*H1416,2)</f>
        <v>0</v>
      </c>
      <c r="BL1416" s="25" t="s">
        <v>231</v>
      </c>
      <c r="BM1416" s="25" t="s">
        <v>2023</v>
      </c>
    </row>
    <row r="1417" spans="2:47" s="1" customFormat="1" ht="27">
      <c r="B1417" s="42"/>
      <c r="C1417" s="64"/>
      <c r="D1417" s="218" t="s">
        <v>233</v>
      </c>
      <c r="E1417" s="64"/>
      <c r="F1417" s="219" t="s">
        <v>2024</v>
      </c>
      <c r="G1417" s="64"/>
      <c r="H1417" s="64"/>
      <c r="I1417" s="174"/>
      <c r="J1417" s="64"/>
      <c r="K1417" s="64"/>
      <c r="L1417" s="62"/>
      <c r="M1417" s="220"/>
      <c r="N1417" s="43"/>
      <c r="O1417" s="43"/>
      <c r="P1417" s="43"/>
      <c r="Q1417" s="43"/>
      <c r="R1417" s="43"/>
      <c r="S1417" s="43"/>
      <c r="T1417" s="79"/>
      <c r="AT1417" s="25" t="s">
        <v>233</v>
      </c>
      <c r="AU1417" s="25" t="s">
        <v>85</v>
      </c>
    </row>
    <row r="1418" spans="2:47" s="1" customFormat="1" ht="94.5">
      <c r="B1418" s="42"/>
      <c r="C1418" s="64"/>
      <c r="D1418" s="218" t="s">
        <v>468</v>
      </c>
      <c r="E1418" s="64"/>
      <c r="F1418" s="273" t="s">
        <v>2025</v>
      </c>
      <c r="G1418" s="64"/>
      <c r="H1418" s="64"/>
      <c r="I1418" s="174"/>
      <c r="J1418" s="64"/>
      <c r="K1418" s="64"/>
      <c r="L1418" s="62"/>
      <c r="M1418" s="220"/>
      <c r="N1418" s="43"/>
      <c r="O1418" s="43"/>
      <c r="P1418" s="43"/>
      <c r="Q1418" s="43"/>
      <c r="R1418" s="43"/>
      <c r="S1418" s="43"/>
      <c r="T1418" s="79"/>
      <c r="AT1418" s="25" t="s">
        <v>468</v>
      </c>
      <c r="AU1418" s="25" t="s">
        <v>85</v>
      </c>
    </row>
    <row r="1419" spans="2:51" s="12" customFormat="1" ht="13.5">
      <c r="B1419" s="221"/>
      <c r="C1419" s="222"/>
      <c r="D1419" s="223" t="s">
        <v>235</v>
      </c>
      <c r="E1419" s="224" t="s">
        <v>24</v>
      </c>
      <c r="F1419" s="225" t="s">
        <v>2026</v>
      </c>
      <c r="G1419" s="222"/>
      <c r="H1419" s="226">
        <v>4.412</v>
      </c>
      <c r="I1419" s="227"/>
      <c r="J1419" s="222"/>
      <c r="K1419" s="222"/>
      <c r="L1419" s="228"/>
      <c r="M1419" s="229"/>
      <c r="N1419" s="230"/>
      <c r="O1419" s="230"/>
      <c r="P1419" s="230"/>
      <c r="Q1419" s="230"/>
      <c r="R1419" s="230"/>
      <c r="S1419" s="230"/>
      <c r="T1419" s="231"/>
      <c r="AT1419" s="232" t="s">
        <v>235</v>
      </c>
      <c r="AU1419" s="232" t="s">
        <v>85</v>
      </c>
      <c r="AV1419" s="12" t="s">
        <v>85</v>
      </c>
      <c r="AW1419" s="12" t="s">
        <v>40</v>
      </c>
      <c r="AX1419" s="12" t="s">
        <v>25</v>
      </c>
      <c r="AY1419" s="232" t="s">
        <v>225</v>
      </c>
    </row>
    <row r="1420" spans="2:65" s="1" customFormat="1" ht="16.5" customHeight="1">
      <c r="B1420" s="42"/>
      <c r="C1420" s="206" t="s">
        <v>2027</v>
      </c>
      <c r="D1420" s="206" t="s">
        <v>227</v>
      </c>
      <c r="E1420" s="207" t="s">
        <v>2028</v>
      </c>
      <c r="F1420" s="208" t="s">
        <v>2029</v>
      </c>
      <c r="G1420" s="209" t="s">
        <v>692</v>
      </c>
      <c r="H1420" s="210">
        <v>0.218</v>
      </c>
      <c r="I1420" s="211"/>
      <c r="J1420" s="212">
        <f>ROUND(I1420*H1420,2)</f>
        <v>0</v>
      </c>
      <c r="K1420" s="208" t="s">
        <v>230</v>
      </c>
      <c r="L1420" s="62"/>
      <c r="M1420" s="213" t="s">
        <v>24</v>
      </c>
      <c r="N1420" s="214" t="s">
        <v>48</v>
      </c>
      <c r="O1420" s="43"/>
      <c r="P1420" s="215">
        <f>O1420*H1420</f>
        <v>0</v>
      </c>
      <c r="Q1420" s="215">
        <v>1.05306</v>
      </c>
      <c r="R1420" s="215">
        <f>Q1420*H1420</f>
        <v>0.22956708000000003</v>
      </c>
      <c r="S1420" s="215">
        <v>0</v>
      </c>
      <c r="T1420" s="216">
        <f>S1420*H1420</f>
        <v>0</v>
      </c>
      <c r="AR1420" s="25" t="s">
        <v>231</v>
      </c>
      <c r="AT1420" s="25" t="s">
        <v>227</v>
      </c>
      <c r="AU1420" s="25" t="s">
        <v>85</v>
      </c>
      <c r="AY1420" s="25" t="s">
        <v>225</v>
      </c>
      <c r="BE1420" s="217">
        <f>IF(N1420="základní",J1420,0)</f>
        <v>0</v>
      </c>
      <c r="BF1420" s="217">
        <f>IF(N1420="snížená",J1420,0)</f>
        <v>0</v>
      </c>
      <c r="BG1420" s="217">
        <f>IF(N1420="zákl. přenesená",J1420,0)</f>
        <v>0</v>
      </c>
      <c r="BH1420" s="217">
        <f>IF(N1420="sníž. přenesená",J1420,0)</f>
        <v>0</v>
      </c>
      <c r="BI1420" s="217">
        <f>IF(N1420="nulová",J1420,0)</f>
        <v>0</v>
      </c>
      <c r="BJ1420" s="25" t="s">
        <v>25</v>
      </c>
      <c r="BK1420" s="217">
        <f>ROUND(I1420*H1420,2)</f>
        <v>0</v>
      </c>
      <c r="BL1420" s="25" t="s">
        <v>231</v>
      </c>
      <c r="BM1420" s="25" t="s">
        <v>2030</v>
      </c>
    </row>
    <row r="1421" spans="2:47" s="1" customFormat="1" ht="13.5">
      <c r="B1421" s="42"/>
      <c r="C1421" s="64"/>
      <c r="D1421" s="218" t="s">
        <v>233</v>
      </c>
      <c r="E1421" s="64"/>
      <c r="F1421" s="219" t="s">
        <v>2031</v>
      </c>
      <c r="G1421" s="64"/>
      <c r="H1421" s="64"/>
      <c r="I1421" s="174"/>
      <c r="J1421" s="64"/>
      <c r="K1421" s="64"/>
      <c r="L1421" s="62"/>
      <c r="M1421" s="220"/>
      <c r="N1421" s="43"/>
      <c r="O1421" s="43"/>
      <c r="P1421" s="43"/>
      <c r="Q1421" s="43"/>
      <c r="R1421" s="43"/>
      <c r="S1421" s="43"/>
      <c r="T1421" s="79"/>
      <c r="AT1421" s="25" t="s">
        <v>233</v>
      </c>
      <c r="AU1421" s="25" t="s">
        <v>85</v>
      </c>
    </row>
    <row r="1422" spans="2:51" s="12" customFormat="1" ht="13.5">
      <c r="B1422" s="221"/>
      <c r="C1422" s="222"/>
      <c r="D1422" s="223" t="s">
        <v>235</v>
      </c>
      <c r="E1422" s="224" t="s">
        <v>24</v>
      </c>
      <c r="F1422" s="225" t="s">
        <v>2032</v>
      </c>
      <c r="G1422" s="222"/>
      <c r="H1422" s="226">
        <v>0.218</v>
      </c>
      <c r="I1422" s="227"/>
      <c r="J1422" s="222"/>
      <c r="K1422" s="222"/>
      <c r="L1422" s="228"/>
      <c r="M1422" s="229"/>
      <c r="N1422" s="230"/>
      <c r="O1422" s="230"/>
      <c r="P1422" s="230"/>
      <c r="Q1422" s="230"/>
      <c r="R1422" s="230"/>
      <c r="S1422" s="230"/>
      <c r="T1422" s="231"/>
      <c r="AT1422" s="232" t="s">
        <v>235</v>
      </c>
      <c r="AU1422" s="232" t="s">
        <v>85</v>
      </c>
      <c r="AV1422" s="12" t="s">
        <v>85</v>
      </c>
      <c r="AW1422" s="12" t="s">
        <v>40</v>
      </c>
      <c r="AX1422" s="12" t="s">
        <v>25</v>
      </c>
      <c r="AY1422" s="232" t="s">
        <v>225</v>
      </c>
    </row>
    <row r="1423" spans="2:65" s="1" customFormat="1" ht="16.5" customHeight="1">
      <c r="B1423" s="42"/>
      <c r="C1423" s="206" t="s">
        <v>2033</v>
      </c>
      <c r="D1423" s="206" t="s">
        <v>227</v>
      </c>
      <c r="E1423" s="207" t="s">
        <v>2034</v>
      </c>
      <c r="F1423" s="208" t="s">
        <v>2035</v>
      </c>
      <c r="G1423" s="209" t="s">
        <v>147</v>
      </c>
      <c r="H1423" s="210">
        <v>6.402</v>
      </c>
      <c r="I1423" s="211"/>
      <c r="J1423" s="212">
        <f>ROUND(I1423*H1423,2)</f>
        <v>0</v>
      </c>
      <c r="K1423" s="208" t="s">
        <v>230</v>
      </c>
      <c r="L1423" s="62"/>
      <c r="M1423" s="213" t="s">
        <v>24</v>
      </c>
      <c r="N1423" s="214" t="s">
        <v>48</v>
      </c>
      <c r="O1423" s="43"/>
      <c r="P1423" s="215">
        <f>O1423*H1423</f>
        <v>0</v>
      </c>
      <c r="Q1423" s="215">
        <v>1.78636</v>
      </c>
      <c r="R1423" s="215">
        <f>Q1423*H1423</f>
        <v>11.43627672</v>
      </c>
      <c r="S1423" s="215">
        <v>0</v>
      </c>
      <c r="T1423" s="216">
        <f>S1423*H1423</f>
        <v>0</v>
      </c>
      <c r="AR1423" s="25" t="s">
        <v>231</v>
      </c>
      <c r="AT1423" s="25" t="s">
        <v>227</v>
      </c>
      <c r="AU1423" s="25" t="s">
        <v>85</v>
      </c>
      <c r="AY1423" s="25" t="s">
        <v>225</v>
      </c>
      <c r="BE1423" s="217">
        <f>IF(N1423="základní",J1423,0)</f>
        <v>0</v>
      </c>
      <c r="BF1423" s="217">
        <f>IF(N1423="snížená",J1423,0)</f>
        <v>0</v>
      </c>
      <c r="BG1423" s="217">
        <f>IF(N1423="zákl. přenesená",J1423,0)</f>
        <v>0</v>
      </c>
      <c r="BH1423" s="217">
        <f>IF(N1423="sníž. přenesená",J1423,0)</f>
        <v>0</v>
      </c>
      <c r="BI1423" s="217">
        <f>IF(N1423="nulová",J1423,0)</f>
        <v>0</v>
      </c>
      <c r="BJ1423" s="25" t="s">
        <v>25</v>
      </c>
      <c r="BK1423" s="217">
        <f>ROUND(I1423*H1423,2)</f>
        <v>0</v>
      </c>
      <c r="BL1423" s="25" t="s">
        <v>231</v>
      </c>
      <c r="BM1423" s="25" t="s">
        <v>2036</v>
      </c>
    </row>
    <row r="1424" spans="2:47" s="1" customFormat="1" ht="13.5">
      <c r="B1424" s="42"/>
      <c r="C1424" s="64"/>
      <c r="D1424" s="218" t="s">
        <v>233</v>
      </c>
      <c r="E1424" s="64"/>
      <c r="F1424" s="219" t="s">
        <v>2037</v>
      </c>
      <c r="G1424" s="64"/>
      <c r="H1424" s="64"/>
      <c r="I1424" s="174"/>
      <c r="J1424" s="64"/>
      <c r="K1424" s="64"/>
      <c r="L1424" s="62"/>
      <c r="M1424" s="220"/>
      <c r="N1424" s="43"/>
      <c r="O1424" s="43"/>
      <c r="P1424" s="43"/>
      <c r="Q1424" s="43"/>
      <c r="R1424" s="43"/>
      <c r="S1424" s="43"/>
      <c r="T1424" s="79"/>
      <c r="AT1424" s="25" t="s">
        <v>233</v>
      </c>
      <c r="AU1424" s="25" t="s">
        <v>85</v>
      </c>
    </row>
    <row r="1425" spans="2:51" s="13" customFormat="1" ht="13.5">
      <c r="B1425" s="233"/>
      <c r="C1425" s="234"/>
      <c r="D1425" s="218" t="s">
        <v>235</v>
      </c>
      <c r="E1425" s="235" t="s">
        <v>24</v>
      </c>
      <c r="F1425" s="236" t="s">
        <v>2038</v>
      </c>
      <c r="G1425" s="234"/>
      <c r="H1425" s="237" t="s">
        <v>24</v>
      </c>
      <c r="I1425" s="238"/>
      <c r="J1425" s="234"/>
      <c r="K1425" s="234"/>
      <c r="L1425" s="239"/>
      <c r="M1425" s="240"/>
      <c r="N1425" s="241"/>
      <c r="O1425" s="241"/>
      <c r="P1425" s="241"/>
      <c r="Q1425" s="241"/>
      <c r="R1425" s="241"/>
      <c r="S1425" s="241"/>
      <c r="T1425" s="242"/>
      <c r="AT1425" s="243" t="s">
        <v>235</v>
      </c>
      <c r="AU1425" s="243" t="s">
        <v>85</v>
      </c>
      <c r="AV1425" s="13" t="s">
        <v>25</v>
      </c>
      <c r="AW1425" s="13" t="s">
        <v>40</v>
      </c>
      <c r="AX1425" s="13" t="s">
        <v>77</v>
      </c>
      <c r="AY1425" s="243" t="s">
        <v>225</v>
      </c>
    </row>
    <row r="1426" spans="2:51" s="12" customFormat="1" ht="13.5">
      <c r="B1426" s="221"/>
      <c r="C1426" s="222"/>
      <c r="D1426" s="218" t="s">
        <v>235</v>
      </c>
      <c r="E1426" s="244" t="s">
        <v>24</v>
      </c>
      <c r="F1426" s="245" t="s">
        <v>2039</v>
      </c>
      <c r="G1426" s="222"/>
      <c r="H1426" s="246">
        <v>6.402</v>
      </c>
      <c r="I1426" s="227"/>
      <c r="J1426" s="222"/>
      <c r="K1426" s="222"/>
      <c r="L1426" s="228"/>
      <c r="M1426" s="229"/>
      <c r="N1426" s="230"/>
      <c r="O1426" s="230"/>
      <c r="P1426" s="230"/>
      <c r="Q1426" s="230"/>
      <c r="R1426" s="230"/>
      <c r="S1426" s="230"/>
      <c r="T1426" s="231"/>
      <c r="AT1426" s="232" t="s">
        <v>235</v>
      </c>
      <c r="AU1426" s="232" t="s">
        <v>85</v>
      </c>
      <c r="AV1426" s="12" t="s">
        <v>85</v>
      </c>
      <c r="AW1426" s="12" t="s">
        <v>40</v>
      </c>
      <c r="AX1426" s="12" t="s">
        <v>77</v>
      </c>
      <c r="AY1426" s="232" t="s">
        <v>225</v>
      </c>
    </row>
    <row r="1427" spans="2:51" s="15" customFormat="1" ht="13.5">
      <c r="B1427" s="258"/>
      <c r="C1427" s="259"/>
      <c r="D1427" s="223" t="s">
        <v>235</v>
      </c>
      <c r="E1427" s="260" t="s">
        <v>24</v>
      </c>
      <c r="F1427" s="261" t="s">
        <v>248</v>
      </c>
      <c r="G1427" s="259"/>
      <c r="H1427" s="262">
        <v>6.402</v>
      </c>
      <c r="I1427" s="263"/>
      <c r="J1427" s="259"/>
      <c r="K1427" s="259"/>
      <c r="L1427" s="264"/>
      <c r="M1427" s="265"/>
      <c r="N1427" s="266"/>
      <c r="O1427" s="266"/>
      <c r="P1427" s="266"/>
      <c r="Q1427" s="266"/>
      <c r="R1427" s="266"/>
      <c r="S1427" s="266"/>
      <c r="T1427" s="267"/>
      <c r="AT1427" s="268" t="s">
        <v>235</v>
      </c>
      <c r="AU1427" s="268" t="s">
        <v>85</v>
      </c>
      <c r="AV1427" s="15" t="s">
        <v>231</v>
      </c>
      <c r="AW1427" s="15" t="s">
        <v>40</v>
      </c>
      <c r="AX1427" s="15" t="s">
        <v>25</v>
      </c>
      <c r="AY1427" s="268" t="s">
        <v>225</v>
      </c>
    </row>
    <row r="1428" spans="2:65" s="1" customFormat="1" ht="16.5" customHeight="1">
      <c r="B1428" s="42"/>
      <c r="C1428" s="206" t="s">
        <v>2040</v>
      </c>
      <c r="D1428" s="206" t="s">
        <v>227</v>
      </c>
      <c r="E1428" s="207" t="s">
        <v>2041</v>
      </c>
      <c r="F1428" s="208" t="s">
        <v>2042</v>
      </c>
      <c r="G1428" s="209" t="s">
        <v>748</v>
      </c>
      <c r="H1428" s="210">
        <v>11</v>
      </c>
      <c r="I1428" s="211"/>
      <c r="J1428" s="212">
        <f>ROUND(I1428*H1428,2)</f>
        <v>0</v>
      </c>
      <c r="K1428" s="208" t="s">
        <v>230</v>
      </c>
      <c r="L1428" s="62"/>
      <c r="M1428" s="213" t="s">
        <v>24</v>
      </c>
      <c r="N1428" s="214" t="s">
        <v>48</v>
      </c>
      <c r="O1428" s="43"/>
      <c r="P1428" s="215">
        <f>O1428*H1428</f>
        <v>0</v>
      </c>
      <c r="Q1428" s="215">
        <v>0.01147</v>
      </c>
      <c r="R1428" s="215">
        <f>Q1428*H1428</f>
        <v>0.12617</v>
      </c>
      <c r="S1428" s="215">
        <v>0</v>
      </c>
      <c r="T1428" s="216">
        <f>S1428*H1428</f>
        <v>0</v>
      </c>
      <c r="AR1428" s="25" t="s">
        <v>231</v>
      </c>
      <c r="AT1428" s="25" t="s">
        <v>227</v>
      </c>
      <c r="AU1428" s="25" t="s">
        <v>85</v>
      </c>
      <c r="AY1428" s="25" t="s">
        <v>225</v>
      </c>
      <c r="BE1428" s="217">
        <f>IF(N1428="základní",J1428,0)</f>
        <v>0</v>
      </c>
      <c r="BF1428" s="217">
        <f>IF(N1428="snížená",J1428,0)</f>
        <v>0</v>
      </c>
      <c r="BG1428" s="217">
        <f>IF(N1428="zákl. přenesená",J1428,0)</f>
        <v>0</v>
      </c>
      <c r="BH1428" s="217">
        <f>IF(N1428="sníž. přenesená",J1428,0)</f>
        <v>0</v>
      </c>
      <c r="BI1428" s="217">
        <f>IF(N1428="nulová",J1428,0)</f>
        <v>0</v>
      </c>
      <c r="BJ1428" s="25" t="s">
        <v>25</v>
      </c>
      <c r="BK1428" s="217">
        <f>ROUND(I1428*H1428,2)</f>
        <v>0</v>
      </c>
      <c r="BL1428" s="25" t="s">
        <v>231</v>
      </c>
      <c r="BM1428" s="25" t="s">
        <v>2043</v>
      </c>
    </row>
    <row r="1429" spans="2:47" s="1" customFormat="1" ht="13.5">
      <c r="B1429" s="42"/>
      <c r="C1429" s="64"/>
      <c r="D1429" s="218" t="s">
        <v>233</v>
      </c>
      <c r="E1429" s="64"/>
      <c r="F1429" s="219" t="s">
        <v>2044</v>
      </c>
      <c r="G1429" s="64"/>
      <c r="H1429" s="64"/>
      <c r="I1429" s="174"/>
      <c r="J1429" s="64"/>
      <c r="K1429" s="64"/>
      <c r="L1429" s="62"/>
      <c r="M1429" s="220"/>
      <c r="N1429" s="43"/>
      <c r="O1429" s="43"/>
      <c r="P1429" s="43"/>
      <c r="Q1429" s="43"/>
      <c r="R1429" s="43"/>
      <c r="S1429" s="43"/>
      <c r="T1429" s="79"/>
      <c r="AT1429" s="25" t="s">
        <v>233</v>
      </c>
      <c r="AU1429" s="25" t="s">
        <v>85</v>
      </c>
    </row>
    <row r="1430" spans="2:51" s="12" customFormat="1" ht="13.5">
      <c r="B1430" s="221"/>
      <c r="C1430" s="222"/>
      <c r="D1430" s="223" t="s">
        <v>235</v>
      </c>
      <c r="E1430" s="224" t="s">
        <v>24</v>
      </c>
      <c r="F1430" s="225" t="s">
        <v>2045</v>
      </c>
      <c r="G1430" s="222"/>
      <c r="H1430" s="226">
        <v>11</v>
      </c>
      <c r="I1430" s="227"/>
      <c r="J1430" s="222"/>
      <c r="K1430" s="222"/>
      <c r="L1430" s="228"/>
      <c r="M1430" s="229"/>
      <c r="N1430" s="230"/>
      <c r="O1430" s="230"/>
      <c r="P1430" s="230"/>
      <c r="Q1430" s="230"/>
      <c r="R1430" s="230"/>
      <c r="S1430" s="230"/>
      <c r="T1430" s="231"/>
      <c r="AT1430" s="232" t="s">
        <v>235</v>
      </c>
      <c r="AU1430" s="232" t="s">
        <v>85</v>
      </c>
      <c r="AV1430" s="12" t="s">
        <v>85</v>
      </c>
      <c r="AW1430" s="12" t="s">
        <v>40</v>
      </c>
      <c r="AX1430" s="12" t="s">
        <v>25</v>
      </c>
      <c r="AY1430" s="232" t="s">
        <v>225</v>
      </c>
    </row>
    <row r="1431" spans="2:65" s="1" customFormat="1" ht="16.5" customHeight="1">
      <c r="B1431" s="42"/>
      <c r="C1431" s="274" t="s">
        <v>2046</v>
      </c>
      <c r="D1431" s="274" t="s">
        <v>697</v>
      </c>
      <c r="E1431" s="275" t="s">
        <v>2047</v>
      </c>
      <c r="F1431" s="276" t="s">
        <v>2048</v>
      </c>
      <c r="G1431" s="277" t="s">
        <v>748</v>
      </c>
      <c r="H1431" s="278">
        <v>11</v>
      </c>
      <c r="I1431" s="279"/>
      <c r="J1431" s="280">
        <f>ROUND(I1431*H1431,2)</f>
        <v>0</v>
      </c>
      <c r="K1431" s="276" t="s">
        <v>24</v>
      </c>
      <c r="L1431" s="281"/>
      <c r="M1431" s="282" t="s">
        <v>24</v>
      </c>
      <c r="N1431" s="283" t="s">
        <v>48</v>
      </c>
      <c r="O1431" s="43"/>
      <c r="P1431" s="215">
        <f>O1431*H1431</f>
        <v>0</v>
      </c>
      <c r="Q1431" s="215">
        <v>0.198</v>
      </c>
      <c r="R1431" s="215">
        <f>Q1431*H1431</f>
        <v>2.178</v>
      </c>
      <c r="S1431" s="215">
        <v>0</v>
      </c>
      <c r="T1431" s="216">
        <f>S1431*H1431</f>
        <v>0</v>
      </c>
      <c r="AR1431" s="25" t="s">
        <v>277</v>
      </c>
      <c r="AT1431" s="25" t="s">
        <v>697</v>
      </c>
      <c r="AU1431" s="25" t="s">
        <v>85</v>
      </c>
      <c r="AY1431" s="25" t="s">
        <v>225</v>
      </c>
      <c r="BE1431" s="217">
        <f>IF(N1431="základní",J1431,0)</f>
        <v>0</v>
      </c>
      <c r="BF1431" s="217">
        <f>IF(N1431="snížená",J1431,0)</f>
        <v>0</v>
      </c>
      <c r="BG1431" s="217">
        <f>IF(N1431="zákl. přenesená",J1431,0)</f>
        <v>0</v>
      </c>
      <c r="BH1431" s="217">
        <f>IF(N1431="sníž. přenesená",J1431,0)</f>
        <v>0</v>
      </c>
      <c r="BI1431" s="217">
        <f>IF(N1431="nulová",J1431,0)</f>
        <v>0</v>
      </c>
      <c r="BJ1431" s="25" t="s">
        <v>25</v>
      </c>
      <c r="BK1431" s="217">
        <f>ROUND(I1431*H1431,2)</f>
        <v>0</v>
      </c>
      <c r="BL1431" s="25" t="s">
        <v>231</v>
      </c>
      <c r="BM1431" s="25" t="s">
        <v>2049</v>
      </c>
    </row>
    <row r="1432" spans="2:47" s="1" customFormat="1" ht="13.5">
      <c r="B1432" s="42"/>
      <c r="C1432" s="64"/>
      <c r="D1432" s="223" t="s">
        <v>233</v>
      </c>
      <c r="E1432" s="64"/>
      <c r="F1432" s="269" t="s">
        <v>2048</v>
      </c>
      <c r="G1432" s="64"/>
      <c r="H1432" s="64"/>
      <c r="I1432" s="174"/>
      <c r="J1432" s="64"/>
      <c r="K1432" s="64"/>
      <c r="L1432" s="62"/>
      <c r="M1432" s="220"/>
      <c r="N1432" s="43"/>
      <c r="O1432" s="43"/>
      <c r="P1432" s="43"/>
      <c r="Q1432" s="43"/>
      <c r="R1432" s="43"/>
      <c r="S1432" s="43"/>
      <c r="T1432" s="79"/>
      <c r="AT1432" s="25" t="s">
        <v>233</v>
      </c>
      <c r="AU1432" s="25" t="s">
        <v>85</v>
      </c>
    </row>
    <row r="1433" spans="2:65" s="1" customFormat="1" ht="25.5" customHeight="1">
      <c r="B1433" s="42"/>
      <c r="C1433" s="206" t="s">
        <v>1259</v>
      </c>
      <c r="D1433" s="206" t="s">
        <v>227</v>
      </c>
      <c r="E1433" s="207" t="s">
        <v>690</v>
      </c>
      <c r="F1433" s="208" t="s">
        <v>691</v>
      </c>
      <c r="G1433" s="209" t="s">
        <v>692</v>
      </c>
      <c r="H1433" s="210">
        <v>0.074</v>
      </c>
      <c r="I1433" s="211"/>
      <c r="J1433" s="212">
        <f>ROUND(I1433*H1433,2)</f>
        <v>0</v>
      </c>
      <c r="K1433" s="208" t="s">
        <v>230</v>
      </c>
      <c r="L1433" s="62"/>
      <c r="M1433" s="213" t="s">
        <v>24</v>
      </c>
      <c r="N1433" s="214" t="s">
        <v>48</v>
      </c>
      <c r="O1433" s="43"/>
      <c r="P1433" s="215">
        <f>O1433*H1433</f>
        <v>0</v>
      </c>
      <c r="Q1433" s="215">
        <v>0.01709</v>
      </c>
      <c r="R1433" s="215">
        <f>Q1433*H1433</f>
        <v>0.00126466</v>
      </c>
      <c r="S1433" s="215">
        <v>0</v>
      </c>
      <c r="T1433" s="216">
        <f>S1433*H1433</f>
        <v>0</v>
      </c>
      <c r="AR1433" s="25" t="s">
        <v>231</v>
      </c>
      <c r="AT1433" s="25" t="s">
        <v>227</v>
      </c>
      <c r="AU1433" s="25" t="s">
        <v>85</v>
      </c>
      <c r="AY1433" s="25" t="s">
        <v>225</v>
      </c>
      <c r="BE1433" s="217">
        <f>IF(N1433="základní",J1433,0)</f>
        <v>0</v>
      </c>
      <c r="BF1433" s="217">
        <f>IF(N1433="snížená",J1433,0)</f>
        <v>0</v>
      </c>
      <c r="BG1433" s="217">
        <f>IF(N1433="zákl. přenesená",J1433,0)</f>
        <v>0</v>
      </c>
      <c r="BH1433" s="217">
        <f>IF(N1433="sníž. přenesená",J1433,0)</f>
        <v>0</v>
      </c>
      <c r="BI1433" s="217">
        <f>IF(N1433="nulová",J1433,0)</f>
        <v>0</v>
      </c>
      <c r="BJ1433" s="25" t="s">
        <v>25</v>
      </c>
      <c r="BK1433" s="217">
        <f>ROUND(I1433*H1433,2)</f>
        <v>0</v>
      </c>
      <c r="BL1433" s="25" t="s">
        <v>231</v>
      </c>
      <c r="BM1433" s="25" t="s">
        <v>2050</v>
      </c>
    </row>
    <row r="1434" spans="2:47" s="1" customFormat="1" ht="27">
      <c r="B1434" s="42"/>
      <c r="C1434" s="64"/>
      <c r="D1434" s="218" t="s">
        <v>233</v>
      </c>
      <c r="E1434" s="64"/>
      <c r="F1434" s="219" t="s">
        <v>694</v>
      </c>
      <c r="G1434" s="64"/>
      <c r="H1434" s="64"/>
      <c r="I1434" s="174"/>
      <c r="J1434" s="64"/>
      <c r="K1434" s="64"/>
      <c r="L1434" s="62"/>
      <c r="M1434" s="220"/>
      <c r="N1434" s="43"/>
      <c r="O1434" s="43"/>
      <c r="P1434" s="43"/>
      <c r="Q1434" s="43"/>
      <c r="R1434" s="43"/>
      <c r="S1434" s="43"/>
      <c r="T1434" s="79"/>
      <c r="AT1434" s="25" t="s">
        <v>233</v>
      </c>
      <c r="AU1434" s="25" t="s">
        <v>85</v>
      </c>
    </row>
    <row r="1435" spans="2:51" s="12" customFormat="1" ht="13.5">
      <c r="B1435" s="221"/>
      <c r="C1435" s="222"/>
      <c r="D1435" s="218" t="s">
        <v>235</v>
      </c>
      <c r="E1435" s="244" t="s">
        <v>24</v>
      </c>
      <c r="F1435" s="245" t="s">
        <v>2051</v>
      </c>
      <c r="G1435" s="222"/>
      <c r="H1435" s="246">
        <v>0.074</v>
      </c>
      <c r="I1435" s="227"/>
      <c r="J1435" s="222"/>
      <c r="K1435" s="222"/>
      <c r="L1435" s="228"/>
      <c r="M1435" s="229"/>
      <c r="N1435" s="230"/>
      <c r="O1435" s="230"/>
      <c r="P1435" s="230"/>
      <c r="Q1435" s="230"/>
      <c r="R1435" s="230"/>
      <c r="S1435" s="230"/>
      <c r="T1435" s="231"/>
      <c r="AT1435" s="232" t="s">
        <v>235</v>
      </c>
      <c r="AU1435" s="232" t="s">
        <v>85</v>
      </c>
      <c r="AV1435" s="12" t="s">
        <v>85</v>
      </c>
      <c r="AW1435" s="12" t="s">
        <v>40</v>
      </c>
      <c r="AX1435" s="12" t="s">
        <v>77</v>
      </c>
      <c r="AY1435" s="232" t="s">
        <v>225</v>
      </c>
    </row>
    <row r="1436" spans="2:51" s="15" customFormat="1" ht="13.5">
      <c r="B1436" s="258"/>
      <c r="C1436" s="259"/>
      <c r="D1436" s="223" t="s">
        <v>235</v>
      </c>
      <c r="E1436" s="260" t="s">
        <v>24</v>
      </c>
      <c r="F1436" s="261" t="s">
        <v>248</v>
      </c>
      <c r="G1436" s="259"/>
      <c r="H1436" s="262">
        <v>0.074</v>
      </c>
      <c r="I1436" s="263"/>
      <c r="J1436" s="259"/>
      <c r="K1436" s="259"/>
      <c r="L1436" s="264"/>
      <c r="M1436" s="265"/>
      <c r="N1436" s="266"/>
      <c r="O1436" s="266"/>
      <c r="P1436" s="266"/>
      <c r="Q1436" s="266"/>
      <c r="R1436" s="266"/>
      <c r="S1436" s="266"/>
      <c r="T1436" s="267"/>
      <c r="AT1436" s="268" t="s">
        <v>235</v>
      </c>
      <c r="AU1436" s="268" t="s">
        <v>85</v>
      </c>
      <c r="AV1436" s="15" t="s">
        <v>231</v>
      </c>
      <c r="AW1436" s="15" t="s">
        <v>40</v>
      </c>
      <c r="AX1436" s="15" t="s">
        <v>25</v>
      </c>
      <c r="AY1436" s="268" t="s">
        <v>225</v>
      </c>
    </row>
    <row r="1437" spans="2:65" s="1" customFormat="1" ht="16.5" customHeight="1">
      <c r="B1437" s="42"/>
      <c r="C1437" s="274" t="s">
        <v>2052</v>
      </c>
      <c r="D1437" s="274" t="s">
        <v>697</v>
      </c>
      <c r="E1437" s="275" t="s">
        <v>2053</v>
      </c>
      <c r="F1437" s="276" t="s">
        <v>2054</v>
      </c>
      <c r="G1437" s="277" t="s">
        <v>692</v>
      </c>
      <c r="H1437" s="278">
        <v>0.081</v>
      </c>
      <c r="I1437" s="279"/>
      <c r="J1437" s="280">
        <f>ROUND(I1437*H1437,2)</f>
        <v>0</v>
      </c>
      <c r="K1437" s="276" t="s">
        <v>24</v>
      </c>
      <c r="L1437" s="281"/>
      <c r="M1437" s="282" t="s">
        <v>24</v>
      </c>
      <c r="N1437" s="283" t="s">
        <v>48</v>
      </c>
      <c r="O1437" s="43"/>
      <c r="P1437" s="215">
        <f>O1437*H1437</f>
        <v>0</v>
      </c>
      <c r="Q1437" s="215">
        <v>1</v>
      </c>
      <c r="R1437" s="215">
        <f>Q1437*H1437</f>
        <v>0.081</v>
      </c>
      <c r="S1437" s="215">
        <v>0</v>
      </c>
      <c r="T1437" s="216">
        <f>S1437*H1437</f>
        <v>0</v>
      </c>
      <c r="AR1437" s="25" t="s">
        <v>277</v>
      </c>
      <c r="AT1437" s="25" t="s">
        <v>697</v>
      </c>
      <c r="AU1437" s="25" t="s">
        <v>85</v>
      </c>
      <c r="AY1437" s="25" t="s">
        <v>225</v>
      </c>
      <c r="BE1437" s="217">
        <f>IF(N1437="základní",J1437,0)</f>
        <v>0</v>
      </c>
      <c r="BF1437" s="217">
        <f>IF(N1437="snížená",J1437,0)</f>
        <v>0</v>
      </c>
      <c r="BG1437" s="217">
        <f>IF(N1437="zákl. přenesená",J1437,0)</f>
        <v>0</v>
      </c>
      <c r="BH1437" s="217">
        <f>IF(N1437="sníž. přenesená",J1437,0)</f>
        <v>0</v>
      </c>
      <c r="BI1437" s="217">
        <f>IF(N1437="nulová",J1437,0)</f>
        <v>0</v>
      </c>
      <c r="BJ1437" s="25" t="s">
        <v>25</v>
      </c>
      <c r="BK1437" s="217">
        <f>ROUND(I1437*H1437,2)</f>
        <v>0</v>
      </c>
      <c r="BL1437" s="25" t="s">
        <v>231</v>
      </c>
      <c r="BM1437" s="25" t="s">
        <v>2055</v>
      </c>
    </row>
    <row r="1438" spans="2:47" s="1" customFormat="1" ht="13.5">
      <c r="B1438" s="42"/>
      <c r="C1438" s="64"/>
      <c r="D1438" s="218" t="s">
        <v>233</v>
      </c>
      <c r="E1438" s="64"/>
      <c r="F1438" s="219" t="s">
        <v>2054</v>
      </c>
      <c r="G1438" s="64"/>
      <c r="H1438" s="64"/>
      <c r="I1438" s="174"/>
      <c r="J1438" s="64"/>
      <c r="K1438" s="64"/>
      <c r="L1438" s="62"/>
      <c r="M1438" s="220"/>
      <c r="N1438" s="43"/>
      <c r="O1438" s="43"/>
      <c r="P1438" s="43"/>
      <c r="Q1438" s="43"/>
      <c r="R1438" s="43"/>
      <c r="S1438" s="43"/>
      <c r="T1438" s="79"/>
      <c r="AT1438" s="25" t="s">
        <v>233</v>
      </c>
      <c r="AU1438" s="25" t="s">
        <v>85</v>
      </c>
    </row>
    <row r="1439" spans="2:47" s="1" customFormat="1" ht="27">
      <c r="B1439" s="42"/>
      <c r="C1439" s="64"/>
      <c r="D1439" s="218" t="s">
        <v>702</v>
      </c>
      <c r="E1439" s="64"/>
      <c r="F1439" s="273" t="s">
        <v>2056</v>
      </c>
      <c r="G1439" s="64"/>
      <c r="H1439" s="64"/>
      <c r="I1439" s="174"/>
      <c r="J1439" s="64"/>
      <c r="K1439" s="64"/>
      <c r="L1439" s="62"/>
      <c r="M1439" s="220"/>
      <c r="N1439" s="43"/>
      <c r="O1439" s="43"/>
      <c r="P1439" s="43"/>
      <c r="Q1439" s="43"/>
      <c r="R1439" s="43"/>
      <c r="S1439" s="43"/>
      <c r="T1439" s="79"/>
      <c r="AT1439" s="25" t="s">
        <v>702</v>
      </c>
      <c r="AU1439" s="25" t="s">
        <v>85</v>
      </c>
    </row>
    <row r="1440" spans="2:51" s="12" customFormat="1" ht="13.5">
      <c r="B1440" s="221"/>
      <c r="C1440" s="222"/>
      <c r="D1440" s="223" t="s">
        <v>235</v>
      </c>
      <c r="E1440" s="224" t="s">
        <v>24</v>
      </c>
      <c r="F1440" s="225" t="s">
        <v>2057</v>
      </c>
      <c r="G1440" s="222"/>
      <c r="H1440" s="226">
        <v>0.081</v>
      </c>
      <c r="I1440" s="227"/>
      <c r="J1440" s="222"/>
      <c r="K1440" s="222"/>
      <c r="L1440" s="228"/>
      <c r="M1440" s="229"/>
      <c r="N1440" s="230"/>
      <c r="O1440" s="230"/>
      <c r="P1440" s="230"/>
      <c r="Q1440" s="230"/>
      <c r="R1440" s="230"/>
      <c r="S1440" s="230"/>
      <c r="T1440" s="231"/>
      <c r="AT1440" s="232" t="s">
        <v>235</v>
      </c>
      <c r="AU1440" s="232" t="s">
        <v>85</v>
      </c>
      <c r="AV1440" s="12" t="s">
        <v>85</v>
      </c>
      <c r="AW1440" s="12" t="s">
        <v>40</v>
      </c>
      <c r="AX1440" s="12" t="s">
        <v>25</v>
      </c>
      <c r="AY1440" s="232" t="s">
        <v>225</v>
      </c>
    </row>
    <row r="1441" spans="2:65" s="1" customFormat="1" ht="16.5" customHeight="1">
      <c r="B1441" s="42"/>
      <c r="C1441" s="206" t="s">
        <v>2058</v>
      </c>
      <c r="D1441" s="206" t="s">
        <v>227</v>
      </c>
      <c r="E1441" s="207" t="s">
        <v>2059</v>
      </c>
      <c r="F1441" s="208" t="s">
        <v>2060</v>
      </c>
      <c r="G1441" s="209" t="s">
        <v>141</v>
      </c>
      <c r="H1441" s="210">
        <v>28.714</v>
      </c>
      <c r="I1441" s="211"/>
      <c r="J1441" s="212">
        <f>ROUND(I1441*H1441,2)</f>
        <v>0</v>
      </c>
      <c r="K1441" s="208" t="s">
        <v>230</v>
      </c>
      <c r="L1441" s="62"/>
      <c r="M1441" s="213" t="s">
        <v>24</v>
      </c>
      <c r="N1441" s="214" t="s">
        <v>48</v>
      </c>
      <c r="O1441" s="43"/>
      <c r="P1441" s="215">
        <f>O1441*H1441</f>
        <v>0</v>
      </c>
      <c r="Q1441" s="215">
        <v>0.1604</v>
      </c>
      <c r="R1441" s="215">
        <f>Q1441*H1441</f>
        <v>4.6057255999999995</v>
      </c>
      <c r="S1441" s="215">
        <v>0</v>
      </c>
      <c r="T1441" s="216">
        <f>S1441*H1441</f>
        <v>0</v>
      </c>
      <c r="AR1441" s="25" t="s">
        <v>231</v>
      </c>
      <c r="AT1441" s="25" t="s">
        <v>227</v>
      </c>
      <c r="AU1441" s="25" t="s">
        <v>85</v>
      </c>
      <c r="AY1441" s="25" t="s">
        <v>225</v>
      </c>
      <c r="BE1441" s="217">
        <f>IF(N1441="základní",J1441,0)</f>
        <v>0</v>
      </c>
      <c r="BF1441" s="217">
        <f>IF(N1441="snížená",J1441,0)</f>
        <v>0</v>
      </c>
      <c r="BG1441" s="217">
        <f>IF(N1441="zákl. přenesená",J1441,0)</f>
        <v>0</v>
      </c>
      <c r="BH1441" s="217">
        <f>IF(N1441="sníž. přenesená",J1441,0)</f>
        <v>0</v>
      </c>
      <c r="BI1441" s="217">
        <f>IF(N1441="nulová",J1441,0)</f>
        <v>0</v>
      </c>
      <c r="BJ1441" s="25" t="s">
        <v>25</v>
      </c>
      <c r="BK1441" s="217">
        <f>ROUND(I1441*H1441,2)</f>
        <v>0</v>
      </c>
      <c r="BL1441" s="25" t="s">
        <v>231</v>
      </c>
      <c r="BM1441" s="25" t="s">
        <v>2061</v>
      </c>
    </row>
    <row r="1442" spans="2:47" s="1" customFormat="1" ht="40.5">
      <c r="B1442" s="42"/>
      <c r="C1442" s="64"/>
      <c r="D1442" s="218" t="s">
        <v>233</v>
      </c>
      <c r="E1442" s="64"/>
      <c r="F1442" s="219" t="s">
        <v>2062</v>
      </c>
      <c r="G1442" s="64"/>
      <c r="H1442" s="64"/>
      <c r="I1442" s="174"/>
      <c r="J1442" s="64"/>
      <c r="K1442" s="64"/>
      <c r="L1442" s="62"/>
      <c r="M1442" s="220"/>
      <c r="N1442" s="43"/>
      <c r="O1442" s="43"/>
      <c r="P1442" s="43"/>
      <c r="Q1442" s="43"/>
      <c r="R1442" s="43"/>
      <c r="S1442" s="43"/>
      <c r="T1442" s="79"/>
      <c r="AT1442" s="25" t="s">
        <v>233</v>
      </c>
      <c r="AU1442" s="25" t="s">
        <v>85</v>
      </c>
    </row>
    <row r="1443" spans="2:47" s="1" customFormat="1" ht="67.5">
      <c r="B1443" s="42"/>
      <c r="C1443" s="64"/>
      <c r="D1443" s="218" t="s">
        <v>468</v>
      </c>
      <c r="E1443" s="64"/>
      <c r="F1443" s="273" t="s">
        <v>2063</v>
      </c>
      <c r="G1443" s="64"/>
      <c r="H1443" s="64"/>
      <c r="I1443" s="174"/>
      <c r="J1443" s="64"/>
      <c r="K1443" s="64"/>
      <c r="L1443" s="62"/>
      <c r="M1443" s="220"/>
      <c r="N1443" s="43"/>
      <c r="O1443" s="43"/>
      <c r="P1443" s="43"/>
      <c r="Q1443" s="43"/>
      <c r="R1443" s="43"/>
      <c r="S1443" s="43"/>
      <c r="T1443" s="79"/>
      <c r="AT1443" s="25" t="s">
        <v>468</v>
      </c>
      <c r="AU1443" s="25" t="s">
        <v>85</v>
      </c>
    </row>
    <row r="1444" spans="2:51" s="13" customFormat="1" ht="13.5">
      <c r="B1444" s="233"/>
      <c r="C1444" s="234"/>
      <c r="D1444" s="218" t="s">
        <v>235</v>
      </c>
      <c r="E1444" s="235" t="s">
        <v>24</v>
      </c>
      <c r="F1444" s="236" t="s">
        <v>2064</v>
      </c>
      <c r="G1444" s="234"/>
      <c r="H1444" s="237" t="s">
        <v>24</v>
      </c>
      <c r="I1444" s="238"/>
      <c r="J1444" s="234"/>
      <c r="K1444" s="234"/>
      <c r="L1444" s="239"/>
      <c r="M1444" s="240"/>
      <c r="N1444" s="241"/>
      <c r="O1444" s="241"/>
      <c r="P1444" s="241"/>
      <c r="Q1444" s="241"/>
      <c r="R1444" s="241"/>
      <c r="S1444" s="241"/>
      <c r="T1444" s="242"/>
      <c r="AT1444" s="243" t="s">
        <v>235</v>
      </c>
      <c r="AU1444" s="243" t="s">
        <v>85</v>
      </c>
      <c r="AV1444" s="13" t="s">
        <v>25</v>
      </c>
      <c r="AW1444" s="13" t="s">
        <v>40</v>
      </c>
      <c r="AX1444" s="13" t="s">
        <v>77</v>
      </c>
      <c r="AY1444" s="243" t="s">
        <v>225</v>
      </c>
    </row>
    <row r="1445" spans="2:51" s="12" customFormat="1" ht="13.5">
      <c r="B1445" s="221"/>
      <c r="C1445" s="222"/>
      <c r="D1445" s="218" t="s">
        <v>235</v>
      </c>
      <c r="E1445" s="244" t="s">
        <v>24</v>
      </c>
      <c r="F1445" s="245" t="s">
        <v>2065</v>
      </c>
      <c r="G1445" s="222"/>
      <c r="H1445" s="246">
        <v>28.714</v>
      </c>
      <c r="I1445" s="227"/>
      <c r="J1445" s="222"/>
      <c r="K1445" s="222"/>
      <c r="L1445" s="228"/>
      <c r="M1445" s="229"/>
      <c r="N1445" s="230"/>
      <c r="O1445" s="230"/>
      <c r="P1445" s="230"/>
      <c r="Q1445" s="230"/>
      <c r="R1445" s="230"/>
      <c r="S1445" s="230"/>
      <c r="T1445" s="231"/>
      <c r="AT1445" s="232" t="s">
        <v>235</v>
      </c>
      <c r="AU1445" s="232" t="s">
        <v>85</v>
      </c>
      <c r="AV1445" s="12" t="s">
        <v>85</v>
      </c>
      <c r="AW1445" s="12" t="s">
        <v>40</v>
      </c>
      <c r="AX1445" s="12" t="s">
        <v>77</v>
      </c>
      <c r="AY1445" s="232" t="s">
        <v>225</v>
      </c>
    </row>
    <row r="1446" spans="2:51" s="15" customFormat="1" ht="13.5">
      <c r="B1446" s="258"/>
      <c r="C1446" s="259"/>
      <c r="D1446" s="223" t="s">
        <v>235</v>
      </c>
      <c r="E1446" s="260" t="s">
        <v>24</v>
      </c>
      <c r="F1446" s="261" t="s">
        <v>248</v>
      </c>
      <c r="G1446" s="259"/>
      <c r="H1446" s="262">
        <v>28.714</v>
      </c>
      <c r="I1446" s="263"/>
      <c r="J1446" s="259"/>
      <c r="K1446" s="259"/>
      <c r="L1446" s="264"/>
      <c r="M1446" s="265"/>
      <c r="N1446" s="266"/>
      <c r="O1446" s="266"/>
      <c r="P1446" s="266"/>
      <c r="Q1446" s="266"/>
      <c r="R1446" s="266"/>
      <c r="S1446" s="266"/>
      <c r="T1446" s="267"/>
      <c r="AT1446" s="268" t="s">
        <v>235</v>
      </c>
      <c r="AU1446" s="268" t="s">
        <v>85</v>
      </c>
      <c r="AV1446" s="15" t="s">
        <v>231</v>
      </c>
      <c r="AW1446" s="15" t="s">
        <v>40</v>
      </c>
      <c r="AX1446" s="15" t="s">
        <v>25</v>
      </c>
      <c r="AY1446" s="268" t="s">
        <v>225</v>
      </c>
    </row>
    <row r="1447" spans="2:65" s="1" customFormat="1" ht="16.5" customHeight="1">
      <c r="B1447" s="42"/>
      <c r="C1447" s="206" t="s">
        <v>2066</v>
      </c>
      <c r="D1447" s="206" t="s">
        <v>227</v>
      </c>
      <c r="E1447" s="207" t="s">
        <v>2067</v>
      </c>
      <c r="F1447" s="208" t="s">
        <v>2068</v>
      </c>
      <c r="G1447" s="209" t="s">
        <v>147</v>
      </c>
      <c r="H1447" s="210">
        <v>3.695</v>
      </c>
      <c r="I1447" s="211"/>
      <c r="J1447" s="212">
        <f>ROUND(I1447*H1447,2)</f>
        <v>0</v>
      </c>
      <c r="K1447" s="208" t="s">
        <v>230</v>
      </c>
      <c r="L1447" s="62"/>
      <c r="M1447" s="213" t="s">
        <v>24</v>
      </c>
      <c r="N1447" s="214" t="s">
        <v>48</v>
      </c>
      <c r="O1447" s="43"/>
      <c r="P1447" s="215">
        <f>O1447*H1447</f>
        <v>0</v>
      </c>
      <c r="Q1447" s="215">
        <v>0</v>
      </c>
      <c r="R1447" s="215">
        <f>Q1447*H1447</f>
        <v>0</v>
      </c>
      <c r="S1447" s="215">
        <v>0</v>
      </c>
      <c r="T1447" s="216">
        <f>S1447*H1447</f>
        <v>0</v>
      </c>
      <c r="AR1447" s="25" t="s">
        <v>231</v>
      </c>
      <c r="AT1447" s="25" t="s">
        <v>227</v>
      </c>
      <c r="AU1447" s="25" t="s">
        <v>85</v>
      </c>
      <c r="AY1447" s="25" t="s">
        <v>225</v>
      </c>
      <c r="BE1447" s="217">
        <f>IF(N1447="základní",J1447,0)</f>
        <v>0</v>
      </c>
      <c r="BF1447" s="217">
        <f>IF(N1447="snížená",J1447,0)</f>
        <v>0</v>
      </c>
      <c r="BG1447" s="217">
        <f>IF(N1447="zákl. přenesená",J1447,0)</f>
        <v>0</v>
      </c>
      <c r="BH1447" s="217">
        <f>IF(N1447="sníž. přenesená",J1447,0)</f>
        <v>0</v>
      </c>
      <c r="BI1447" s="217">
        <f>IF(N1447="nulová",J1447,0)</f>
        <v>0</v>
      </c>
      <c r="BJ1447" s="25" t="s">
        <v>25</v>
      </c>
      <c r="BK1447" s="217">
        <f>ROUND(I1447*H1447,2)</f>
        <v>0</v>
      </c>
      <c r="BL1447" s="25" t="s">
        <v>231</v>
      </c>
      <c r="BM1447" s="25" t="s">
        <v>2069</v>
      </c>
    </row>
    <row r="1448" spans="2:47" s="1" customFormat="1" ht="27">
      <c r="B1448" s="42"/>
      <c r="C1448" s="64"/>
      <c r="D1448" s="218" t="s">
        <v>233</v>
      </c>
      <c r="E1448" s="64"/>
      <c r="F1448" s="219" t="s">
        <v>2070</v>
      </c>
      <c r="G1448" s="64"/>
      <c r="H1448" s="64"/>
      <c r="I1448" s="174"/>
      <c r="J1448" s="64"/>
      <c r="K1448" s="64"/>
      <c r="L1448" s="62"/>
      <c r="M1448" s="220"/>
      <c r="N1448" s="43"/>
      <c r="O1448" s="43"/>
      <c r="P1448" s="43"/>
      <c r="Q1448" s="43"/>
      <c r="R1448" s="43"/>
      <c r="S1448" s="43"/>
      <c r="T1448" s="79"/>
      <c r="AT1448" s="25" t="s">
        <v>233</v>
      </c>
      <c r="AU1448" s="25" t="s">
        <v>85</v>
      </c>
    </row>
    <row r="1449" spans="2:47" s="1" customFormat="1" ht="40.5">
      <c r="B1449" s="42"/>
      <c r="C1449" s="64"/>
      <c r="D1449" s="218" t="s">
        <v>468</v>
      </c>
      <c r="E1449" s="64"/>
      <c r="F1449" s="273" t="s">
        <v>2071</v>
      </c>
      <c r="G1449" s="64"/>
      <c r="H1449" s="64"/>
      <c r="I1449" s="174"/>
      <c r="J1449" s="64"/>
      <c r="K1449" s="64"/>
      <c r="L1449" s="62"/>
      <c r="M1449" s="220"/>
      <c r="N1449" s="43"/>
      <c r="O1449" s="43"/>
      <c r="P1449" s="43"/>
      <c r="Q1449" s="43"/>
      <c r="R1449" s="43"/>
      <c r="S1449" s="43"/>
      <c r="T1449" s="79"/>
      <c r="AT1449" s="25" t="s">
        <v>468</v>
      </c>
      <c r="AU1449" s="25" t="s">
        <v>85</v>
      </c>
    </row>
    <row r="1450" spans="2:51" s="13" customFormat="1" ht="13.5">
      <c r="B1450" s="233"/>
      <c r="C1450" s="234"/>
      <c r="D1450" s="218" t="s">
        <v>235</v>
      </c>
      <c r="E1450" s="235" t="s">
        <v>24</v>
      </c>
      <c r="F1450" s="236" t="s">
        <v>2072</v>
      </c>
      <c r="G1450" s="234"/>
      <c r="H1450" s="237" t="s">
        <v>24</v>
      </c>
      <c r="I1450" s="238"/>
      <c r="J1450" s="234"/>
      <c r="K1450" s="234"/>
      <c r="L1450" s="239"/>
      <c r="M1450" s="240"/>
      <c r="N1450" s="241"/>
      <c r="O1450" s="241"/>
      <c r="P1450" s="241"/>
      <c r="Q1450" s="241"/>
      <c r="R1450" s="241"/>
      <c r="S1450" s="241"/>
      <c r="T1450" s="242"/>
      <c r="AT1450" s="243" t="s">
        <v>235</v>
      </c>
      <c r="AU1450" s="243" t="s">
        <v>85</v>
      </c>
      <c r="AV1450" s="13" t="s">
        <v>25</v>
      </c>
      <c r="AW1450" s="13" t="s">
        <v>40</v>
      </c>
      <c r="AX1450" s="13" t="s">
        <v>77</v>
      </c>
      <c r="AY1450" s="243" t="s">
        <v>225</v>
      </c>
    </row>
    <row r="1451" spans="2:51" s="12" customFormat="1" ht="13.5">
      <c r="B1451" s="221"/>
      <c r="C1451" s="222"/>
      <c r="D1451" s="218" t="s">
        <v>235</v>
      </c>
      <c r="E1451" s="244" t="s">
        <v>24</v>
      </c>
      <c r="F1451" s="245" t="s">
        <v>2017</v>
      </c>
      <c r="G1451" s="222"/>
      <c r="H1451" s="246">
        <v>3.695</v>
      </c>
      <c r="I1451" s="227"/>
      <c r="J1451" s="222"/>
      <c r="K1451" s="222"/>
      <c r="L1451" s="228"/>
      <c r="M1451" s="229"/>
      <c r="N1451" s="230"/>
      <c r="O1451" s="230"/>
      <c r="P1451" s="230"/>
      <c r="Q1451" s="230"/>
      <c r="R1451" s="230"/>
      <c r="S1451" s="230"/>
      <c r="T1451" s="231"/>
      <c r="AT1451" s="232" t="s">
        <v>235</v>
      </c>
      <c r="AU1451" s="232" t="s">
        <v>85</v>
      </c>
      <c r="AV1451" s="12" t="s">
        <v>85</v>
      </c>
      <c r="AW1451" s="12" t="s">
        <v>40</v>
      </c>
      <c r="AX1451" s="12" t="s">
        <v>77</v>
      </c>
      <c r="AY1451" s="232" t="s">
        <v>225</v>
      </c>
    </row>
    <row r="1452" spans="2:51" s="15" customFormat="1" ht="13.5">
      <c r="B1452" s="258"/>
      <c r="C1452" s="259"/>
      <c r="D1452" s="223" t="s">
        <v>235</v>
      </c>
      <c r="E1452" s="260" t="s">
        <v>24</v>
      </c>
      <c r="F1452" s="261" t="s">
        <v>248</v>
      </c>
      <c r="G1452" s="259"/>
      <c r="H1452" s="262">
        <v>3.695</v>
      </c>
      <c r="I1452" s="263"/>
      <c r="J1452" s="259"/>
      <c r="K1452" s="259"/>
      <c r="L1452" s="264"/>
      <c r="M1452" s="265"/>
      <c r="N1452" s="266"/>
      <c r="O1452" s="266"/>
      <c r="P1452" s="266"/>
      <c r="Q1452" s="266"/>
      <c r="R1452" s="266"/>
      <c r="S1452" s="266"/>
      <c r="T1452" s="267"/>
      <c r="AT1452" s="268" t="s">
        <v>235</v>
      </c>
      <c r="AU1452" s="268" t="s">
        <v>85</v>
      </c>
      <c r="AV1452" s="15" t="s">
        <v>231</v>
      </c>
      <c r="AW1452" s="15" t="s">
        <v>40</v>
      </c>
      <c r="AX1452" s="15" t="s">
        <v>25</v>
      </c>
      <c r="AY1452" s="268" t="s">
        <v>225</v>
      </c>
    </row>
    <row r="1453" spans="2:65" s="1" customFormat="1" ht="16.5" customHeight="1">
      <c r="B1453" s="42"/>
      <c r="C1453" s="206" t="s">
        <v>2073</v>
      </c>
      <c r="D1453" s="206" t="s">
        <v>227</v>
      </c>
      <c r="E1453" s="207" t="s">
        <v>2074</v>
      </c>
      <c r="F1453" s="208" t="s">
        <v>2075</v>
      </c>
      <c r="G1453" s="209" t="s">
        <v>147</v>
      </c>
      <c r="H1453" s="210">
        <v>1.717</v>
      </c>
      <c r="I1453" s="211"/>
      <c r="J1453" s="212">
        <f>ROUND(I1453*H1453,2)</f>
        <v>0</v>
      </c>
      <c r="K1453" s="208" t="s">
        <v>230</v>
      </c>
      <c r="L1453" s="62"/>
      <c r="M1453" s="213" t="s">
        <v>24</v>
      </c>
      <c r="N1453" s="214" t="s">
        <v>48</v>
      </c>
      <c r="O1453" s="43"/>
      <c r="P1453" s="215">
        <f>O1453*H1453</f>
        <v>0</v>
      </c>
      <c r="Q1453" s="215">
        <v>2.429</v>
      </c>
      <c r="R1453" s="215">
        <f>Q1453*H1453</f>
        <v>4.170593</v>
      </c>
      <c r="S1453" s="215">
        <v>0</v>
      </c>
      <c r="T1453" s="216">
        <f>S1453*H1453</f>
        <v>0</v>
      </c>
      <c r="AR1453" s="25" t="s">
        <v>231</v>
      </c>
      <c r="AT1453" s="25" t="s">
        <v>227</v>
      </c>
      <c r="AU1453" s="25" t="s">
        <v>85</v>
      </c>
      <c r="AY1453" s="25" t="s">
        <v>225</v>
      </c>
      <c r="BE1453" s="217">
        <f>IF(N1453="základní",J1453,0)</f>
        <v>0</v>
      </c>
      <c r="BF1453" s="217">
        <f>IF(N1453="snížená",J1453,0)</f>
        <v>0</v>
      </c>
      <c r="BG1453" s="217">
        <f>IF(N1453="zákl. přenesená",J1453,0)</f>
        <v>0</v>
      </c>
      <c r="BH1453" s="217">
        <f>IF(N1453="sníž. přenesená",J1453,0)</f>
        <v>0</v>
      </c>
      <c r="BI1453" s="217">
        <f>IF(N1453="nulová",J1453,0)</f>
        <v>0</v>
      </c>
      <c r="BJ1453" s="25" t="s">
        <v>25</v>
      </c>
      <c r="BK1453" s="217">
        <f>ROUND(I1453*H1453,2)</f>
        <v>0</v>
      </c>
      <c r="BL1453" s="25" t="s">
        <v>231</v>
      </c>
      <c r="BM1453" s="25" t="s">
        <v>2076</v>
      </c>
    </row>
    <row r="1454" spans="2:47" s="1" customFormat="1" ht="27">
      <c r="B1454" s="42"/>
      <c r="C1454" s="64"/>
      <c r="D1454" s="218" t="s">
        <v>233</v>
      </c>
      <c r="E1454" s="64"/>
      <c r="F1454" s="219" t="s">
        <v>2077</v>
      </c>
      <c r="G1454" s="64"/>
      <c r="H1454" s="64"/>
      <c r="I1454" s="174"/>
      <c r="J1454" s="64"/>
      <c r="K1454" s="64"/>
      <c r="L1454" s="62"/>
      <c r="M1454" s="220"/>
      <c r="N1454" s="43"/>
      <c r="O1454" s="43"/>
      <c r="P1454" s="43"/>
      <c r="Q1454" s="43"/>
      <c r="R1454" s="43"/>
      <c r="S1454" s="43"/>
      <c r="T1454" s="79"/>
      <c r="AT1454" s="25" t="s">
        <v>233</v>
      </c>
      <c r="AU1454" s="25" t="s">
        <v>85</v>
      </c>
    </row>
    <row r="1455" spans="2:47" s="1" customFormat="1" ht="40.5">
      <c r="B1455" s="42"/>
      <c r="C1455" s="64"/>
      <c r="D1455" s="218" t="s">
        <v>468</v>
      </c>
      <c r="E1455" s="64"/>
      <c r="F1455" s="273" t="s">
        <v>2071</v>
      </c>
      <c r="G1455" s="64"/>
      <c r="H1455" s="64"/>
      <c r="I1455" s="174"/>
      <c r="J1455" s="64"/>
      <c r="K1455" s="64"/>
      <c r="L1455" s="62"/>
      <c r="M1455" s="220"/>
      <c r="N1455" s="43"/>
      <c r="O1455" s="43"/>
      <c r="P1455" s="43"/>
      <c r="Q1455" s="43"/>
      <c r="R1455" s="43"/>
      <c r="S1455" s="43"/>
      <c r="T1455" s="79"/>
      <c r="AT1455" s="25" t="s">
        <v>468</v>
      </c>
      <c r="AU1455" s="25" t="s">
        <v>85</v>
      </c>
    </row>
    <row r="1456" spans="2:51" s="13" customFormat="1" ht="13.5">
      <c r="B1456" s="233"/>
      <c r="C1456" s="234"/>
      <c r="D1456" s="218" t="s">
        <v>235</v>
      </c>
      <c r="E1456" s="235" t="s">
        <v>24</v>
      </c>
      <c r="F1456" s="236" t="s">
        <v>2064</v>
      </c>
      <c r="G1456" s="234"/>
      <c r="H1456" s="237" t="s">
        <v>24</v>
      </c>
      <c r="I1456" s="238"/>
      <c r="J1456" s="234"/>
      <c r="K1456" s="234"/>
      <c r="L1456" s="239"/>
      <c r="M1456" s="240"/>
      <c r="N1456" s="241"/>
      <c r="O1456" s="241"/>
      <c r="P1456" s="241"/>
      <c r="Q1456" s="241"/>
      <c r="R1456" s="241"/>
      <c r="S1456" s="241"/>
      <c r="T1456" s="242"/>
      <c r="AT1456" s="243" t="s">
        <v>235</v>
      </c>
      <c r="AU1456" s="243" t="s">
        <v>85</v>
      </c>
      <c r="AV1456" s="13" t="s">
        <v>25</v>
      </c>
      <c r="AW1456" s="13" t="s">
        <v>40</v>
      </c>
      <c r="AX1456" s="13" t="s">
        <v>77</v>
      </c>
      <c r="AY1456" s="243" t="s">
        <v>225</v>
      </c>
    </row>
    <row r="1457" spans="2:51" s="12" customFormat="1" ht="13.5">
      <c r="B1457" s="221"/>
      <c r="C1457" s="222"/>
      <c r="D1457" s="218" t="s">
        <v>235</v>
      </c>
      <c r="E1457" s="244" t="s">
        <v>24</v>
      </c>
      <c r="F1457" s="245" t="s">
        <v>2078</v>
      </c>
      <c r="G1457" s="222"/>
      <c r="H1457" s="246">
        <v>1.717</v>
      </c>
      <c r="I1457" s="227"/>
      <c r="J1457" s="222"/>
      <c r="K1457" s="222"/>
      <c r="L1457" s="228"/>
      <c r="M1457" s="229"/>
      <c r="N1457" s="230"/>
      <c r="O1457" s="230"/>
      <c r="P1457" s="230"/>
      <c r="Q1457" s="230"/>
      <c r="R1457" s="230"/>
      <c r="S1457" s="230"/>
      <c r="T1457" s="231"/>
      <c r="AT1457" s="232" t="s">
        <v>235</v>
      </c>
      <c r="AU1457" s="232" t="s">
        <v>85</v>
      </c>
      <c r="AV1457" s="12" t="s">
        <v>85</v>
      </c>
      <c r="AW1457" s="12" t="s">
        <v>40</v>
      </c>
      <c r="AX1457" s="12" t="s">
        <v>77</v>
      </c>
      <c r="AY1457" s="232" t="s">
        <v>225</v>
      </c>
    </row>
    <row r="1458" spans="2:51" s="15" customFormat="1" ht="13.5">
      <c r="B1458" s="258"/>
      <c r="C1458" s="259"/>
      <c r="D1458" s="223" t="s">
        <v>235</v>
      </c>
      <c r="E1458" s="260" t="s">
        <v>24</v>
      </c>
      <c r="F1458" s="261" t="s">
        <v>248</v>
      </c>
      <c r="G1458" s="259"/>
      <c r="H1458" s="262">
        <v>1.717</v>
      </c>
      <c r="I1458" s="263"/>
      <c r="J1458" s="259"/>
      <c r="K1458" s="259"/>
      <c r="L1458" s="264"/>
      <c r="M1458" s="265"/>
      <c r="N1458" s="266"/>
      <c r="O1458" s="266"/>
      <c r="P1458" s="266"/>
      <c r="Q1458" s="266"/>
      <c r="R1458" s="266"/>
      <c r="S1458" s="266"/>
      <c r="T1458" s="267"/>
      <c r="AT1458" s="268" t="s">
        <v>235</v>
      </c>
      <c r="AU1458" s="268" t="s">
        <v>85</v>
      </c>
      <c r="AV1458" s="15" t="s">
        <v>231</v>
      </c>
      <c r="AW1458" s="15" t="s">
        <v>40</v>
      </c>
      <c r="AX1458" s="15" t="s">
        <v>25</v>
      </c>
      <c r="AY1458" s="268" t="s">
        <v>225</v>
      </c>
    </row>
    <row r="1459" spans="2:65" s="1" customFormat="1" ht="25.5" customHeight="1">
      <c r="B1459" s="42"/>
      <c r="C1459" s="206" t="s">
        <v>2079</v>
      </c>
      <c r="D1459" s="206" t="s">
        <v>227</v>
      </c>
      <c r="E1459" s="207" t="s">
        <v>2080</v>
      </c>
      <c r="F1459" s="208" t="s">
        <v>2081</v>
      </c>
      <c r="G1459" s="209" t="s">
        <v>692</v>
      </c>
      <c r="H1459" s="210">
        <v>0.085</v>
      </c>
      <c r="I1459" s="211"/>
      <c r="J1459" s="212">
        <f>ROUND(I1459*H1459,2)</f>
        <v>0</v>
      </c>
      <c r="K1459" s="208" t="s">
        <v>230</v>
      </c>
      <c r="L1459" s="62"/>
      <c r="M1459" s="213" t="s">
        <v>24</v>
      </c>
      <c r="N1459" s="214" t="s">
        <v>48</v>
      </c>
      <c r="O1459" s="43"/>
      <c r="P1459" s="215">
        <f>O1459*H1459</f>
        <v>0</v>
      </c>
      <c r="Q1459" s="215">
        <v>0.84758</v>
      </c>
      <c r="R1459" s="215">
        <f>Q1459*H1459</f>
        <v>0.0720443</v>
      </c>
      <c r="S1459" s="215">
        <v>0</v>
      </c>
      <c r="T1459" s="216">
        <f>S1459*H1459</f>
        <v>0</v>
      </c>
      <c r="AR1459" s="25" t="s">
        <v>231</v>
      </c>
      <c r="AT1459" s="25" t="s">
        <v>227</v>
      </c>
      <c r="AU1459" s="25" t="s">
        <v>85</v>
      </c>
      <c r="AY1459" s="25" t="s">
        <v>225</v>
      </c>
      <c r="BE1459" s="217">
        <f>IF(N1459="základní",J1459,0)</f>
        <v>0</v>
      </c>
      <c r="BF1459" s="217">
        <f>IF(N1459="snížená",J1459,0)</f>
        <v>0</v>
      </c>
      <c r="BG1459" s="217">
        <f>IF(N1459="zákl. přenesená",J1459,0)</f>
        <v>0</v>
      </c>
      <c r="BH1459" s="217">
        <f>IF(N1459="sníž. přenesená",J1459,0)</f>
        <v>0</v>
      </c>
      <c r="BI1459" s="217">
        <f>IF(N1459="nulová",J1459,0)</f>
        <v>0</v>
      </c>
      <c r="BJ1459" s="25" t="s">
        <v>25</v>
      </c>
      <c r="BK1459" s="217">
        <f>ROUND(I1459*H1459,2)</f>
        <v>0</v>
      </c>
      <c r="BL1459" s="25" t="s">
        <v>231</v>
      </c>
      <c r="BM1459" s="25" t="s">
        <v>2082</v>
      </c>
    </row>
    <row r="1460" spans="2:47" s="1" customFormat="1" ht="13.5">
      <c r="B1460" s="42"/>
      <c r="C1460" s="64"/>
      <c r="D1460" s="218" t="s">
        <v>233</v>
      </c>
      <c r="E1460" s="64"/>
      <c r="F1460" s="219" t="s">
        <v>2083</v>
      </c>
      <c r="G1460" s="64"/>
      <c r="H1460" s="64"/>
      <c r="I1460" s="174"/>
      <c r="J1460" s="64"/>
      <c r="K1460" s="64"/>
      <c r="L1460" s="62"/>
      <c r="M1460" s="220"/>
      <c r="N1460" s="43"/>
      <c r="O1460" s="43"/>
      <c r="P1460" s="43"/>
      <c r="Q1460" s="43"/>
      <c r="R1460" s="43"/>
      <c r="S1460" s="43"/>
      <c r="T1460" s="79"/>
      <c r="AT1460" s="25" t="s">
        <v>233</v>
      </c>
      <c r="AU1460" s="25" t="s">
        <v>85</v>
      </c>
    </row>
    <row r="1461" spans="2:51" s="12" customFormat="1" ht="13.5">
      <c r="B1461" s="221"/>
      <c r="C1461" s="222"/>
      <c r="D1461" s="223" t="s">
        <v>235</v>
      </c>
      <c r="E1461" s="224" t="s">
        <v>24</v>
      </c>
      <c r="F1461" s="225" t="s">
        <v>2084</v>
      </c>
      <c r="G1461" s="222"/>
      <c r="H1461" s="226">
        <v>0.085</v>
      </c>
      <c r="I1461" s="227"/>
      <c r="J1461" s="222"/>
      <c r="K1461" s="222"/>
      <c r="L1461" s="228"/>
      <c r="M1461" s="229"/>
      <c r="N1461" s="230"/>
      <c r="O1461" s="230"/>
      <c r="P1461" s="230"/>
      <c r="Q1461" s="230"/>
      <c r="R1461" s="230"/>
      <c r="S1461" s="230"/>
      <c r="T1461" s="231"/>
      <c r="AT1461" s="232" t="s">
        <v>235</v>
      </c>
      <c r="AU1461" s="232" t="s">
        <v>85</v>
      </c>
      <c r="AV1461" s="12" t="s">
        <v>85</v>
      </c>
      <c r="AW1461" s="12" t="s">
        <v>40</v>
      </c>
      <c r="AX1461" s="12" t="s">
        <v>25</v>
      </c>
      <c r="AY1461" s="232" t="s">
        <v>225</v>
      </c>
    </row>
    <row r="1462" spans="2:65" s="1" customFormat="1" ht="16.5" customHeight="1">
      <c r="B1462" s="42"/>
      <c r="C1462" s="206" t="s">
        <v>2085</v>
      </c>
      <c r="D1462" s="206" t="s">
        <v>227</v>
      </c>
      <c r="E1462" s="207" t="s">
        <v>2086</v>
      </c>
      <c r="F1462" s="208" t="s">
        <v>2087</v>
      </c>
      <c r="G1462" s="209" t="s">
        <v>147</v>
      </c>
      <c r="H1462" s="210">
        <v>0.783</v>
      </c>
      <c r="I1462" s="211"/>
      <c r="J1462" s="212">
        <f>ROUND(I1462*H1462,2)</f>
        <v>0</v>
      </c>
      <c r="K1462" s="208" t="s">
        <v>230</v>
      </c>
      <c r="L1462" s="62"/>
      <c r="M1462" s="213" t="s">
        <v>24</v>
      </c>
      <c r="N1462" s="214" t="s">
        <v>48</v>
      </c>
      <c r="O1462" s="43"/>
      <c r="P1462" s="215">
        <f>O1462*H1462</f>
        <v>0</v>
      </c>
      <c r="Q1462" s="215">
        <v>2.47758</v>
      </c>
      <c r="R1462" s="215">
        <f>Q1462*H1462</f>
        <v>1.93994514</v>
      </c>
      <c r="S1462" s="215">
        <v>0</v>
      </c>
      <c r="T1462" s="216">
        <f>S1462*H1462</f>
        <v>0</v>
      </c>
      <c r="AR1462" s="25" t="s">
        <v>231</v>
      </c>
      <c r="AT1462" s="25" t="s">
        <v>227</v>
      </c>
      <c r="AU1462" s="25" t="s">
        <v>85</v>
      </c>
      <c r="AY1462" s="25" t="s">
        <v>225</v>
      </c>
      <c r="BE1462" s="217">
        <f>IF(N1462="základní",J1462,0)</f>
        <v>0</v>
      </c>
      <c r="BF1462" s="217">
        <f>IF(N1462="snížená",J1462,0)</f>
        <v>0</v>
      </c>
      <c r="BG1462" s="217">
        <f>IF(N1462="zákl. přenesená",J1462,0)</f>
        <v>0</v>
      </c>
      <c r="BH1462" s="217">
        <f>IF(N1462="sníž. přenesená",J1462,0)</f>
        <v>0</v>
      </c>
      <c r="BI1462" s="217">
        <f>IF(N1462="nulová",J1462,0)</f>
        <v>0</v>
      </c>
      <c r="BJ1462" s="25" t="s">
        <v>25</v>
      </c>
      <c r="BK1462" s="217">
        <f>ROUND(I1462*H1462,2)</f>
        <v>0</v>
      </c>
      <c r="BL1462" s="25" t="s">
        <v>231</v>
      </c>
      <c r="BM1462" s="25" t="s">
        <v>2088</v>
      </c>
    </row>
    <row r="1463" spans="2:47" s="1" customFormat="1" ht="27">
      <c r="B1463" s="42"/>
      <c r="C1463" s="64"/>
      <c r="D1463" s="218" t="s">
        <v>233</v>
      </c>
      <c r="E1463" s="64"/>
      <c r="F1463" s="219" t="s">
        <v>2089</v>
      </c>
      <c r="G1463" s="64"/>
      <c r="H1463" s="64"/>
      <c r="I1463" s="174"/>
      <c r="J1463" s="64"/>
      <c r="K1463" s="64"/>
      <c r="L1463" s="62"/>
      <c r="M1463" s="220"/>
      <c r="N1463" s="43"/>
      <c r="O1463" s="43"/>
      <c r="P1463" s="43"/>
      <c r="Q1463" s="43"/>
      <c r="R1463" s="43"/>
      <c r="S1463" s="43"/>
      <c r="T1463" s="79"/>
      <c r="AT1463" s="25" t="s">
        <v>233</v>
      </c>
      <c r="AU1463" s="25" t="s">
        <v>85</v>
      </c>
    </row>
    <row r="1464" spans="2:47" s="1" customFormat="1" ht="27">
      <c r="B1464" s="42"/>
      <c r="C1464" s="64"/>
      <c r="D1464" s="218" t="s">
        <v>468</v>
      </c>
      <c r="E1464" s="64"/>
      <c r="F1464" s="273" t="s">
        <v>2090</v>
      </c>
      <c r="G1464" s="64"/>
      <c r="H1464" s="64"/>
      <c r="I1464" s="174"/>
      <c r="J1464" s="64"/>
      <c r="K1464" s="64"/>
      <c r="L1464" s="62"/>
      <c r="M1464" s="220"/>
      <c r="N1464" s="43"/>
      <c r="O1464" s="43"/>
      <c r="P1464" s="43"/>
      <c r="Q1464" s="43"/>
      <c r="R1464" s="43"/>
      <c r="S1464" s="43"/>
      <c r="T1464" s="79"/>
      <c r="AT1464" s="25" t="s">
        <v>468</v>
      </c>
      <c r="AU1464" s="25" t="s">
        <v>85</v>
      </c>
    </row>
    <row r="1465" spans="2:51" s="13" customFormat="1" ht="13.5">
      <c r="B1465" s="233"/>
      <c r="C1465" s="234"/>
      <c r="D1465" s="218" t="s">
        <v>235</v>
      </c>
      <c r="E1465" s="235" t="s">
        <v>24</v>
      </c>
      <c r="F1465" s="236" t="s">
        <v>2064</v>
      </c>
      <c r="G1465" s="234"/>
      <c r="H1465" s="237" t="s">
        <v>24</v>
      </c>
      <c r="I1465" s="238"/>
      <c r="J1465" s="234"/>
      <c r="K1465" s="234"/>
      <c r="L1465" s="239"/>
      <c r="M1465" s="240"/>
      <c r="N1465" s="241"/>
      <c r="O1465" s="241"/>
      <c r="P1465" s="241"/>
      <c r="Q1465" s="241"/>
      <c r="R1465" s="241"/>
      <c r="S1465" s="241"/>
      <c r="T1465" s="242"/>
      <c r="AT1465" s="243" t="s">
        <v>235</v>
      </c>
      <c r="AU1465" s="243" t="s">
        <v>85</v>
      </c>
      <c r="AV1465" s="13" t="s">
        <v>25</v>
      </c>
      <c r="AW1465" s="13" t="s">
        <v>40</v>
      </c>
      <c r="AX1465" s="13" t="s">
        <v>77</v>
      </c>
      <c r="AY1465" s="243" t="s">
        <v>225</v>
      </c>
    </row>
    <row r="1466" spans="2:51" s="12" customFormat="1" ht="13.5">
      <c r="B1466" s="221"/>
      <c r="C1466" s="222"/>
      <c r="D1466" s="218" t="s">
        <v>235</v>
      </c>
      <c r="E1466" s="244" t="s">
        <v>24</v>
      </c>
      <c r="F1466" s="245" t="s">
        <v>2091</v>
      </c>
      <c r="G1466" s="222"/>
      <c r="H1466" s="246">
        <v>0.752</v>
      </c>
      <c r="I1466" s="227"/>
      <c r="J1466" s="222"/>
      <c r="K1466" s="222"/>
      <c r="L1466" s="228"/>
      <c r="M1466" s="229"/>
      <c r="N1466" s="230"/>
      <c r="O1466" s="230"/>
      <c r="P1466" s="230"/>
      <c r="Q1466" s="230"/>
      <c r="R1466" s="230"/>
      <c r="S1466" s="230"/>
      <c r="T1466" s="231"/>
      <c r="AT1466" s="232" t="s">
        <v>235</v>
      </c>
      <c r="AU1466" s="232" t="s">
        <v>85</v>
      </c>
      <c r="AV1466" s="12" t="s">
        <v>85</v>
      </c>
      <c r="AW1466" s="12" t="s">
        <v>40</v>
      </c>
      <c r="AX1466" s="12" t="s">
        <v>77</v>
      </c>
      <c r="AY1466" s="232" t="s">
        <v>225</v>
      </c>
    </row>
    <row r="1467" spans="2:51" s="12" customFormat="1" ht="13.5">
      <c r="B1467" s="221"/>
      <c r="C1467" s="222"/>
      <c r="D1467" s="218" t="s">
        <v>235</v>
      </c>
      <c r="E1467" s="244" t="s">
        <v>24</v>
      </c>
      <c r="F1467" s="245" t="s">
        <v>2092</v>
      </c>
      <c r="G1467" s="222"/>
      <c r="H1467" s="246">
        <v>-0.073</v>
      </c>
      <c r="I1467" s="227"/>
      <c r="J1467" s="222"/>
      <c r="K1467" s="222"/>
      <c r="L1467" s="228"/>
      <c r="M1467" s="229"/>
      <c r="N1467" s="230"/>
      <c r="O1467" s="230"/>
      <c r="P1467" s="230"/>
      <c r="Q1467" s="230"/>
      <c r="R1467" s="230"/>
      <c r="S1467" s="230"/>
      <c r="T1467" s="231"/>
      <c r="AT1467" s="232" t="s">
        <v>235</v>
      </c>
      <c r="AU1467" s="232" t="s">
        <v>85</v>
      </c>
      <c r="AV1467" s="12" t="s">
        <v>85</v>
      </c>
      <c r="AW1467" s="12" t="s">
        <v>40</v>
      </c>
      <c r="AX1467" s="12" t="s">
        <v>77</v>
      </c>
      <c r="AY1467" s="232" t="s">
        <v>225</v>
      </c>
    </row>
    <row r="1468" spans="2:51" s="12" customFormat="1" ht="13.5">
      <c r="B1468" s="221"/>
      <c r="C1468" s="222"/>
      <c r="D1468" s="218" t="s">
        <v>235</v>
      </c>
      <c r="E1468" s="244" t="s">
        <v>24</v>
      </c>
      <c r="F1468" s="245" t="s">
        <v>2093</v>
      </c>
      <c r="G1468" s="222"/>
      <c r="H1468" s="246">
        <v>0.104</v>
      </c>
      <c r="I1468" s="227"/>
      <c r="J1468" s="222"/>
      <c r="K1468" s="222"/>
      <c r="L1468" s="228"/>
      <c r="M1468" s="229"/>
      <c r="N1468" s="230"/>
      <c r="O1468" s="230"/>
      <c r="P1468" s="230"/>
      <c r="Q1468" s="230"/>
      <c r="R1468" s="230"/>
      <c r="S1468" s="230"/>
      <c r="T1468" s="231"/>
      <c r="AT1468" s="232" t="s">
        <v>235</v>
      </c>
      <c r="AU1468" s="232" t="s">
        <v>85</v>
      </c>
      <c r="AV1468" s="12" t="s">
        <v>85</v>
      </c>
      <c r="AW1468" s="12" t="s">
        <v>40</v>
      </c>
      <c r="AX1468" s="12" t="s">
        <v>77</v>
      </c>
      <c r="AY1468" s="232" t="s">
        <v>225</v>
      </c>
    </row>
    <row r="1469" spans="2:51" s="15" customFormat="1" ht="13.5">
      <c r="B1469" s="258"/>
      <c r="C1469" s="259"/>
      <c r="D1469" s="223" t="s">
        <v>235</v>
      </c>
      <c r="E1469" s="260" t="s">
        <v>24</v>
      </c>
      <c r="F1469" s="261" t="s">
        <v>248</v>
      </c>
      <c r="G1469" s="259"/>
      <c r="H1469" s="262">
        <v>0.783</v>
      </c>
      <c r="I1469" s="263"/>
      <c r="J1469" s="259"/>
      <c r="K1469" s="259"/>
      <c r="L1469" s="264"/>
      <c r="M1469" s="265"/>
      <c r="N1469" s="266"/>
      <c r="O1469" s="266"/>
      <c r="P1469" s="266"/>
      <c r="Q1469" s="266"/>
      <c r="R1469" s="266"/>
      <c r="S1469" s="266"/>
      <c r="T1469" s="267"/>
      <c r="AT1469" s="268" t="s">
        <v>235</v>
      </c>
      <c r="AU1469" s="268" t="s">
        <v>85</v>
      </c>
      <c r="AV1469" s="15" t="s">
        <v>231</v>
      </c>
      <c r="AW1469" s="15" t="s">
        <v>40</v>
      </c>
      <c r="AX1469" s="15" t="s">
        <v>25</v>
      </c>
      <c r="AY1469" s="268" t="s">
        <v>225</v>
      </c>
    </row>
    <row r="1470" spans="2:65" s="1" customFormat="1" ht="16.5" customHeight="1">
      <c r="B1470" s="42"/>
      <c r="C1470" s="206" t="s">
        <v>2094</v>
      </c>
      <c r="D1470" s="206" t="s">
        <v>227</v>
      </c>
      <c r="E1470" s="207" t="s">
        <v>1158</v>
      </c>
      <c r="F1470" s="208" t="s">
        <v>1159</v>
      </c>
      <c r="G1470" s="209" t="s">
        <v>748</v>
      </c>
      <c r="H1470" s="210">
        <v>1</v>
      </c>
      <c r="I1470" s="211"/>
      <c r="J1470" s="212">
        <f>ROUND(I1470*H1470,2)</f>
        <v>0</v>
      </c>
      <c r="K1470" s="208" t="s">
        <v>230</v>
      </c>
      <c r="L1470" s="62"/>
      <c r="M1470" s="213" t="s">
        <v>24</v>
      </c>
      <c r="N1470" s="214" t="s">
        <v>48</v>
      </c>
      <c r="O1470" s="43"/>
      <c r="P1470" s="215">
        <f>O1470*H1470</f>
        <v>0</v>
      </c>
      <c r="Q1470" s="215">
        <v>0.04597</v>
      </c>
      <c r="R1470" s="215">
        <f>Q1470*H1470</f>
        <v>0.04597</v>
      </c>
      <c r="S1470" s="215">
        <v>0</v>
      </c>
      <c r="T1470" s="216">
        <f>S1470*H1470</f>
        <v>0</v>
      </c>
      <c r="AR1470" s="25" t="s">
        <v>231</v>
      </c>
      <c r="AT1470" s="25" t="s">
        <v>227</v>
      </c>
      <c r="AU1470" s="25" t="s">
        <v>85</v>
      </c>
      <c r="AY1470" s="25" t="s">
        <v>225</v>
      </c>
      <c r="BE1470" s="217">
        <f>IF(N1470="základní",J1470,0)</f>
        <v>0</v>
      </c>
      <c r="BF1470" s="217">
        <f>IF(N1470="snížená",J1470,0)</f>
        <v>0</v>
      </c>
      <c r="BG1470" s="217">
        <f>IF(N1470="zákl. přenesená",J1470,0)</f>
        <v>0</v>
      </c>
      <c r="BH1470" s="217">
        <f>IF(N1470="sníž. přenesená",J1470,0)</f>
        <v>0</v>
      </c>
      <c r="BI1470" s="217">
        <f>IF(N1470="nulová",J1470,0)</f>
        <v>0</v>
      </c>
      <c r="BJ1470" s="25" t="s">
        <v>25</v>
      </c>
      <c r="BK1470" s="217">
        <f>ROUND(I1470*H1470,2)</f>
        <v>0</v>
      </c>
      <c r="BL1470" s="25" t="s">
        <v>231</v>
      </c>
      <c r="BM1470" s="25" t="s">
        <v>2095</v>
      </c>
    </row>
    <row r="1471" spans="2:47" s="1" customFormat="1" ht="27">
      <c r="B1471" s="42"/>
      <c r="C1471" s="64"/>
      <c r="D1471" s="218" t="s">
        <v>233</v>
      </c>
      <c r="E1471" s="64"/>
      <c r="F1471" s="219" t="s">
        <v>1161</v>
      </c>
      <c r="G1471" s="64"/>
      <c r="H1471" s="64"/>
      <c r="I1471" s="174"/>
      <c r="J1471" s="64"/>
      <c r="K1471" s="64"/>
      <c r="L1471" s="62"/>
      <c r="M1471" s="220"/>
      <c r="N1471" s="43"/>
      <c r="O1471" s="43"/>
      <c r="P1471" s="43"/>
      <c r="Q1471" s="43"/>
      <c r="R1471" s="43"/>
      <c r="S1471" s="43"/>
      <c r="T1471" s="79"/>
      <c r="AT1471" s="25" t="s">
        <v>233</v>
      </c>
      <c r="AU1471" s="25" t="s">
        <v>85</v>
      </c>
    </row>
    <row r="1472" spans="2:51" s="12" customFormat="1" ht="13.5">
      <c r="B1472" s="221"/>
      <c r="C1472" s="222"/>
      <c r="D1472" s="218" t="s">
        <v>235</v>
      </c>
      <c r="E1472" s="244" t="s">
        <v>24</v>
      </c>
      <c r="F1472" s="245" t="s">
        <v>2096</v>
      </c>
      <c r="G1472" s="222"/>
      <c r="H1472" s="246">
        <v>1</v>
      </c>
      <c r="I1472" s="227"/>
      <c r="J1472" s="222"/>
      <c r="K1472" s="222"/>
      <c r="L1472" s="228"/>
      <c r="M1472" s="229"/>
      <c r="N1472" s="230"/>
      <c r="O1472" s="230"/>
      <c r="P1472" s="230"/>
      <c r="Q1472" s="230"/>
      <c r="R1472" s="230"/>
      <c r="S1472" s="230"/>
      <c r="T1472" s="231"/>
      <c r="AT1472" s="232" t="s">
        <v>235</v>
      </c>
      <c r="AU1472" s="232" t="s">
        <v>85</v>
      </c>
      <c r="AV1472" s="12" t="s">
        <v>85</v>
      </c>
      <c r="AW1472" s="12" t="s">
        <v>40</v>
      </c>
      <c r="AX1472" s="12" t="s">
        <v>77</v>
      </c>
      <c r="AY1472" s="232" t="s">
        <v>225</v>
      </c>
    </row>
    <row r="1473" spans="2:51" s="15" customFormat="1" ht="13.5">
      <c r="B1473" s="258"/>
      <c r="C1473" s="259"/>
      <c r="D1473" s="223" t="s">
        <v>235</v>
      </c>
      <c r="E1473" s="260" t="s">
        <v>24</v>
      </c>
      <c r="F1473" s="261" t="s">
        <v>248</v>
      </c>
      <c r="G1473" s="259"/>
      <c r="H1473" s="262">
        <v>1</v>
      </c>
      <c r="I1473" s="263"/>
      <c r="J1473" s="259"/>
      <c r="K1473" s="259"/>
      <c r="L1473" s="264"/>
      <c r="M1473" s="265"/>
      <c r="N1473" s="266"/>
      <c r="O1473" s="266"/>
      <c r="P1473" s="266"/>
      <c r="Q1473" s="266"/>
      <c r="R1473" s="266"/>
      <c r="S1473" s="266"/>
      <c r="T1473" s="267"/>
      <c r="AT1473" s="268" t="s">
        <v>235</v>
      </c>
      <c r="AU1473" s="268" t="s">
        <v>85</v>
      </c>
      <c r="AV1473" s="15" t="s">
        <v>231</v>
      </c>
      <c r="AW1473" s="15" t="s">
        <v>40</v>
      </c>
      <c r="AX1473" s="15" t="s">
        <v>25</v>
      </c>
      <c r="AY1473" s="268" t="s">
        <v>225</v>
      </c>
    </row>
    <row r="1474" spans="2:65" s="1" customFormat="1" ht="25.5" customHeight="1">
      <c r="B1474" s="42"/>
      <c r="C1474" s="274" t="s">
        <v>2097</v>
      </c>
      <c r="D1474" s="274" t="s">
        <v>697</v>
      </c>
      <c r="E1474" s="275" t="s">
        <v>2098</v>
      </c>
      <c r="F1474" s="276" t="s">
        <v>2099</v>
      </c>
      <c r="G1474" s="277" t="s">
        <v>748</v>
      </c>
      <c r="H1474" s="278">
        <v>1</v>
      </c>
      <c r="I1474" s="279"/>
      <c r="J1474" s="280">
        <f>ROUND(I1474*H1474,2)</f>
        <v>0</v>
      </c>
      <c r="K1474" s="276" t="s">
        <v>24</v>
      </c>
      <c r="L1474" s="281"/>
      <c r="M1474" s="282" t="s">
        <v>24</v>
      </c>
      <c r="N1474" s="283" t="s">
        <v>48</v>
      </c>
      <c r="O1474" s="43"/>
      <c r="P1474" s="215">
        <f>O1474*H1474</f>
        <v>0</v>
      </c>
      <c r="Q1474" s="215">
        <v>0</v>
      </c>
      <c r="R1474" s="215">
        <f>Q1474*H1474</f>
        <v>0</v>
      </c>
      <c r="S1474" s="215">
        <v>0</v>
      </c>
      <c r="T1474" s="216">
        <f>S1474*H1474</f>
        <v>0</v>
      </c>
      <c r="AR1474" s="25" t="s">
        <v>277</v>
      </c>
      <c r="AT1474" s="25" t="s">
        <v>697</v>
      </c>
      <c r="AU1474" s="25" t="s">
        <v>85</v>
      </c>
      <c r="AY1474" s="25" t="s">
        <v>225</v>
      </c>
      <c r="BE1474" s="217">
        <f>IF(N1474="základní",J1474,0)</f>
        <v>0</v>
      </c>
      <c r="BF1474" s="217">
        <f>IF(N1474="snížená",J1474,0)</f>
        <v>0</v>
      </c>
      <c r="BG1474" s="217">
        <f>IF(N1474="zákl. přenesená",J1474,0)</f>
        <v>0</v>
      </c>
      <c r="BH1474" s="217">
        <f>IF(N1474="sníž. přenesená",J1474,0)</f>
        <v>0</v>
      </c>
      <c r="BI1474" s="217">
        <f>IF(N1474="nulová",J1474,0)</f>
        <v>0</v>
      </c>
      <c r="BJ1474" s="25" t="s">
        <v>25</v>
      </c>
      <c r="BK1474" s="217">
        <f>ROUND(I1474*H1474,2)</f>
        <v>0</v>
      </c>
      <c r="BL1474" s="25" t="s">
        <v>231</v>
      </c>
      <c r="BM1474" s="25" t="s">
        <v>2100</v>
      </c>
    </row>
    <row r="1475" spans="2:47" s="1" customFormat="1" ht="13.5">
      <c r="B1475" s="42"/>
      <c r="C1475" s="64"/>
      <c r="D1475" s="223" t="s">
        <v>233</v>
      </c>
      <c r="E1475" s="64"/>
      <c r="F1475" s="269" t="s">
        <v>2099</v>
      </c>
      <c r="G1475" s="64"/>
      <c r="H1475" s="64"/>
      <c r="I1475" s="174"/>
      <c r="J1475" s="64"/>
      <c r="K1475" s="64"/>
      <c r="L1475" s="62"/>
      <c r="M1475" s="220"/>
      <c r="N1475" s="43"/>
      <c r="O1475" s="43"/>
      <c r="P1475" s="43"/>
      <c r="Q1475" s="43"/>
      <c r="R1475" s="43"/>
      <c r="S1475" s="43"/>
      <c r="T1475" s="79"/>
      <c r="AT1475" s="25" t="s">
        <v>233</v>
      </c>
      <c r="AU1475" s="25" t="s">
        <v>85</v>
      </c>
    </row>
    <row r="1476" spans="2:65" s="1" customFormat="1" ht="16.5" customHeight="1">
      <c r="B1476" s="42"/>
      <c r="C1476" s="206" t="s">
        <v>2101</v>
      </c>
      <c r="D1476" s="206" t="s">
        <v>227</v>
      </c>
      <c r="E1476" s="207" t="s">
        <v>2102</v>
      </c>
      <c r="F1476" s="208" t="s">
        <v>2103</v>
      </c>
      <c r="G1476" s="209" t="s">
        <v>141</v>
      </c>
      <c r="H1476" s="210">
        <v>17.169</v>
      </c>
      <c r="I1476" s="211"/>
      <c r="J1476" s="212">
        <f>ROUND(I1476*H1476,2)</f>
        <v>0</v>
      </c>
      <c r="K1476" s="208" t="s">
        <v>230</v>
      </c>
      <c r="L1476" s="62"/>
      <c r="M1476" s="213" t="s">
        <v>24</v>
      </c>
      <c r="N1476" s="214" t="s">
        <v>48</v>
      </c>
      <c r="O1476" s="43"/>
      <c r="P1476" s="215">
        <f>O1476*H1476</f>
        <v>0</v>
      </c>
      <c r="Q1476" s="215">
        <v>3E-05</v>
      </c>
      <c r="R1476" s="215">
        <f>Q1476*H1476</f>
        <v>0.0005150700000000001</v>
      </c>
      <c r="S1476" s="215">
        <v>0</v>
      </c>
      <c r="T1476" s="216">
        <f>S1476*H1476</f>
        <v>0</v>
      </c>
      <c r="AR1476" s="25" t="s">
        <v>378</v>
      </c>
      <c r="AT1476" s="25" t="s">
        <v>227</v>
      </c>
      <c r="AU1476" s="25" t="s">
        <v>85</v>
      </c>
      <c r="AY1476" s="25" t="s">
        <v>225</v>
      </c>
      <c r="BE1476" s="217">
        <f>IF(N1476="základní",J1476,0)</f>
        <v>0</v>
      </c>
      <c r="BF1476" s="217">
        <f>IF(N1476="snížená",J1476,0)</f>
        <v>0</v>
      </c>
      <c r="BG1476" s="217">
        <f>IF(N1476="zákl. přenesená",J1476,0)</f>
        <v>0</v>
      </c>
      <c r="BH1476" s="217">
        <f>IF(N1476="sníž. přenesená",J1476,0)</f>
        <v>0</v>
      </c>
      <c r="BI1476" s="217">
        <f>IF(N1476="nulová",J1476,0)</f>
        <v>0</v>
      </c>
      <c r="BJ1476" s="25" t="s">
        <v>25</v>
      </c>
      <c r="BK1476" s="217">
        <f>ROUND(I1476*H1476,2)</f>
        <v>0</v>
      </c>
      <c r="BL1476" s="25" t="s">
        <v>378</v>
      </c>
      <c r="BM1476" s="25" t="s">
        <v>2104</v>
      </c>
    </row>
    <row r="1477" spans="2:47" s="1" customFormat="1" ht="27">
      <c r="B1477" s="42"/>
      <c r="C1477" s="64"/>
      <c r="D1477" s="218" t="s">
        <v>233</v>
      </c>
      <c r="E1477" s="64"/>
      <c r="F1477" s="219" t="s">
        <v>2105</v>
      </c>
      <c r="G1477" s="64"/>
      <c r="H1477" s="64"/>
      <c r="I1477" s="174"/>
      <c r="J1477" s="64"/>
      <c r="K1477" s="64"/>
      <c r="L1477" s="62"/>
      <c r="M1477" s="220"/>
      <c r="N1477" s="43"/>
      <c r="O1477" s="43"/>
      <c r="P1477" s="43"/>
      <c r="Q1477" s="43"/>
      <c r="R1477" s="43"/>
      <c r="S1477" s="43"/>
      <c r="T1477" s="79"/>
      <c r="AT1477" s="25" t="s">
        <v>233</v>
      </c>
      <c r="AU1477" s="25" t="s">
        <v>85</v>
      </c>
    </row>
    <row r="1478" spans="2:47" s="1" customFormat="1" ht="40.5">
      <c r="B1478" s="42"/>
      <c r="C1478" s="64"/>
      <c r="D1478" s="218" t="s">
        <v>468</v>
      </c>
      <c r="E1478" s="64"/>
      <c r="F1478" s="273" t="s">
        <v>2106</v>
      </c>
      <c r="G1478" s="64"/>
      <c r="H1478" s="64"/>
      <c r="I1478" s="174"/>
      <c r="J1478" s="64"/>
      <c r="K1478" s="64"/>
      <c r="L1478" s="62"/>
      <c r="M1478" s="220"/>
      <c r="N1478" s="43"/>
      <c r="O1478" s="43"/>
      <c r="P1478" s="43"/>
      <c r="Q1478" s="43"/>
      <c r="R1478" s="43"/>
      <c r="S1478" s="43"/>
      <c r="T1478" s="79"/>
      <c r="AT1478" s="25" t="s">
        <v>468</v>
      </c>
      <c r="AU1478" s="25" t="s">
        <v>85</v>
      </c>
    </row>
    <row r="1479" spans="2:51" s="13" customFormat="1" ht="13.5">
      <c r="B1479" s="233"/>
      <c r="C1479" s="234"/>
      <c r="D1479" s="218" t="s">
        <v>235</v>
      </c>
      <c r="E1479" s="235" t="s">
        <v>24</v>
      </c>
      <c r="F1479" s="236" t="s">
        <v>2107</v>
      </c>
      <c r="G1479" s="234"/>
      <c r="H1479" s="237" t="s">
        <v>24</v>
      </c>
      <c r="I1479" s="238"/>
      <c r="J1479" s="234"/>
      <c r="K1479" s="234"/>
      <c r="L1479" s="239"/>
      <c r="M1479" s="240"/>
      <c r="N1479" s="241"/>
      <c r="O1479" s="241"/>
      <c r="P1479" s="241"/>
      <c r="Q1479" s="241"/>
      <c r="R1479" s="241"/>
      <c r="S1479" s="241"/>
      <c r="T1479" s="242"/>
      <c r="AT1479" s="243" t="s">
        <v>235</v>
      </c>
      <c r="AU1479" s="243" t="s">
        <v>85</v>
      </c>
      <c r="AV1479" s="13" t="s">
        <v>25</v>
      </c>
      <c r="AW1479" s="13" t="s">
        <v>40</v>
      </c>
      <c r="AX1479" s="13" t="s">
        <v>77</v>
      </c>
      <c r="AY1479" s="243" t="s">
        <v>225</v>
      </c>
    </row>
    <row r="1480" spans="2:51" s="12" customFormat="1" ht="13.5">
      <c r="B1480" s="221"/>
      <c r="C1480" s="222"/>
      <c r="D1480" s="218" t="s">
        <v>235</v>
      </c>
      <c r="E1480" s="244" t="s">
        <v>24</v>
      </c>
      <c r="F1480" s="245" t="s">
        <v>2108</v>
      </c>
      <c r="G1480" s="222"/>
      <c r="H1480" s="246">
        <v>17.169</v>
      </c>
      <c r="I1480" s="227"/>
      <c r="J1480" s="222"/>
      <c r="K1480" s="222"/>
      <c r="L1480" s="228"/>
      <c r="M1480" s="229"/>
      <c r="N1480" s="230"/>
      <c r="O1480" s="230"/>
      <c r="P1480" s="230"/>
      <c r="Q1480" s="230"/>
      <c r="R1480" s="230"/>
      <c r="S1480" s="230"/>
      <c r="T1480" s="231"/>
      <c r="AT1480" s="232" t="s">
        <v>235</v>
      </c>
      <c r="AU1480" s="232" t="s">
        <v>85</v>
      </c>
      <c r="AV1480" s="12" t="s">
        <v>85</v>
      </c>
      <c r="AW1480" s="12" t="s">
        <v>40</v>
      </c>
      <c r="AX1480" s="12" t="s">
        <v>77</v>
      </c>
      <c r="AY1480" s="232" t="s">
        <v>225</v>
      </c>
    </row>
    <row r="1481" spans="2:51" s="15" customFormat="1" ht="13.5">
      <c r="B1481" s="258"/>
      <c r="C1481" s="259"/>
      <c r="D1481" s="223" t="s">
        <v>235</v>
      </c>
      <c r="E1481" s="260" t="s">
        <v>24</v>
      </c>
      <c r="F1481" s="261" t="s">
        <v>248</v>
      </c>
      <c r="G1481" s="259"/>
      <c r="H1481" s="262">
        <v>17.169</v>
      </c>
      <c r="I1481" s="263"/>
      <c r="J1481" s="259"/>
      <c r="K1481" s="259"/>
      <c r="L1481" s="264"/>
      <c r="M1481" s="265"/>
      <c r="N1481" s="266"/>
      <c r="O1481" s="266"/>
      <c r="P1481" s="266"/>
      <c r="Q1481" s="266"/>
      <c r="R1481" s="266"/>
      <c r="S1481" s="266"/>
      <c r="T1481" s="267"/>
      <c r="AT1481" s="268" t="s">
        <v>235</v>
      </c>
      <c r="AU1481" s="268" t="s">
        <v>85</v>
      </c>
      <c r="AV1481" s="15" t="s">
        <v>231</v>
      </c>
      <c r="AW1481" s="15" t="s">
        <v>40</v>
      </c>
      <c r="AX1481" s="15" t="s">
        <v>25</v>
      </c>
      <c r="AY1481" s="268" t="s">
        <v>225</v>
      </c>
    </row>
    <row r="1482" spans="2:65" s="1" customFormat="1" ht="16.5" customHeight="1">
      <c r="B1482" s="42"/>
      <c r="C1482" s="206" t="s">
        <v>2109</v>
      </c>
      <c r="D1482" s="206" t="s">
        <v>227</v>
      </c>
      <c r="E1482" s="207" t="s">
        <v>2110</v>
      </c>
      <c r="F1482" s="208" t="s">
        <v>2111</v>
      </c>
      <c r="G1482" s="209" t="s">
        <v>141</v>
      </c>
      <c r="H1482" s="210">
        <v>26.105</v>
      </c>
      <c r="I1482" s="211"/>
      <c r="J1482" s="212">
        <f>ROUND(I1482*H1482,2)</f>
        <v>0</v>
      </c>
      <c r="K1482" s="208" t="s">
        <v>230</v>
      </c>
      <c r="L1482" s="62"/>
      <c r="M1482" s="213" t="s">
        <v>24</v>
      </c>
      <c r="N1482" s="214" t="s">
        <v>48</v>
      </c>
      <c r="O1482" s="43"/>
      <c r="P1482" s="215">
        <f>O1482*H1482</f>
        <v>0</v>
      </c>
      <c r="Q1482" s="215">
        <v>5E-05</v>
      </c>
      <c r="R1482" s="215">
        <f>Q1482*H1482</f>
        <v>0.00130525</v>
      </c>
      <c r="S1482" s="215">
        <v>0</v>
      </c>
      <c r="T1482" s="216">
        <f>S1482*H1482</f>
        <v>0</v>
      </c>
      <c r="AR1482" s="25" t="s">
        <v>378</v>
      </c>
      <c r="AT1482" s="25" t="s">
        <v>227</v>
      </c>
      <c r="AU1482" s="25" t="s">
        <v>85</v>
      </c>
      <c r="AY1482" s="25" t="s">
        <v>225</v>
      </c>
      <c r="BE1482" s="217">
        <f>IF(N1482="základní",J1482,0)</f>
        <v>0</v>
      </c>
      <c r="BF1482" s="217">
        <f>IF(N1482="snížená",J1482,0)</f>
        <v>0</v>
      </c>
      <c r="BG1482" s="217">
        <f>IF(N1482="zákl. přenesená",J1482,0)</f>
        <v>0</v>
      </c>
      <c r="BH1482" s="217">
        <f>IF(N1482="sníž. přenesená",J1482,0)</f>
        <v>0</v>
      </c>
      <c r="BI1482" s="217">
        <f>IF(N1482="nulová",J1482,0)</f>
        <v>0</v>
      </c>
      <c r="BJ1482" s="25" t="s">
        <v>25</v>
      </c>
      <c r="BK1482" s="217">
        <f>ROUND(I1482*H1482,2)</f>
        <v>0</v>
      </c>
      <c r="BL1482" s="25" t="s">
        <v>378</v>
      </c>
      <c r="BM1482" s="25" t="s">
        <v>2112</v>
      </c>
    </row>
    <row r="1483" spans="2:47" s="1" customFormat="1" ht="27">
      <c r="B1483" s="42"/>
      <c r="C1483" s="64"/>
      <c r="D1483" s="218" t="s">
        <v>233</v>
      </c>
      <c r="E1483" s="64"/>
      <c r="F1483" s="219" t="s">
        <v>2113</v>
      </c>
      <c r="G1483" s="64"/>
      <c r="H1483" s="64"/>
      <c r="I1483" s="174"/>
      <c r="J1483" s="64"/>
      <c r="K1483" s="64"/>
      <c r="L1483" s="62"/>
      <c r="M1483" s="220"/>
      <c r="N1483" s="43"/>
      <c r="O1483" s="43"/>
      <c r="P1483" s="43"/>
      <c r="Q1483" s="43"/>
      <c r="R1483" s="43"/>
      <c r="S1483" s="43"/>
      <c r="T1483" s="79"/>
      <c r="AT1483" s="25" t="s">
        <v>233</v>
      </c>
      <c r="AU1483" s="25" t="s">
        <v>85</v>
      </c>
    </row>
    <row r="1484" spans="2:47" s="1" customFormat="1" ht="40.5">
      <c r="B1484" s="42"/>
      <c r="C1484" s="64"/>
      <c r="D1484" s="218" t="s">
        <v>468</v>
      </c>
      <c r="E1484" s="64"/>
      <c r="F1484" s="273" t="s">
        <v>2106</v>
      </c>
      <c r="G1484" s="64"/>
      <c r="H1484" s="64"/>
      <c r="I1484" s="174"/>
      <c r="J1484" s="64"/>
      <c r="K1484" s="64"/>
      <c r="L1484" s="62"/>
      <c r="M1484" s="220"/>
      <c r="N1484" s="43"/>
      <c r="O1484" s="43"/>
      <c r="P1484" s="43"/>
      <c r="Q1484" s="43"/>
      <c r="R1484" s="43"/>
      <c r="S1484" s="43"/>
      <c r="T1484" s="79"/>
      <c r="AT1484" s="25" t="s">
        <v>468</v>
      </c>
      <c r="AU1484" s="25" t="s">
        <v>85</v>
      </c>
    </row>
    <row r="1485" spans="2:51" s="13" customFormat="1" ht="13.5">
      <c r="B1485" s="233"/>
      <c r="C1485" s="234"/>
      <c r="D1485" s="218" t="s">
        <v>235</v>
      </c>
      <c r="E1485" s="235" t="s">
        <v>24</v>
      </c>
      <c r="F1485" s="236" t="s">
        <v>2107</v>
      </c>
      <c r="G1485" s="234"/>
      <c r="H1485" s="237" t="s">
        <v>24</v>
      </c>
      <c r="I1485" s="238"/>
      <c r="J1485" s="234"/>
      <c r="K1485" s="234"/>
      <c r="L1485" s="239"/>
      <c r="M1485" s="240"/>
      <c r="N1485" s="241"/>
      <c r="O1485" s="241"/>
      <c r="P1485" s="241"/>
      <c r="Q1485" s="241"/>
      <c r="R1485" s="241"/>
      <c r="S1485" s="241"/>
      <c r="T1485" s="242"/>
      <c r="AT1485" s="243" t="s">
        <v>235</v>
      </c>
      <c r="AU1485" s="243" t="s">
        <v>85</v>
      </c>
      <c r="AV1485" s="13" t="s">
        <v>25</v>
      </c>
      <c r="AW1485" s="13" t="s">
        <v>40</v>
      </c>
      <c r="AX1485" s="13" t="s">
        <v>77</v>
      </c>
      <c r="AY1485" s="243" t="s">
        <v>225</v>
      </c>
    </row>
    <row r="1486" spans="2:51" s="12" customFormat="1" ht="13.5">
      <c r="B1486" s="221"/>
      <c r="C1486" s="222"/>
      <c r="D1486" s="218" t="s">
        <v>235</v>
      </c>
      <c r="E1486" s="244" t="s">
        <v>24</v>
      </c>
      <c r="F1486" s="245" t="s">
        <v>2114</v>
      </c>
      <c r="G1486" s="222"/>
      <c r="H1486" s="246">
        <v>26.105</v>
      </c>
      <c r="I1486" s="227"/>
      <c r="J1486" s="222"/>
      <c r="K1486" s="222"/>
      <c r="L1486" s="228"/>
      <c r="M1486" s="229"/>
      <c r="N1486" s="230"/>
      <c r="O1486" s="230"/>
      <c r="P1486" s="230"/>
      <c r="Q1486" s="230"/>
      <c r="R1486" s="230"/>
      <c r="S1486" s="230"/>
      <c r="T1486" s="231"/>
      <c r="AT1486" s="232" t="s">
        <v>235</v>
      </c>
      <c r="AU1486" s="232" t="s">
        <v>85</v>
      </c>
      <c r="AV1486" s="12" t="s">
        <v>85</v>
      </c>
      <c r="AW1486" s="12" t="s">
        <v>40</v>
      </c>
      <c r="AX1486" s="12" t="s">
        <v>77</v>
      </c>
      <c r="AY1486" s="232" t="s">
        <v>225</v>
      </c>
    </row>
    <row r="1487" spans="2:51" s="15" customFormat="1" ht="13.5">
      <c r="B1487" s="258"/>
      <c r="C1487" s="259"/>
      <c r="D1487" s="223" t="s">
        <v>235</v>
      </c>
      <c r="E1487" s="260" t="s">
        <v>24</v>
      </c>
      <c r="F1487" s="261" t="s">
        <v>248</v>
      </c>
      <c r="G1487" s="259"/>
      <c r="H1487" s="262">
        <v>26.105</v>
      </c>
      <c r="I1487" s="263"/>
      <c r="J1487" s="259"/>
      <c r="K1487" s="259"/>
      <c r="L1487" s="264"/>
      <c r="M1487" s="265"/>
      <c r="N1487" s="266"/>
      <c r="O1487" s="266"/>
      <c r="P1487" s="266"/>
      <c r="Q1487" s="266"/>
      <c r="R1487" s="266"/>
      <c r="S1487" s="266"/>
      <c r="T1487" s="267"/>
      <c r="AT1487" s="268" t="s">
        <v>235</v>
      </c>
      <c r="AU1487" s="268" t="s">
        <v>85</v>
      </c>
      <c r="AV1487" s="15" t="s">
        <v>231</v>
      </c>
      <c r="AW1487" s="15" t="s">
        <v>40</v>
      </c>
      <c r="AX1487" s="15" t="s">
        <v>25</v>
      </c>
      <c r="AY1487" s="268" t="s">
        <v>225</v>
      </c>
    </row>
    <row r="1488" spans="2:65" s="1" customFormat="1" ht="16.5" customHeight="1">
      <c r="B1488" s="42"/>
      <c r="C1488" s="274" t="s">
        <v>2115</v>
      </c>
      <c r="D1488" s="274" t="s">
        <v>697</v>
      </c>
      <c r="E1488" s="275" t="s">
        <v>2116</v>
      </c>
      <c r="F1488" s="276" t="s">
        <v>2117</v>
      </c>
      <c r="G1488" s="277" t="s">
        <v>141</v>
      </c>
      <c r="H1488" s="278">
        <v>51.07</v>
      </c>
      <c r="I1488" s="279"/>
      <c r="J1488" s="280">
        <f>ROUND(I1488*H1488,2)</f>
        <v>0</v>
      </c>
      <c r="K1488" s="276" t="s">
        <v>230</v>
      </c>
      <c r="L1488" s="281"/>
      <c r="M1488" s="282" t="s">
        <v>24</v>
      </c>
      <c r="N1488" s="283" t="s">
        <v>48</v>
      </c>
      <c r="O1488" s="43"/>
      <c r="P1488" s="215">
        <f>O1488*H1488</f>
        <v>0</v>
      </c>
      <c r="Q1488" s="215">
        <v>0.0026</v>
      </c>
      <c r="R1488" s="215">
        <f>Q1488*H1488</f>
        <v>0.13278199999999998</v>
      </c>
      <c r="S1488" s="215">
        <v>0</v>
      </c>
      <c r="T1488" s="216">
        <f>S1488*H1488</f>
        <v>0</v>
      </c>
      <c r="AR1488" s="25" t="s">
        <v>499</v>
      </c>
      <c r="AT1488" s="25" t="s">
        <v>697</v>
      </c>
      <c r="AU1488" s="25" t="s">
        <v>85</v>
      </c>
      <c r="AY1488" s="25" t="s">
        <v>225</v>
      </c>
      <c r="BE1488" s="217">
        <f>IF(N1488="základní",J1488,0)</f>
        <v>0</v>
      </c>
      <c r="BF1488" s="217">
        <f>IF(N1488="snížená",J1488,0)</f>
        <v>0</v>
      </c>
      <c r="BG1488" s="217">
        <f>IF(N1488="zákl. přenesená",J1488,0)</f>
        <v>0</v>
      </c>
      <c r="BH1488" s="217">
        <f>IF(N1488="sníž. přenesená",J1488,0)</f>
        <v>0</v>
      </c>
      <c r="BI1488" s="217">
        <f>IF(N1488="nulová",J1488,0)</f>
        <v>0</v>
      </c>
      <c r="BJ1488" s="25" t="s">
        <v>25</v>
      </c>
      <c r="BK1488" s="217">
        <f>ROUND(I1488*H1488,2)</f>
        <v>0</v>
      </c>
      <c r="BL1488" s="25" t="s">
        <v>378</v>
      </c>
      <c r="BM1488" s="25" t="s">
        <v>2118</v>
      </c>
    </row>
    <row r="1489" spans="2:47" s="1" customFormat="1" ht="13.5">
      <c r="B1489" s="42"/>
      <c r="C1489" s="64"/>
      <c r="D1489" s="218" t="s">
        <v>233</v>
      </c>
      <c r="E1489" s="64"/>
      <c r="F1489" s="219" t="s">
        <v>2117</v>
      </c>
      <c r="G1489" s="64"/>
      <c r="H1489" s="64"/>
      <c r="I1489" s="174"/>
      <c r="J1489" s="64"/>
      <c r="K1489" s="64"/>
      <c r="L1489" s="62"/>
      <c r="M1489" s="220"/>
      <c r="N1489" s="43"/>
      <c r="O1489" s="43"/>
      <c r="P1489" s="43"/>
      <c r="Q1489" s="43"/>
      <c r="R1489" s="43"/>
      <c r="S1489" s="43"/>
      <c r="T1489" s="79"/>
      <c r="AT1489" s="25" t="s">
        <v>233</v>
      </c>
      <c r="AU1489" s="25" t="s">
        <v>85</v>
      </c>
    </row>
    <row r="1490" spans="2:51" s="12" customFormat="1" ht="13.5">
      <c r="B1490" s="221"/>
      <c r="C1490" s="222"/>
      <c r="D1490" s="218" t="s">
        <v>235</v>
      </c>
      <c r="E1490" s="244" t="s">
        <v>24</v>
      </c>
      <c r="F1490" s="245" t="s">
        <v>2119</v>
      </c>
      <c r="G1490" s="222"/>
      <c r="H1490" s="246">
        <v>19.744</v>
      </c>
      <c r="I1490" s="227"/>
      <c r="J1490" s="222"/>
      <c r="K1490" s="222"/>
      <c r="L1490" s="228"/>
      <c r="M1490" s="229"/>
      <c r="N1490" s="230"/>
      <c r="O1490" s="230"/>
      <c r="P1490" s="230"/>
      <c r="Q1490" s="230"/>
      <c r="R1490" s="230"/>
      <c r="S1490" s="230"/>
      <c r="T1490" s="231"/>
      <c r="AT1490" s="232" t="s">
        <v>235</v>
      </c>
      <c r="AU1490" s="232" t="s">
        <v>85</v>
      </c>
      <c r="AV1490" s="12" t="s">
        <v>85</v>
      </c>
      <c r="AW1490" s="12" t="s">
        <v>40</v>
      </c>
      <c r="AX1490" s="12" t="s">
        <v>77</v>
      </c>
      <c r="AY1490" s="232" t="s">
        <v>225</v>
      </c>
    </row>
    <row r="1491" spans="2:51" s="12" customFormat="1" ht="13.5">
      <c r="B1491" s="221"/>
      <c r="C1491" s="222"/>
      <c r="D1491" s="218" t="s">
        <v>235</v>
      </c>
      <c r="E1491" s="244" t="s">
        <v>24</v>
      </c>
      <c r="F1491" s="245" t="s">
        <v>2120</v>
      </c>
      <c r="G1491" s="222"/>
      <c r="H1491" s="246">
        <v>31.326</v>
      </c>
      <c r="I1491" s="227"/>
      <c r="J1491" s="222"/>
      <c r="K1491" s="222"/>
      <c r="L1491" s="228"/>
      <c r="M1491" s="229"/>
      <c r="N1491" s="230"/>
      <c r="O1491" s="230"/>
      <c r="P1491" s="230"/>
      <c r="Q1491" s="230"/>
      <c r="R1491" s="230"/>
      <c r="S1491" s="230"/>
      <c r="T1491" s="231"/>
      <c r="AT1491" s="232" t="s">
        <v>235</v>
      </c>
      <c r="AU1491" s="232" t="s">
        <v>85</v>
      </c>
      <c r="AV1491" s="12" t="s">
        <v>85</v>
      </c>
      <c r="AW1491" s="12" t="s">
        <v>40</v>
      </c>
      <c r="AX1491" s="12" t="s">
        <v>77</v>
      </c>
      <c r="AY1491" s="232" t="s">
        <v>225</v>
      </c>
    </row>
    <row r="1492" spans="2:51" s="15" customFormat="1" ht="13.5">
      <c r="B1492" s="258"/>
      <c r="C1492" s="259"/>
      <c r="D1492" s="223" t="s">
        <v>235</v>
      </c>
      <c r="E1492" s="260" t="s">
        <v>24</v>
      </c>
      <c r="F1492" s="261" t="s">
        <v>248</v>
      </c>
      <c r="G1492" s="259"/>
      <c r="H1492" s="262">
        <v>51.07</v>
      </c>
      <c r="I1492" s="263"/>
      <c r="J1492" s="259"/>
      <c r="K1492" s="259"/>
      <c r="L1492" s="264"/>
      <c r="M1492" s="265"/>
      <c r="N1492" s="266"/>
      <c r="O1492" s="266"/>
      <c r="P1492" s="266"/>
      <c r="Q1492" s="266"/>
      <c r="R1492" s="266"/>
      <c r="S1492" s="266"/>
      <c r="T1492" s="267"/>
      <c r="AT1492" s="268" t="s">
        <v>235</v>
      </c>
      <c r="AU1492" s="268" t="s">
        <v>85</v>
      </c>
      <c r="AV1492" s="15" t="s">
        <v>231</v>
      </c>
      <c r="AW1492" s="15" t="s">
        <v>40</v>
      </c>
      <c r="AX1492" s="15" t="s">
        <v>25</v>
      </c>
      <c r="AY1492" s="268" t="s">
        <v>225</v>
      </c>
    </row>
    <row r="1493" spans="2:65" s="1" customFormat="1" ht="16.5" customHeight="1">
      <c r="B1493" s="42"/>
      <c r="C1493" s="206" t="s">
        <v>2121</v>
      </c>
      <c r="D1493" s="206" t="s">
        <v>227</v>
      </c>
      <c r="E1493" s="207" t="s">
        <v>2122</v>
      </c>
      <c r="F1493" s="208" t="s">
        <v>2123</v>
      </c>
      <c r="G1493" s="209" t="s">
        <v>141</v>
      </c>
      <c r="H1493" s="210">
        <v>22.062</v>
      </c>
      <c r="I1493" s="211"/>
      <c r="J1493" s="212">
        <f>ROUND(I1493*H1493,2)</f>
        <v>0</v>
      </c>
      <c r="K1493" s="208" t="s">
        <v>24</v>
      </c>
      <c r="L1493" s="62"/>
      <c r="M1493" s="213" t="s">
        <v>24</v>
      </c>
      <c r="N1493" s="214" t="s">
        <v>48</v>
      </c>
      <c r="O1493" s="43"/>
      <c r="P1493" s="215">
        <f>O1493*H1493</f>
        <v>0</v>
      </c>
      <c r="Q1493" s="215">
        <v>0.00458</v>
      </c>
      <c r="R1493" s="215">
        <f>Q1493*H1493</f>
        <v>0.10104396</v>
      </c>
      <c r="S1493" s="215">
        <v>0</v>
      </c>
      <c r="T1493" s="216">
        <f>S1493*H1493</f>
        <v>0</v>
      </c>
      <c r="AR1493" s="25" t="s">
        <v>378</v>
      </c>
      <c r="AT1493" s="25" t="s">
        <v>227</v>
      </c>
      <c r="AU1493" s="25" t="s">
        <v>85</v>
      </c>
      <c r="AY1493" s="25" t="s">
        <v>225</v>
      </c>
      <c r="BE1493" s="217">
        <f>IF(N1493="základní",J1493,0)</f>
        <v>0</v>
      </c>
      <c r="BF1493" s="217">
        <f>IF(N1493="snížená",J1493,0)</f>
        <v>0</v>
      </c>
      <c r="BG1493" s="217">
        <f>IF(N1493="zákl. přenesená",J1493,0)</f>
        <v>0</v>
      </c>
      <c r="BH1493" s="217">
        <f>IF(N1493="sníž. přenesená",J1493,0)</f>
        <v>0</v>
      </c>
      <c r="BI1493" s="217">
        <f>IF(N1493="nulová",J1493,0)</f>
        <v>0</v>
      </c>
      <c r="BJ1493" s="25" t="s">
        <v>25</v>
      </c>
      <c r="BK1493" s="217">
        <f>ROUND(I1493*H1493,2)</f>
        <v>0</v>
      </c>
      <c r="BL1493" s="25" t="s">
        <v>378</v>
      </c>
      <c r="BM1493" s="25" t="s">
        <v>2124</v>
      </c>
    </row>
    <row r="1494" spans="2:47" s="1" customFormat="1" ht="13.5">
      <c r="B1494" s="42"/>
      <c r="C1494" s="64"/>
      <c r="D1494" s="218" t="s">
        <v>233</v>
      </c>
      <c r="E1494" s="64"/>
      <c r="F1494" s="219" t="s">
        <v>2123</v>
      </c>
      <c r="G1494" s="64"/>
      <c r="H1494" s="64"/>
      <c r="I1494" s="174"/>
      <c r="J1494" s="64"/>
      <c r="K1494" s="64"/>
      <c r="L1494" s="62"/>
      <c r="M1494" s="220"/>
      <c r="N1494" s="43"/>
      <c r="O1494" s="43"/>
      <c r="P1494" s="43"/>
      <c r="Q1494" s="43"/>
      <c r="R1494" s="43"/>
      <c r="S1494" s="43"/>
      <c r="T1494" s="79"/>
      <c r="AT1494" s="25" t="s">
        <v>233</v>
      </c>
      <c r="AU1494" s="25" t="s">
        <v>85</v>
      </c>
    </row>
    <row r="1495" spans="2:51" s="12" customFormat="1" ht="13.5">
      <c r="B1495" s="221"/>
      <c r="C1495" s="222"/>
      <c r="D1495" s="223" t="s">
        <v>235</v>
      </c>
      <c r="E1495" s="224" t="s">
        <v>24</v>
      </c>
      <c r="F1495" s="225" t="s">
        <v>2125</v>
      </c>
      <c r="G1495" s="222"/>
      <c r="H1495" s="226">
        <v>22.062</v>
      </c>
      <c r="I1495" s="227"/>
      <c r="J1495" s="222"/>
      <c r="K1495" s="222"/>
      <c r="L1495" s="228"/>
      <c r="M1495" s="229"/>
      <c r="N1495" s="230"/>
      <c r="O1495" s="230"/>
      <c r="P1495" s="230"/>
      <c r="Q1495" s="230"/>
      <c r="R1495" s="230"/>
      <c r="S1495" s="230"/>
      <c r="T1495" s="231"/>
      <c r="AT1495" s="232" t="s">
        <v>235</v>
      </c>
      <c r="AU1495" s="232" t="s">
        <v>85</v>
      </c>
      <c r="AV1495" s="12" t="s">
        <v>85</v>
      </c>
      <c r="AW1495" s="12" t="s">
        <v>40</v>
      </c>
      <c r="AX1495" s="12" t="s">
        <v>25</v>
      </c>
      <c r="AY1495" s="232" t="s">
        <v>225</v>
      </c>
    </row>
    <row r="1496" spans="2:65" s="1" customFormat="1" ht="25.5" customHeight="1">
      <c r="B1496" s="42"/>
      <c r="C1496" s="206" t="s">
        <v>2126</v>
      </c>
      <c r="D1496" s="206" t="s">
        <v>227</v>
      </c>
      <c r="E1496" s="207" t="s">
        <v>2127</v>
      </c>
      <c r="F1496" s="208" t="s">
        <v>2128</v>
      </c>
      <c r="G1496" s="209" t="s">
        <v>141</v>
      </c>
      <c r="H1496" s="210">
        <v>18.461</v>
      </c>
      <c r="I1496" s="211"/>
      <c r="J1496" s="212">
        <f>ROUND(I1496*H1496,2)</f>
        <v>0</v>
      </c>
      <c r="K1496" s="208" t="s">
        <v>230</v>
      </c>
      <c r="L1496" s="62"/>
      <c r="M1496" s="213" t="s">
        <v>24</v>
      </c>
      <c r="N1496" s="214" t="s">
        <v>48</v>
      </c>
      <c r="O1496" s="43"/>
      <c r="P1496" s="215">
        <f>O1496*H1496</f>
        <v>0</v>
      </c>
      <c r="Q1496" s="215">
        <v>0.006</v>
      </c>
      <c r="R1496" s="215">
        <f>Q1496*H1496</f>
        <v>0.11076599999999999</v>
      </c>
      <c r="S1496" s="215">
        <v>0</v>
      </c>
      <c r="T1496" s="216">
        <f>S1496*H1496</f>
        <v>0</v>
      </c>
      <c r="AR1496" s="25" t="s">
        <v>378</v>
      </c>
      <c r="AT1496" s="25" t="s">
        <v>227</v>
      </c>
      <c r="AU1496" s="25" t="s">
        <v>85</v>
      </c>
      <c r="AY1496" s="25" t="s">
        <v>225</v>
      </c>
      <c r="BE1496" s="217">
        <f>IF(N1496="základní",J1496,0)</f>
        <v>0</v>
      </c>
      <c r="BF1496" s="217">
        <f>IF(N1496="snížená",J1496,0)</f>
        <v>0</v>
      </c>
      <c r="BG1496" s="217">
        <f>IF(N1496="zákl. přenesená",J1496,0)</f>
        <v>0</v>
      </c>
      <c r="BH1496" s="217">
        <f>IF(N1496="sníž. přenesená",J1496,0)</f>
        <v>0</v>
      </c>
      <c r="BI1496" s="217">
        <f>IF(N1496="nulová",J1496,0)</f>
        <v>0</v>
      </c>
      <c r="BJ1496" s="25" t="s">
        <v>25</v>
      </c>
      <c r="BK1496" s="217">
        <f>ROUND(I1496*H1496,2)</f>
        <v>0</v>
      </c>
      <c r="BL1496" s="25" t="s">
        <v>378</v>
      </c>
      <c r="BM1496" s="25" t="s">
        <v>2129</v>
      </c>
    </row>
    <row r="1497" spans="2:47" s="1" customFormat="1" ht="27">
      <c r="B1497" s="42"/>
      <c r="C1497" s="64"/>
      <c r="D1497" s="218" t="s">
        <v>233</v>
      </c>
      <c r="E1497" s="64"/>
      <c r="F1497" s="219" t="s">
        <v>2130</v>
      </c>
      <c r="G1497" s="64"/>
      <c r="H1497" s="64"/>
      <c r="I1497" s="174"/>
      <c r="J1497" s="64"/>
      <c r="K1497" s="64"/>
      <c r="L1497" s="62"/>
      <c r="M1497" s="220"/>
      <c r="N1497" s="43"/>
      <c r="O1497" s="43"/>
      <c r="P1497" s="43"/>
      <c r="Q1497" s="43"/>
      <c r="R1497" s="43"/>
      <c r="S1497" s="43"/>
      <c r="T1497" s="79"/>
      <c r="AT1497" s="25" t="s">
        <v>233</v>
      </c>
      <c r="AU1497" s="25" t="s">
        <v>85</v>
      </c>
    </row>
    <row r="1498" spans="2:47" s="1" customFormat="1" ht="81">
      <c r="B1498" s="42"/>
      <c r="C1498" s="64"/>
      <c r="D1498" s="218" t="s">
        <v>468</v>
      </c>
      <c r="E1498" s="64"/>
      <c r="F1498" s="273" t="s">
        <v>2131</v>
      </c>
      <c r="G1498" s="64"/>
      <c r="H1498" s="64"/>
      <c r="I1498" s="174"/>
      <c r="J1498" s="64"/>
      <c r="K1498" s="64"/>
      <c r="L1498" s="62"/>
      <c r="M1498" s="220"/>
      <c r="N1498" s="43"/>
      <c r="O1498" s="43"/>
      <c r="P1498" s="43"/>
      <c r="Q1498" s="43"/>
      <c r="R1498" s="43"/>
      <c r="S1498" s="43"/>
      <c r="T1498" s="79"/>
      <c r="AT1498" s="25" t="s">
        <v>468</v>
      </c>
      <c r="AU1498" s="25" t="s">
        <v>85</v>
      </c>
    </row>
    <row r="1499" spans="2:51" s="13" customFormat="1" ht="13.5">
      <c r="B1499" s="233"/>
      <c r="C1499" s="234"/>
      <c r="D1499" s="218" t="s">
        <v>235</v>
      </c>
      <c r="E1499" s="235" t="s">
        <v>24</v>
      </c>
      <c r="F1499" s="236" t="s">
        <v>2064</v>
      </c>
      <c r="G1499" s="234"/>
      <c r="H1499" s="237" t="s">
        <v>24</v>
      </c>
      <c r="I1499" s="238"/>
      <c r="J1499" s="234"/>
      <c r="K1499" s="234"/>
      <c r="L1499" s="239"/>
      <c r="M1499" s="240"/>
      <c r="N1499" s="241"/>
      <c r="O1499" s="241"/>
      <c r="P1499" s="241"/>
      <c r="Q1499" s="241"/>
      <c r="R1499" s="241"/>
      <c r="S1499" s="241"/>
      <c r="T1499" s="242"/>
      <c r="AT1499" s="243" t="s">
        <v>235</v>
      </c>
      <c r="AU1499" s="243" t="s">
        <v>85</v>
      </c>
      <c r="AV1499" s="13" t="s">
        <v>25</v>
      </c>
      <c r="AW1499" s="13" t="s">
        <v>40</v>
      </c>
      <c r="AX1499" s="13" t="s">
        <v>77</v>
      </c>
      <c r="AY1499" s="243" t="s">
        <v>225</v>
      </c>
    </row>
    <row r="1500" spans="2:51" s="12" customFormat="1" ht="13.5">
      <c r="B1500" s="221"/>
      <c r="C1500" s="222"/>
      <c r="D1500" s="218" t="s">
        <v>235</v>
      </c>
      <c r="E1500" s="244" t="s">
        <v>24</v>
      </c>
      <c r="F1500" s="245" t="s">
        <v>2132</v>
      </c>
      <c r="G1500" s="222"/>
      <c r="H1500" s="246">
        <v>8.585</v>
      </c>
      <c r="I1500" s="227"/>
      <c r="J1500" s="222"/>
      <c r="K1500" s="222"/>
      <c r="L1500" s="228"/>
      <c r="M1500" s="229"/>
      <c r="N1500" s="230"/>
      <c r="O1500" s="230"/>
      <c r="P1500" s="230"/>
      <c r="Q1500" s="230"/>
      <c r="R1500" s="230"/>
      <c r="S1500" s="230"/>
      <c r="T1500" s="231"/>
      <c r="AT1500" s="232" t="s">
        <v>235</v>
      </c>
      <c r="AU1500" s="232" t="s">
        <v>85</v>
      </c>
      <c r="AV1500" s="12" t="s">
        <v>85</v>
      </c>
      <c r="AW1500" s="12" t="s">
        <v>40</v>
      </c>
      <c r="AX1500" s="12" t="s">
        <v>77</v>
      </c>
      <c r="AY1500" s="232" t="s">
        <v>225</v>
      </c>
    </row>
    <row r="1501" spans="2:51" s="12" customFormat="1" ht="13.5">
      <c r="B1501" s="221"/>
      <c r="C1501" s="222"/>
      <c r="D1501" s="218" t="s">
        <v>235</v>
      </c>
      <c r="E1501" s="244" t="s">
        <v>24</v>
      </c>
      <c r="F1501" s="245" t="s">
        <v>2133</v>
      </c>
      <c r="G1501" s="222"/>
      <c r="H1501" s="246">
        <v>-0.36</v>
      </c>
      <c r="I1501" s="227"/>
      <c r="J1501" s="222"/>
      <c r="K1501" s="222"/>
      <c r="L1501" s="228"/>
      <c r="M1501" s="229"/>
      <c r="N1501" s="230"/>
      <c r="O1501" s="230"/>
      <c r="P1501" s="230"/>
      <c r="Q1501" s="230"/>
      <c r="R1501" s="230"/>
      <c r="S1501" s="230"/>
      <c r="T1501" s="231"/>
      <c r="AT1501" s="232" t="s">
        <v>235</v>
      </c>
      <c r="AU1501" s="232" t="s">
        <v>85</v>
      </c>
      <c r="AV1501" s="12" t="s">
        <v>85</v>
      </c>
      <c r="AW1501" s="12" t="s">
        <v>40</v>
      </c>
      <c r="AX1501" s="12" t="s">
        <v>77</v>
      </c>
      <c r="AY1501" s="232" t="s">
        <v>225</v>
      </c>
    </row>
    <row r="1502" spans="2:51" s="12" customFormat="1" ht="13.5">
      <c r="B1502" s="221"/>
      <c r="C1502" s="222"/>
      <c r="D1502" s="218" t="s">
        <v>235</v>
      </c>
      <c r="E1502" s="244" t="s">
        <v>24</v>
      </c>
      <c r="F1502" s="245" t="s">
        <v>2134</v>
      </c>
      <c r="G1502" s="222"/>
      <c r="H1502" s="246">
        <v>0.86</v>
      </c>
      <c r="I1502" s="227"/>
      <c r="J1502" s="222"/>
      <c r="K1502" s="222"/>
      <c r="L1502" s="228"/>
      <c r="M1502" s="229"/>
      <c r="N1502" s="230"/>
      <c r="O1502" s="230"/>
      <c r="P1502" s="230"/>
      <c r="Q1502" s="230"/>
      <c r="R1502" s="230"/>
      <c r="S1502" s="230"/>
      <c r="T1502" s="231"/>
      <c r="AT1502" s="232" t="s">
        <v>235</v>
      </c>
      <c r="AU1502" s="232" t="s">
        <v>85</v>
      </c>
      <c r="AV1502" s="12" t="s">
        <v>85</v>
      </c>
      <c r="AW1502" s="12" t="s">
        <v>40</v>
      </c>
      <c r="AX1502" s="12" t="s">
        <v>77</v>
      </c>
      <c r="AY1502" s="232" t="s">
        <v>225</v>
      </c>
    </row>
    <row r="1503" spans="2:51" s="12" customFormat="1" ht="13.5">
      <c r="B1503" s="221"/>
      <c r="C1503" s="222"/>
      <c r="D1503" s="218" t="s">
        <v>235</v>
      </c>
      <c r="E1503" s="244" t="s">
        <v>24</v>
      </c>
      <c r="F1503" s="245" t="s">
        <v>2135</v>
      </c>
      <c r="G1503" s="222"/>
      <c r="H1503" s="246">
        <v>9.376</v>
      </c>
      <c r="I1503" s="227"/>
      <c r="J1503" s="222"/>
      <c r="K1503" s="222"/>
      <c r="L1503" s="228"/>
      <c r="M1503" s="229"/>
      <c r="N1503" s="230"/>
      <c r="O1503" s="230"/>
      <c r="P1503" s="230"/>
      <c r="Q1503" s="230"/>
      <c r="R1503" s="230"/>
      <c r="S1503" s="230"/>
      <c r="T1503" s="231"/>
      <c r="AT1503" s="232" t="s">
        <v>235</v>
      </c>
      <c r="AU1503" s="232" t="s">
        <v>85</v>
      </c>
      <c r="AV1503" s="12" t="s">
        <v>85</v>
      </c>
      <c r="AW1503" s="12" t="s">
        <v>40</v>
      </c>
      <c r="AX1503" s="12" t="s">
        <v>77</v>
      </c>
      <c r="AY1503" s="232" t="s">
        <v>225</v>
      </c>
    </row>
    <row r="1504" spans="2:51" s="15" customFormat="1" ht="13.5">
      <c r="B1504" s="258"/>
      <c r="C1504" s="259"/>
      <c r="D1504" s="223" t="s">
        <v>235</v>
      </c>
      <c r="E1504" s="260" t="s">
        <v>24</v>
      </c>
      <c r="F1504" s="261" t="s">
        <v>248</v>
      </c>
      <c r="G1504" s="259"/>
      <c r="H1504" s="262">
        <v>18.461</v>
      </c>
      <c r="I1504" s="263"/>
      <c r="J1504" s="259"/>
      <c r="K1504" s="259"/>
      <c r="L1504" s="264"/>
      <c r="M1504" s="265"/>
      <c r="N1504" s="266"/>
      <c r="O1504" s="266"/>
      <c r="P1504" s="266"/>
      <c r="Q1504" s="266"/>
      <c r="R1504" s="266"/>
      <c r="S1504" s="266"/>
      <c r="T1504" s="267"/>
      <c r="AT1504" s="268" t="s">
        <v>235</v>
      </c>
      <c r="AU1504" s="268" t="s">
        <v>85</v>
      </c>
      <c r="AV1504" s="15" t="s">
        <v>231</v>
      </c>
      <c r="AW1504" s="15" t="s">
        <v>40</v>
      </c>
      <c r="AX1504" s="15" t="s">
        <v>25</v>
      </c>
      <c r="AY1504" s="268" t="s">
        <v>225</v>
      </c>
    </row>
    <row r="1505" spans="2:65" s="1" customFormat="1" ht="16.5" customHeight="1">
      <c r="B1505" s="42"/>
      <c r="C1505" s="274" t="s">
        <v>2136</v>
      </c>
      <c r="D1505" s="274" t="s">
        <v>697</v>
      </c>
      <c r="E1505" s="275" t="s">
        <v>2137</v>
      </c>
      <c r="F1505" s="276" t="s">
        <v>2138</v>
      </c>
      <c r="G1505" s="277" t="s">
        <v>141</v>
      </c>
      <c r="H1505" s="278">
        <v>18.83</v>
      </c>
      <c r="I1505" s="279"/>
      <c r="J1505" s="280">
        <f>ROUND(I1505*H1505,2)</f>
        <v>0</v>
      </c>
      <c r="K1505" s="276" t="s">
        <v>230</v>
      </c>
      <c r="L1505" s="281"/>
      <c r="M1505" s="282" t="s">
        <v>24</v>
      </c>
      <c r="N1505" s="283" t="s">
        <v>48</v>
      </c>
      <c r="O1505" s="43"/>
      <c r="P1505" s="215">
        <f>O1505*H1505</f>
        <v>0</v>
      </c>
      <c r="Q1505" s="215">
        <v>0.003</v>
      </c>
      <c r="R1505" s="215">
        <f>Q1505*H1505</f>
        <v>0.05649</v>
      </c>
      <c r="S1505" s="215">
        <v>0</v>
      </c>
      <c r="T1505" s="216">
        <f>S1505*H1505</f>
        <v>0</v>
      </c>
      <c r="AR1505" s="25" t="s">
        <v>499</v>
      </c>
      <c r="AT1505" s="25" t="s">
        <v>697</v>
      </c>
      <c r="AU1505" s="25" t="s">
        <v>85</v>
      </c>
      <c r="AY1505" s="25" t="s">
        <v>225</v>
      </c>
      <c r="BE1505" s="217">
        <f>IF(N1505="základní",J1505,0)</f>
        <v>0</v>
      </c>
      <c r="BF1505" s="217">
        <f>IF(N1505="snížená",J1505,0)</f>
        <v>0</v>
      </c>
      <c r="BG1505" s="217">
        <f>IF(N1505="zákl. přenesená",J1505,0)</f>
        <v>0</v>
      </c>
      <c r="BH1505" s="217">
        <f>IF(N1505="sníž. přenesená",J1505,0)</f>
        <v>0</v>
      </c>
      <c r="BI1505" s="217">
        <f>IF(N1505="nulová",J1505,0)</f>
        <v>0</v>
      </c>
      <c r="BJ1505" s="25" t="s">
        <v>25</v>
      </c>
      <c r="BK1505" s="217">
        <f>ROUND(I1505*H1505,2)</f>
        <v>0</v>
      </c>
      <c r="BL1505" s="25" t="s">
        <v>378</v>
      </c>
      <c r="BM1505" s="25" t="s">
        <v>2139</v>
      </c>
    </row>
    <row r="1506" spans="2:47" s="1" customFormat="1" ht="13.5">
      <c r="B1506" s="42"/>
      <c r="C1506" s="64"/>
      <c r="D1506" s="218" t="s">
        <v>233</v>
      </c>
      <c r="E1506" s="64"/>
      <c r="F1506" s="219" t="s">
        <v>2138</v>
      </c>
      <c r="G1506" s="64"/>
      <c r="H1506" s="64"/>
      <c r="I1506" s="174"/>
      <c r="J1506" s="64"/>
      <c r="K1506" s="64"/>
      <c r="L1506" s="62"/>
      <c r="M1506" s="220"/>
      <c r="N1506" s="43"/>
      <c r="O1506" s="43"/>
      <c r="P1506" s="43"/>
      <c r="Q1506" s="43"/>
      <c r="R1506" s="43"/>
      <c r="S1506" s="43"/>
      <c r="T1506" s="79"/>
      <c r="AT1506" s="25" t="s">
        <v>233</v>
      </c>
      <c r="AU1506" s="25" t="s">
        <v>85</v>
      </c>
    </row>
    <row r="1507" spans="2:51" s="12" customFormat="1" ht="13.5">
      <c r="B1507" s="221"/>
      <c r="C1507" s="222"/>
      <c r="D1507" s="223" t="s">
        <v>235</v>
      </c>
      <c r="E1507" s="222"/>
      <c r="F1507" s="225" t="s">
        <v>2140</v>
      </c>
      <c r="G1507" s="222"/>
      <c r="H1507" s="226">
        <v>18.83</v>
      </c>
      <c r="I1507" s="227"/>
      <c r="J1507" s="222"/>
      <c r="K1507" s="222"/>
      <c r="L1507" s="228"/>
      <c r="M1507" s="229"/>
      <c r="N1507" s="230"/>
      <c r="O1507" s="230"/>
      <c r="P1507" s="230"/>
      <c r="Q1507" s="230"/>
      <c r="R1507" s="230"/>
      <c r="S1507" s="230"/>
      <c r="T1507" s="231"/>
      <c r="AT1507" s="232" t="s">
        <v>235</v>
      </c>
      <c r="AU1507" s="232" t="s">
        <v>85</v>
      </c>
      <c r="AV1507" s="12" t="s">
        <v>85</v>
      </c>
      <c r="AW1507" s="12" t="s">
        <v>6</v>
      </c>
      <c r="AX1507" s="12" t="s">
        <v>25</v>
      </c>
      <c r="AY1507" s="232" t="s">
        <v>225</v>
      </c>
    </row>
    <row r="1508" spans="2:65" s="1" customFormat="1" ht="25.5" customHeight="1">
      <c r="B1508" s="42"/>
      <c r="C1508" s="206" t="s">
        <v>2141</v>
      </c>
      <c r="D1508" s="206" t="s">
        <v>227</v>
      </c>
      <c r="E1508" s="207" t="s">
        <v>2142</v>
      </c>
      <c r="F1508" s="208" t="s">
        <v>2143</v>
      </c>
      <c r="G1508" s="209" t="s">
        <v>2144</v>
      </c>
      <c r="H1508" s="210">
        <v>50</v>
      </c>
      <c r="I1508" s="211"/>
      <c r="J1508" s="212">
        <f>ROUND(I1508*H1508,2)</f>
        <v>0</v>
      </c>
      <c r="K1508" s="208" t="s">
        <v>24</v>
      </c>
      <c r="L1508" s="62"/>
      <c r="M1508" s="213" t="s">
        <v>24</v>
      </c>
      <c r="N1508" s="214" t="s">
        <v>48</v>
      </c>
      <c r="O1508" s="43"/>
      <c r="P1508" s="215">
        <f>O1508*H1508</f>
        <v>0</v>
      </c>
      <c r="Q1508" s="215">
        <v>0</v>
      </c>
      <c r="R1508" s="215">
        <f>Q1508*H1508</f>
        <v>0</v>
      </c>
      <c r="S1508" s="215">
        <v>0</v>
      </c>
      <c r="T1508" s="216">
        <f>S1508*H1508</f>
        <v>0</v>
      </c>
      <c r="AR1508" s="25" t="s">
        <v>378</v>
      </c>
      <c r="AT1508" s="25" t="s">
        <v>227</v>
      </c>
      <c r="AU1508" s="25" t="s">
        <v>85</v>
      </c>
      <c r="AY1508" s="25" t="s">
        <v>225</v>
      </c>
      <c r="BE1508" s="217">
        <f>IF(N1508="základní",J1508,0)</f>
        <v>0</v>
      </c>
      <c r="BF1508" s="217">
        <f>IF(N1508="snížená",J1508,0)</f>
        <v>0</v>
      </c>
      <c r="BG1508" s="217">
        <f>IF(N1508="zákl. přenesená",J1508,0)</f>
        <v>0</v>
      </c>
      <c r="BH1508" s="217">
        <f>IF(N1508="sníž. přenesená",J1508,0)</f>
        <v>0</v>
      </c>
      <c r="BI1508" s="217">
        <f>IF(N1508="nulová",J1508,0)</f>
        <v>0</v>
      </c>
      <c r="BJ1508" s="25" t="s">
        <v>25</v>
      </c>
      <c r="BK1508" s="217">
        <f>ROUND(I1508*H1508,2)</f>
        <v>0</v>
      </c>
      <c r="BL1508" s="25" t="s">
        <v>378</v>
      </c>
      <c r="BM1508" s="25" t="s">
        <v>2145</v>
      </c>
    </row>
    <row r="1509" spans="2:65" s="1" customFormat="1" ht="25.5" customHeight="1">
      <c r="B1509" s="42"/>
      <c r="C1509" s="206" t="s">
        <v>2146</v>
      </c>
      <c r="D1509" s="206" t="s">
        <v>227</v>
      </c>
      <c r="E1509" s="207" t="s">
        <v>2147</v>
      </c>
      <c r="F1509" s="208" t="s">
        <v>2148</v>
      </c>
      <c r="G1509" s="209" t="s">
        <v>141</v>
      </c>
      <c r="H1509" s="210">
        <v>19.635</v>
      </c>
      <c r="I1509" s="211"/>
      <c r="J1509" s="212">
        <f>ROUND(I1509*H1509,2)</f>
        <v>0</v>
      </c>
      <c r="K1509" s="208" t="s">
        <v>230</v>
      </c>
      <c r="L1509" s="62"/>
      <c r="M1509" s="213" t="s">
        <v>24</v>
      </c>
      <c r="N1509" s="214" t="s">
        <v>48</v>
      </c>
      <c r="O1509" s="43"/>
      <c r="P1509" s="215">
        <f>O1509*H1509</f>
        <v>0</v>
      </c>
      <c r="Q1509" s="215">
        <v>0.0412</v>
      </c>
      <c r="R1509" s="215">
        <f>Q1509*H1509</f>
        <v>0.8089620000000001</v>
      </c>
      <c r="S1509" s="215">
        <v>0</v>
      </c>
      <c r="T1509" s="216">
        <f>S1509*H1509</f>
        <v>0</v>
      </c>
      <c r="AR1509" s="25" t="s">
        <v>378</v>
      </c>
      <c r="AT1509" s="25" t="s">
        <v>227</v>
      </c>
      <c r="AU1509" s="25" t="s">
        <v>85</v>
      </c>
      <c r="AY1509" s="25" t="s">
        <v>225</v>
      </c>
      <c r="BE1509" s="217">
        <f>IF(N1509="základní",J1509,0)</f>
        <v>0</v>
      </c>
      <c r="BF1509" s="217">
        <f>IF(N1509="snížená",J1509,0)</f>
        <v>0</v>
      </c>
      <c r="BG1509" s="217">
        <f>IF(N1509="zákl. přenesená",J1509,0)</f>
        <v>0</v>
      </c>
      <c r="BH1509" s="217">
        <f>IF(N1509="sníž. přenesená",J1509,0)</f>
        <v>0</v>
      </c>
      <c r="BI1509" s="217">
        <f>IF(N1509="nulová",J1509,0)</f>
        <v>0</v>
      </c>
      <c r="BJ1509" s="25" t="s">
        <v>25</v>
      </c>
      <c r="BK1509" s="217">
        <f>ROUND(I1509*H1509,2)</f>
        <v>0</v>
      </c>
      <c r="BL1509" s="25" t="s">
        <v>378</v>
      </c>
      <c r="BM1509" s="25" t="s">
        <v>2149</v>
      </c>
    </row>
    <row r="1510" spans="2:47" s="1" customFormat="1" ht="27">
      <c r="B1510" s="42"/>
      <c r="C1510" s="64"/>
      <c r="D1510" s="218" t="s">
        <v>233</v>
      </c>
      <c r="E1510" s="64"/>
      <c r="F1510" s="219" t="s">
        <v>2150</v>
      </c>
      <c r="G1510" s="64"/>
      <c r="H1510" s="64"/>
      <c r="I1510" s="174"/>
      <c r="J1510" s="64"/>
      <c r="K1510" s="64"/>
      <c r="L1510" s="62"/>
      <c r="M1510" s="220"/>
      <c r="N1510" s="43"/>
      <c r="O1510" s="43"/>
      <c r="P1510" s="43"/>
      <c r="Q1510" s="43"/>
      <c r="R1510" s="43"/>
      <c r="S1510" s="43"/>
      <c r="T1510" s="79"/>
      <c r="AT1510" s="25" t="s">
        <v>233</v>
      </c>
      <c r="AU1510" s="25" t="s">
        <v>85</v>
      </c>
    </row>
    <row r="1511" spans="2:51" s="13" customFormat="1" ht="13.5">
      <c r="B1511" s="233"/>
      <c r="C1511" s="234"/>
      <c r="D1511" s="218" t="s">
        <v>235</v>
      </c>
      <c r="E1511" s="235" t="s">
        <v>24</v>
      </c>
      <c r="F1511" s="236" t="s">
        <v>2072</v>
      </c>
      <c r="G1511" s="234"/>
      <c r="H1511" s="237" t="s">
        <v>24</v>
      </c>
      <c r="I1511" s="238"/>
      <c r="J1511" s="234"/>
      <c r="K1511" s="234"/>
      <c r="L1511" s="239"/>
      <c r="M1511" s="240"/>
      <c r="N1511" s="241"/>
      <c r="O1511" s="241"/>
      <c r="P1511" s="241"/>
      <c r="Q1511" s="241"/>
      <c r="R1511" s="241"/>
      <c r="S1511" s="241"/>
      <c r="T1511" s="242"/>
      <c r="AT1511" s="243" t="s">
        <v>235</v>
      </c>
      <c r="AU1511" s="243" t="s">
        <v>85</v>
      </c>
      <c r="AV1511" s="13" t="s">
        <v>25</v>
      </c>
      <c r="AW1511" s="13" t="s">
        <v>40</v>
      </c>
      <c r="AX1511" s="13" t="s">
        <v>77</v>
      </c>
      <c r="AY1511" s="243" t="s">
        <v>225</v>
      </c>
    </row>
    <row r="1512" spans="2:51" s="12" customFormat="1" ht="13.5">
      <c r="B1512" s="221"/>
      <c r="C1512" s="222"/>
      <c r="D1512" s="218" t="s">
        <v>235</v>
      </c>
      <c r="E1512" s="244" t="s">
        <v>24</v>
      </c>
      <c r="F1512" s="245" t="s">
        <v>2151</v>
      </c>
      <c r="G1512" s="222"/>
      <c r="H1512" s="246">
        <v>19.635</v>
      </c>
      <c r="I1512" s="227"/>
      <c r="J1512" s="222"/>
      <c r="K1512" s="222"/>
      <c r="L1512" s="228"/>
      <c r="M1512" s="229"/>
      <c r="N1512" s="230"/>
      <c r="O1512" s="230"/>
      <c r="P1512" s="230"/>
      <c r="Q1512" s="230"/>
      <c r="R1512" s="230"/>
      <c r="S1512" s="230"/>
      <c r="T1512" s="231"/>
      <c r="AT1512" s="232" t="s">
        <v>235</v>
      </c>
      <c r="AU1512" s="232" t="s">
        <v>85</v>
      </c>
      <c r="AV1512" s="12" t="s">
        <v>85</v>
      </c>
      <c r="AW1512" s="12" t="s">
        <v>40</v>
      </c>
      <c r="AX1512" s="12" t="s">
        <v>77</v>
      </c>
      <c r="AY1512" s="232" t="s">
        <v>225</v>
      </c>
    </row>
    <row r="1513" spans="2:51" s="15" customFormat="1" ht="13.5">
      <c r="B1513" s="258"/>
      <c r="C1513" s="259"/>
      <c r="D1513" s="223" t="s">
        <v>235</v>
      </c>
      <c r="E1513" s="260" t="s">
        <v>24</v>
      </c>
      <c r="F1513" s="261" t="s">
        <v>248</v>
      </c>
      <c r="G1513" s="259"/>
      <c r="H1513" s="262">
        <v>19.635</v>
      </c>
      <c r="I1513" s="263"/>
      <c r="J1513" s="259"/>
      <c r="K1513" s="259"/>
      <c r="L1513" s="264"/>
      <c r="M1513" s="265"/>
      <c r="N1513" s="266"/>
      <c r="O1513" s="266"/>
      <c r="P1513" s="266"/>
      <c r="Q1513" s="266"/>
      <c r="R1513" s="266"/>
      <c r="S1513" s="266"/>
      <c r="T1513" s="267"/>
      <c r="AT1513" s="268" t="s">
        <v>235</v>
      </c>
      <c r="AU1513" s="268" t="s">
        <v>85</v>
      </c>
      <c r="AV1513" s="15" t="s">
        <v>231</v>
      </c>
      <c r="AW1513" s="15" t="s">
        <v>40</v>
      </c>
      <c r="AX1513" s="15" t="s">
        <v>25</v>
      </c>
      <c r="AY1513" s="268" t="s">
        <v>225</v>
      </c>
    </row>
    <row r="1514" spans="2:65" s="1" customFormat="1" ht="25.5" customHeight="1">
      <c r="B1514" s="42"/>
      <c r="C1514" s="274" t="s">
        <v>2152</v>
      </c>
      <c r="D1514" s="274" t="s">
        <v>697</v>
      </c>
      <c r="E1514" s="275" t="s">
        <v>2153</v>
      </c>
      <c r="F1514" s="276" t="s">
        <v>2154</v>
      </c>
      <c r="G1514" s="277" t="s">
        <v>141</v>
      </c>
      <c r="H1514" s="278">
        <v>21.599</v>
      </c>
      <c r="I1514" s="279"/>
      <c r="J1514" s="280">
        <f>ROUND(I1514*H1514,2)</f>
        <v>0</v>
      </c>
      <c r="K1514" s="276" t="s">
        <v>24</v>
      </c>
      <c r="L1514" s="281"/>
      <c r="M1514" s="282" t="s">
        <v>24</v>
      </c>
      <c r="N1514" s="283" t="s">
        <v>48</v>
      </c>
      <c r="O1514" s="43"/>
      <c r="P1514" s="215">
        <f>O1514*H1514</f>
        <v>0</v>
      </c>
      <c r="Q1514" s="215">
        <v>0.216</v>
      </c>
      <c r="R1514" s="215">
        <f>Q1514*H1514</f>
        <v>4.665384</v>
      </c>
      <c r="S1514" s="215">
        <v>0</v>
      </c>
      <c r="T1514" s="216">
        <f>S1514*H1514</f>
        <v>0</v>
      </c>
      <c r="AR1514" s="25" t="s">
        <v>499</v>
      </c>
      <c r="AT1514" s="25" t="s">
        <v>697</v>
      </c>
      <c r="AU1514" s="25" t="s">
        <v>85</v>
      </c>
      <c r="AY1514" s="25" t="s">
        <v>225</v>
      </c>
      <c r="BE1514" s="217">
        <f>IF(N1514="základní",J1514,0)</f>
        <v>0</v>
      </c>
      <c r="BF1514" s="217">
        <f>IF(N1514="snížená",J1514,0)</f>
        <v>0</v>
      </c>
      <c r="BG1514" s="217">
        <f>IF(N1514="zákl. přenesená",J1514,0)</f>
        <v>0</v>
      </c>
      <c r="BH1514" s="217">
        <f>IF(N1514="sníž. přenesená",J1514,0)</f>
        <v>0</v>
      </c>
      <c r="BI1514" s="217">
        <f>IF(N1514="nulová",J1514,0)</f>
        <v>0</v>
      </c>
      <c r="BJ1514" s="25" t="s">
        <v>25</v>
      </c>
      <c r="BK1514" s="217">
        <f>ROUND(I1514*H1514,2)</f>
        <v>0</v>
      </c>
      <c r="BL1514" s="25" t="s">
        <v>378</v>
      </c>
      <c r="BM1514" s="25" t="s">
        <v>2155</v>
      </c>
    </row>
    <row r="1515" spans="2:47" s="1" customFormat="1" ht="13.5">
      <c r="B1515" s="42"/>
      <c r="C1515" s="64"/>
      <c r="D1515" s="218" t="s">
        <v>233</v>
      </c>
      <c r="E1515" s="64"/>
      <c r="F1515" s="219" t="s">
        <v>2154</v>
      </c>
      <c r="G1515" s="64"/>
      <c r="H1515" s="64"/>
      <c r="I1515" s="174"/>
      <c r="J1515" s="64"/>
      <c r="K1515" s="64"/>
      <c r="L1515" s="62"/>
      <c r="M1515" s="220"/>
      <c r="N1515" s="43"/>
      <c r="O1515" s="43"/>
      <c r="P1515" s="43"/>
      <c r="Q1515" s="43"/>
      <c r="R1515" s="43"/>
      <c r="S1515" s="43"/>
      <c r="T1515" s="79"/>
      <c r="AT1515" s="25" t="s">
        <v>233</v>
      </c>
      <c r="AU1515" s="25" t="s">
        <v>85</v>
      </c>
    </row>
    <row r="1516" spans="2:51" s="12" customFormat="1" ht="13.5">
      <c r="B1516" s="221"/>
      <c r="C1516" s="222"/>
      <c r="D1516" s="223" t="s">
        <v>235</v>
      </c>
      <c r="E1516" s="222"/>
      <c r="F1516" s="225" t="s">
        <v>2156</v>
      </c>
      <c r="G1516" s="222"/>
      <c r="H1516" s="226">
        <v>21.599</v>
      </c>
      <c r="I1516" s="227"/>
      <c r="J1516" s="222"/>
      <c r="K1516" s="222"/>
      <c r="L1516" s="228"/>
      <c r="M1516" s="229"/>
      <c r="N1516" s="230"/>
      <c r="O1516" s="230"/>
      <c r="P1516" s="230"/>
      <c r="Q1516" s="230"/>
      <c r="R1516" s="230"/>
      <c r="S1516" s="230"/>
      <c r="T1516" s="231"/>
      <c r="AT1516" s="232" t="s">
        <v>235</v>
      </c>
      <c r="AU1516" s="232" t="s">
        <v>85</v>
      </c>
      <c r="AV1516" s="12" t="s">
        <v>85</v>
      </c>
      <c r="AW1516" s="12" t="s">
        <v>6</v>
      </c>
      <c r="AX1516" s="12" t="s">
        <v>25</v>
      </c>
      <c r="AY1516" s="232" t="s">
        <v>225</v>
      </c>
    </row>
    <row r="1517" spans="2:65" s="1" customFormat="1" ht="16.5" customHeight="1">
      <c r="B1517" s="42"/>
      <c r="C1517" s="206" t="s">
        <v>2157</v>
      </c>
      <c r="D1517" s="206" t="s">
        <v>227</v>
      </c>
      <c r="E1517" s="207" t="s">
        <v>2158</v>
      </c>
      <c r="F1517" s="208" t="s">
        <v>2159</v>
      </c>
      <c r="G1517" s="209" t="s">
        <v>141</v>
      </c>
      <c r="H1517" s="210">
        <v>34.373</v>
      </c>
      <c r="I1517" s="211"/>
      <c r="J1517" s="212">
        <f>ROUND(I1517*H1517,2)</f>
        <v>0</v>
      </c>
      <c r="K1517" s="208" t="s">
        <v>24</v>
      </c>
      <c r="L1517" s="62"/>
      <c r="M1517" s="213" t="s">
        <v>24</v>
      </c>
      <c r="N1517" s="214" t="s">
        <v>48</v>
      </c>
      <c r="O1517" s="43"/>
      <c r="P1517" s="215">
        <f>O1517*H1517</f>
        <v>0</v>
      </c>
      <c r="Q1517" s="215">
        <v>0.0006</v>
      </c>
      <c r="R1517" s="215">
        <f>Q1517*H1517</f>
        <v>0.020623799999999998</v>
      </c>
      <c r="S1517" s="215">
        <v>0</v>
      </c>
      <c r="T1517" s="216">
        <f>S1517*H1517</f>
        <v>0</v>
      </c>
      <c r="AR1517" s="25" t="s">
        <v>231</v>
      </c>
      <c r="AT1517" s="25" t="s">
        <v>227</v>
      </c>
      <c r="AU1517" s="25" t="s">
        <v>85</v>
      </c>
      <c r="AY1517" s="25" t="s">
        <v>225</v>
      </c>
      <c r="BE1517" s="217">
        <f>IF(N1517="základní",J1517,0)</f>
        <v>0</v>
      </c>
      <c r="BF1517" s="217">
        <f>IF(N1517="snížená",J1517,0)</f>
        <v>0</v>
      </c>
      <c r="BG1517" s="217">
        <f>IF(N1517="zákl. přenesená",J1517,0)</f>
        <v>0</v>
      </c>
      <c r="BH1517" s="217">
        <f>IF(N1517="sníž. přenesená",J1517,0)</f>
        <v>0</v>
      </c>
      <c r="BI1517" s="217">
        <f>IF(N1517="nulová",J1517,0)</f>
        <v>0</v>
      </c>
      <c r="BJ1517" s="25" t="s">
        <v>25</v>
      </c>
      <c r="BK1517" s="217">
        <f>ROUND(I1517*H1517,2)</f>
        <v>0</v>
      </c>
      <c r="BL1517" s="25" t="s">
        <v>231</v>
      </c>
      <c r="BM1517" s="25" t="s">
        <v>2160</v>
      </c>
    </row>
    <row r="1518" spans="2:47" s="1" customFormat="1" ht="13.5">
      <c r="B1518" s="42"/>
      <c r="C1518" s="64"/>
      <c r="D1518" s="218" t="s">
        <v>233</v>
      </c>
      <c r="E1518" s="64"/>
      <c r="F1518" s="219" t="s">
        <v>2159</v>
      </c>
      <c r="G1518" s="64"/>
      <c r="H1518" s="64"/>
      <c r="I1518" s="174"/>
      <c r="J1518" s="64"/>
      <c r="K1518" s="64"/>
      <c r="L1518" s="62"/>
      <c r="M1518" s="220"/>
      <c r="N1518" s="43"/>
      <c r="O1518" s="43"/>
      <c r="P1518" s="43"/>
      <c r="Q1518" s="43"/>
      <c r="R1518" s="43"/>
      <c r="S1518" s="43"/>
      <c r="T1518" s="79"/>
      <c r="AT1518" s="25" t="s">
        <v>233</v>
      </c>
      <c r="AU1518" s="25" t="s">
        <v>85</v>
      </c>
    </row>
    <row r="1519" spans="2:51" s="13" customFormat="1" ht="13.5">
      <c r="B1519" s="233"/>
      <c r="C1519" s="234"/>
      <c r="D1519" s="218" t="s">
        <v>235</v>
      </c>
      <c r="E1519" s="235" t="s">
        <v>24</v>
      </c>
      <c r="F1519" s="236" t="s">
        <v>2072</v>
      </c>
      <c r="G1519" s="234"/>
      <c r="H1519" s="237" t="s">
        <v>24</v>
      </c>
      <c r="I1519" s="238"/>
      <c r="J1519" s="234"/>
      <c r="K1519" s="234"/>
      <c r="L1519" s="239"/>
      <c r="M1519" s="240"/>
      <c r="N1519" s="241"/>
      <c r="O1519" s="241"/>
      <c r="P1519" s="241"/>
      <c r="Q1519" s="241"/>
      <c r="R1519" s="241"/>
      <c r="S1519" s="241"/>
      <c r="T1519" s="242"/>
      <c r="AT1519" s="243" t="s">
        <v>235</v>
      </c>
      <c r="AU1519" s="243" t="s">
        <v>85</v>
      </c>
      <c r="AV1519" s="13" t="s">
        <v>25</v>
      </c>
      <c r="AW1519" s="13" t="s">
        <v>40</v>
      </c>
      <c r="AX1519" s="13" t="s">
        <v>77</v>
      </c>
      <c r="AY1519" s="243" t="s">
        <v>225</v>
      </c>
    </row>
    <row r="1520" spans="2:51" s="12" customFormat="1" ht="13.5">
      <c r="B1520" s="221"/>
      <c r="C1520" s="222"/>
      <c r="D1520" s="218" t="s">
        <v>235</v>
      </c>
      <c r="E1520" s="244" t="s">
        <v>24</v>
      </c>
      <c r="F1520" s="245" t="s">
        <v>2151</v>
      </c>
      <c r="G1520" s="222"/>
      <c r="H1520" s="246">
        <v>19.635</v>
      </c>
      <c r="I1520" s="227"/>
      <c r="J1520" s="222"/>
      <c r="K1520" s="222"/>
      <c r="L1520" s="228"/>
      <c r="M1520" s="229"/>
      <c r="N1520" s="230"/>
      <c r="O1520" s="230"/>
      <c r="P1520" s="230"/>
      <c r="Q1520" s="230"/>
      <c r="R1520" s="230"/>
      <c r="S1520" s="230"/>
      <c r="T1520" s="231"/>
      <c r="AT1520" s="232" t="s">
        <v>235</v>
      </c>
      <c r="AU1520" s="232" t="s">
        <v>85</v>
      </c>
      <c r="AV1520" s="12" t="s">
        <v>85</v>
      </c>
      <c r="AW1520" s="12" t="s">
        <v>40</v>
      </c>
      <c r="AX1520" s="12" t="s">
        <v>77</v>
      </c>
      <c r="AY1520" s="232" t="s">
        <v>225</v>
      </c>
    </row>
    <row r="1521" spans="2:51" s="12" customFormat="1" ht="13.5">
      <c r="B1521" s="221"/>
      <c r="C1521" s="222"/>
      <c r="D1521" s="218" t="s">
        <v>235</v>
      </c>
      <c r="E1521" s="244" t="s">
        <v>24</v>
      </c>
      <c r="F1521" s="245" t="s">
        <v>2161</v>
      </c>
      <c r="G1521" s="222"/>
      <c r="H1521" s="246">
        <v>9.487</v>
      </c>
      <c r="I1521" s="227"/>
      <c r="J1521" s="222"/>
      <c r="K1521" s="222"/>
      <c r="L1521" s="228"/>
      <c r="M1521" s="229"/>
      <c r="N1521" s="230"/>
      <c r="O1521" s="230"/>
      <c r="P1521" s="230"/>
      <c r="Q1521" s="230"/>
      <c r="R1521" s="230"/>
      <c r="S1521" s="230"/>
      <c r="T1521" s="231"/>
      <c r="AT1521" s="232" t="s">
        <v>235</v>
      </c>
      <c r="AU1521" s="232" t="s">
        <v>85</v>
      </c>
      <c r="AV1521" s="12" t="s">
        <v>85</v>
      </c>
      <c r="AW1521" s="12" t="s">
        <v>40</v>
      </c>
      <c r="AX1521" s="12" t="s">
        <v>77</v>
      </c>
      <c r="AY1521" s="232" t="s">
        <v>225</v>
      </c>
    </row>
    <row r="1522" spans="2:51" s="12" customFormat="1" ht="13.5">
      <c r="B1522" s="221"/>
      <c r="C1522" s="222"/>
      <c r="D1522" s="218" t="s">
        <v>235</v>
      </c>
      <c r="E1522" s="244" t="s">
        <v>24</v>
      </c>
      <c r="F1522" s="245" t="s">
        <v>2162</v>
      </c>
      <c r="G1522" s="222"/>
      <c r="H1522" s="246">
        <v>5.251</v>
      </c>
      <c r="I1522" s="227"/>
      <c r="J1522" s="222"/>
      <c r="K1522" s="222"/>
      <c r="L1522" s="228"/>
      <c r="M1522" s="229"/>
      <c r="N1522" s="230"/>
      <c r="O1522" s="230"/>
      <c r="P1522" s="230"/>
      <c r="Q1522" s="230"/>
      <c r="R1522" s="230"/>
      <c r="S1522" s="230"/>
      <c r="T1522" s="231"/>
      <c r="AT1522" s="232" t="s">
        <v>235</v>
      </c>
      <c r="AU1522" s="232" t="s">
        <v>85</v>
      </c>
      <c r="AV1522" s="12" t="s">
        <v>85</v>
      </c>
      <c r="AW1522" s="12" t="s">
        <v>40</v>
      </c>
      <c r="AX1522" s="12" t="s">
        <v>77</v>
      </c>
      <c r="AY1522" s="232" t="s">
        <v>225</v>
      </c>
    </row>
    <row r="1523" spans="2:51" s="15" customFormat="1" ht="13.5">
      <c r="B1523" s="258"/>
      <c r="C1523" s="259"/>
      <c r="D1523" s="223" t="s">
        <v>235</v>
      </c>
      <c r="E1523" s="260" t="s">
        <v>24</v>
      </c>
      <c r="F1523" s="261" t="s">
        <v>248</v>
      </c>
      <c r="G1523" s="259"/>
      <c r="H1523" s="262">
        <v>34.373</v>
      </c>
      <c r="I1523" s="263"/>
      <c r="J1523" s="259"/>
      <c r="K1523" s="259"/>
      <c r="L1523" s="264"/>
      <c r="M1523" s="265"/>
      <c r="N1523" s="266"/>
      <c r="O1523" s="266"/>
      <c r="P1523" s="266"/>
      <c r="Q1523" s="266"/>
      <c r="R1523" s="266"/>
      <c r="S1523" s="266"/>
      <c r="T1523" s="267"/>
      <c r="AT1523" s="268" t="s">
        <v>235</v>
      </c>
      <c r="AU1523" s="268" t="s">
        <v>85</v>
      </c>
      <c r="AV1523" s="15" t="s">
        <v>231</v>
      </c>
      <c r="AW1523" s="15" t="s">
        <v>40</v>
      </c>
      <c r="AX1523" s="15" t="s">
        <v>25</v>
      </c>
      <c r="AY1523" s="268" t="s">
        <v>225</v>
      </c>
    </row>
    <row r="1524" spans="2:65" s="1" customFormat="1" ht="16.5" customHeight="1">
      <c r="B1524" s="42"/>
      <c r="C1524" s="206" t="s">
        <v>2163</v>
      </c>
      <c r="D1524" s="206" t="s">
        <v>227</v>
      </c>
      <c r="E1524" s="207" t="s">
        <v>2164</v>
      </c>
      <c r="F1524" s="208" t="s">
        <v>2165</v>
      </c>
      <c r="G1524" s="209" t="s">
        <v>692</v>
      </c>
      <c r="H1524" s="210">
        <v>52.372</v>
      </c>
      <c r="I1524" s="211"/>
      <c r="J1524" s="212">
        <f>ROUND(I1524*H1524,2)</f>
        <v>0</v>
      </c>
      <c r="K1524" s="208" t="s">
        <v>230</v>
      </c>
      <c r="L1524" s="62"/>
      <c r="M1524" s="213" t="s">
        <v>24</v>
      </c>
      <c r="N1524" s="214" t="s">
        <v>48</v>
      </c>
      <c r="O1524" s="43"/>
      <c r="P1524" s="215">
        <f>O1524*H1524</f>
        <v>0</v>
      </c>
      <c r="Q1524" s="215">
        <v>0</v>
      </c>
      <c r="R1524" s="215">
        <f>Q1524*H1524</f>
        <v>0</v>
      </c>
      <c r="S1524" s="215">
        <v>0</v>
      </c>
      <c r="T1524" s="216">
        <f>S1524*H1524</f>
        <v>0</v>
      </c>
      <c r="AR1524" s="25" t="s">
        <v>231</v>
      </c>
      <c r="AT1524" s="25" t="s">
        <v>227</v>
      </c>
      <c r="AU1524" s="25" t="s">
        <v>85</v>
      </c>
      <c r="AY1524" s="25" t="s">
        <v>225</v>
      </c>
      <c r="BE1524" s="217">
        <f>IF(N1524="základní",J1524,0)</f>
        <v>0</v>
      </c>
      <c r="BF1524" s="217">
        <f>IF(N1524="snížená",J1524,0)</f>
        <v>0</v>
      </c>
      <c r="BG1524" s="217">
        <f>IF(N1524="zákl. přenesená",J1524,0)</f>
        <v>0</v>
      </c>
      <c r="BH1524" s="217">
        <f>IF(N1524="sníž. přenesená",J1524,0)</f>
        <v>0</v>
      </c>
      <c r="BI1524" s="217">
        <f>IF(N1524="nulová",J1524,0)</f>
        <v>0</v>
      </c>
      <c r="BJ1524" s="25" t="s">
        <v>25</v>
      </c>
      <c r="BK1524" s="217">
        <f>ROUND(I1524*H1524,2)</f>
        <v>0</v>
      </c>
      <c r="BL1524" s="25" t="s">
        <v>231</v>
      </c>
      <c r="BM1524" s="25" t="s">
        <v>2166</v>
      </c>
    </row>
    <row r="1525" spans="2:47" s="1" customFormat="1" ht="40.5">
      <c r="B1525" s="42"/>
      <c r="C1525" s="64"/>
      <c r="D1525" s="218" t="s">
        <v>233</v>
      </c>
      <c r="E1525" s="64"/>
      <c r="F1525" s="219" t="s">
        <v>2167</v>
      </c>
      <c r="G1525" s="64"/>
      <c r="H1525" s="64"/>
      <c r="I1525" s="174"/>
      <c r="J1525" s="64"/>
      <c r="K1525" s="64"/>
      <c r="L1525" s="62"/>
      <c r="M1525" s="220"/>
      <c r="N1525" s="43"/>
      <c r="O1525" s="43"/>
      <c r="P1525" s="43"/>
      <c r="Q1525" s="43"/>
      <c r="R1525" s="43"/>
      <c r="S1525" s="43"/>
      <c r="T1525" s="79"/>
      <c r="AT1525" s="25" t="s">
        <v>233</v>
      </c>
      <c r="AU1525" s="25" t="s">
        <v>85</v>
      </c>
    </row>
    <row r="1526" spans="2:47" s="1" customFormat="1" ht="81">
      <c r="B1526" s="42"/>
      <c r="C1526" s="64"/>
      <c r="D1526" s="218" t="s">
        <v>468</v>
      </c>
      <c r="E1526" s="64"/>
      <c r="F1526" s="273" t="s">
        <v>1239</v>
      </c>
      <c r="G1526" s="64"/>
      <c r="H1526" s="64"/>
      <c r="I1526" s="174"/>
      <c r="J1526" s="64"/>
      <c r="K1526" s="64"/>
      <c r="L1526" s="62"/>
      <c r="M1526" s="287"/>
      <c r="N1526" s="288"/>
      <c r="O1526" s="288"/>
      <c r="P1526" s="288"/>
      <c r="Q1526" s="288"/>
      <c r="R1526" s="288"/>
      <c r="S1526" s="288"/>
      <c r="T1526" s="289"/>
      <c r="AT1526" s="25" t="s">
        <v>468</v>
      </c>
      <c r="AU1526" s="25" t="s">
        <v>85</v>
      </c>
    </row>
    <row r="1527" spans="2:12" s="1" customFormat="1" ht="6.95" customHeight="1">
      <c r="B1527" s="57"/>
      <c r="C1527" s="58"/>
      <c r="D1527" s="58"/>
      <c r="E1527" s="58"/>
      <c r="F1527" s="58"/>
      <c r="G1527" s="58"/>
      <c r="H1527" s="58"/>
      <c r="I1527" s="150"/>
      <c r="J1527" s="58"/>
      <c r="K1527" s="58"/>
      <c r="L1527" s="62"/>
    </row>
  </sheetData>
  <sheetProtection password="CC35" sheet="1" objects="1" scenarios="1" formatCells="0" formatColumns="0" formatRows="0" sort="0" autoFilter="0"/>
  <autoFilter ref="C114:K1526"/>
  <mergeCells count="13">
    <mergeCell ref="E107:H107"/>
    <mergeCell ref="G1:H1"/>
    <mergeCell ref="L2:V2"/>
    <mergeCell ref="E49:H49"/>
    <mergeCell ref="E51:H51"/>
    <mergeCell ref="J55:J56"/>
    <mergeCell ref="E103:H103"/>
    <mergeCell ref="E105:H105"/>
    <mergeCell ref="E7:H7"/>
    <mergeCell ref="E9:H9"/>
    <mergeCell ref="E11:H11"/>
    <mergeCell ref="E26:H26"/>
    <mergeCell ref="E47:H47"/>
  </mergeCells>
  <hyperlinks>
    <hyperlink ref="F1:G1" location="C2" display="1) Krycí list soupisu"/>
    <hyperlink ref="G1:H1" location="C58" display="2) Rekapitulace"/>
    <hyperlink ref="J1" location="C11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95</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158</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164</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2169</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27</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
        <v>24</v>
      </c>
      <c r="K18" s="46"/>
    </row>
    <row r="19" spans="2:11" s="1" customFormat="1" ht="18" customHeight="1">
      <c r="B19" s="42"/>
      <c r="C19" s="43"/>
      <c r="D19" s="43"/>
      <c r="E19" s="36" t="s">
        <v>34</v>
      </c>
      <c r="F19" s="43"/>
      <c r="G19" s="43"/>
      <c r="H19" s="43"/>
      <c r="I19" s="130" t="s">
        <v>35</v>
      </c>
      <c r="J19" s="36" t="s">
        <v>24</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
        <v>24</v>
      </c>
      <c r="K24" s="46"/>
    </row>
    <row r="25" spans="2:11" s="1" customFormat="1" ht="18" customHeight="1">
      <c r="B25" s="42"/>
      <c r="C25" s="43"/>
      <c r="D25" s="43"/>
      <c r="E25" s="36" t="s">
        <v>39</v>
      </c>
      <c r="F25" s="43"/>
      <c r="G25" s="43"/>
      <c r="H25" s="43"/>
      <c r="I25" s="130" t="s">
        <v>35</v>
      </c>
      <c r="J25" s="36" t="s">
        <v>24</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85.5" customHeight="1">
      <c r="B28" s="132"/>
      <c r="C28" s="133"/>
      <c r="D28" s="133"/>
      <c r="E28" s="377" t="s">
        <v>42</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ROUND(J89,2)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ROUND(SUM(BE89:BE92),2)</f>
        <v>0</v>
      </c>
      <c r="G34" s="43"/>
      <c r="H34" s="43"/>
      <c r="I34" s="142">
        <v>0.21</v>
      </c>
      <c r="J34" s="141">
        <f>ROUND(ROUND((SUM(BE89:BE92)),2)*I34,2)</f>
        <v>0</v>
      </c>
      <c r="K34" s="46"/>
    </row>
    <row r="35" spans="2:11" s="1" customFormat="1" ht="14.45" customHeight="1">
      <c r="B35" s="42"/>
      <c r="C35" s="43"/>
      <c r="D35" s="43"/>
      <c r="E35" s="50" t="s">
        <v>49</v>
      </c>
      <c r="F35" s="141">
        <f>ROUND(SUM(BF89:BF92),2)</f>
        <v>0</v>
      </c>
      <c r="G35" s="43"/>
      <c r="H35" s="43"/>
      <c r="I35" s="142">
        <v>0.15</v>
      </c>
      <c r="J35" s="141">
        <f>ROUND(ROUND((SUM(BF89:BF92)),2)*I35,2)</f>
        <v>0</v>
      </c>
      <c r="K35" s="46"/>
    </row>
    <row r="36" spans="2:11" s="1" customFormat="1" ht="14.45" customHeight="1" hidden="1">
      <c r="B36" s="42"/>
      <c r="C36" s="43"/>
      <c r="D36" s="43"/>
      <c r="E36" s="50" t="s">
        <v>50</v>
      </c>
      <c r="F36" s="141">
        <f>ROUND(SUM(BG89:BG92),2)</f>
        <v>0</v>
      </c>
      <c r="G36" s="43"/>
      <c r="H36" s="43"/>
      <c r="I36" s="142">
        <v>0.21</v>
      </c>
      <c r="J36" s="141">
        <v>0</v>
      </c>
      <c r="K36" s="46"/>
    </row>
    <row r="37" spans="2:11" s="1" customFormat="1" ht="14.45" customHeight="1" hidden="1">
      <c r="B37" s="42"/>
      <c r="C37" s="43"/>
      <c r="D37" s="43"/>
      <c r="E37" s="50" t="s">
        <v>51</v>
      </c>
      <c r="F37" s="141">
        <f>ROUND(SUM(BH89:BH92),2)</f>
        <v>0</v>
      </c>
      <c r="G37" s="43"/>
      <c r="H37" s="43"/>
      <c r="I37" s="142">
        <v>0.15</v>
      </c>
      <c r="J37" s="141">
        <v>0</v>
      </c>
      <c r="K37" s="46"/>
    </row>
    <row r="38" spans="2:11" s="1" customFormat="1" ht="14.45" customHeight="1" hidden="1">
      <c r="B38" s="42"/>
      <c r="C38" s="43"/>
      <c r="D38" s="43"/>
      <c r="E38" s="50" t="s">
        <v>52</v>
      </c>
      <c r="F38" s="141">
        <f>ROUND(SUM(BI89:BI92),2)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158</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164</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D.1.1.1 - Expozice</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Mariánský Týnec 1, 33141 Kralovice</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J89</f>
        <v>0</v>
      </c>
      <c r="K64" s="46"/>
      <c r="AU64" s="25" t="s">
        <v>175</v>
      </c>
    </row>
    <row r="65" spans="2:11" s="8" customFormat="1" ht="24.95" customHeight="1">
      <c r="B65" s="160"/>
      <c r="C65" s="161"/>
      <c r="D65" s="162" t="s">
        <v>2170</v>
      </c>
      <c r="E65" s="163"/>
      <c r="F65" s="163"/>
      <c r="G65" s="163"/>
      <c r="H65" s="163"/>
      <c r="I65" s="164"/>
      <c r="J65" s="165">
        <f>J90</f>
        <v>0</v>
      </c>
      <c r="K65" s="166"/>
    </row>
    <row r="66" spans="2:11" s="1" customFormat="1" ht="21.75" customHeight="1">
      <c r="B66" s="42"/>
      <c r="C66" s="43"/>
      <c r="D66" s="43"/>
      <c r="E66" s="43"/>
      <c r="F66" s="43"/>
      <c r="G66" s="43"/>
      <c r="H66" s="43"/>
      <c r="I66" s="129"/>
      <c r="J66" s="43"/>
      <c r="K66" s="46"/>
    </row>
    <row r="67" spans="2:11" s="1" customFormat="1" ht="6.95" customHeight="1">
      <c r="B67" s="57"/>
      <c r="C67" s="58"/>
      <c r="D67" s="58"/>
      <c r="E67" s="58"/>
      <c r="F67" s="58"/>
      <c r="G67" s="58"/>
      <c r="H67" s="58"/>
      <c r="I67" s="150"/>
      <c r="J67" s="58"/>
      <c r="K67" s="59"/>
    </row>
    <row r="71" spans="2:12" s="1" customFormat="1" ht="6.95" customHeight="1">
      <c r="B71" s="60"/>
      <c r="C71" s="61"/>
      <c r="D71" s="61"/>
      <c r="E71" s="61"/>
      <c r="F71" s="61"/>
      <c r="G71" s="61"/>
      <c r="H71" s="61"/>
      <c r="I71" s="153"/>
      <c r="J71" s="61"/>
      <c r="K71" s="61"/>
      <c r="L71" s="62"/>
    </row>
    <row r="72" spans="2:12" s="1" customFormat="1" ht="36.95" customHeight="1">
      <c r="B72" s="42"/>
      <c r="C72" s="63" t="s">
        <v>209</v>
      </c>
      <c r="D72" s="64"/>
      <c r="E72" s="64"/>
      <c r="F72" s="64"/>
      <c r="G72" s="64"/>
      <c r="H72" s="64"/>
      <c r="I72" s="174"/>
      <c r="J72" s="64"/>
      <c r="K72" s="64"/>
      <c r="L72" s="62"/>
    </row>
    <row r="73" spans="2:12" s="1" customFormat="1" ht="6.95" customHeight="1">
      <c r="B73" s="42"/>
      <c r="C73" s="64"/>
      <c r="D73" s="64"/>
      <c r="E73" s="64"/>
      <c r="F73" s="64"/>
      <c r="G73" s="64"/>
      <c r="H73" s="64"/>
      <c r="I73" s="174"/>
      <c r="J73" s="64"/>
      <c r="K73" s="64"/>
      <c r="L73" s="62"/>
    </row>
    <row r="74" spans="2:12" s="1" customFormat="1" ht="14.45" customHeight="1">
      <c r="B74" s="42"/>
      <c r="C74" s="66" t="s">
        <v>18</v>
      </c>
      <c r="D74" s="64"/>
      <c r="E74" s="64"/>
      <c r="F74" s="64"/>
      <c r="G74" s="64"/>
      <c r="H74" s="64"/>
      <c r="I74" s="174"/>
      <c r="J74" s="64"/>
      <c r="K74" s="64"/>
      <c r="L74" s="62"/>
    </row>
    <row r="75" spans="2:12" s="1" customFormat="1" ht="16.5" customHeight="1">
      <c r="B75" s="42"/>
      <c r="C75" s="64"/>
      <c r="D75" s="64"/>
      <c r="E75" s="418" t="str">
        <f>E7</f>
        <v>Mariánská Týnice - Dostavba východního ambitu</v>
      </c>
      <c r="F75" s="419"/>
      <c r="G75" s="419"/>
      <c r="H75" s="419"/>
      <c r="I75" s="174"/>
      <c r="J75" s="64"/>
      <c r="K75" s="64"/>
      <c r="L75" s="62"/>
    </row>
    <row r="76" spans="2:12" ht="13.5">
      <c r="B76" s="29"/>
      <c r="C76" s="66" t="s">
        <v>155</v>
      </c>
      <c r="D76" s="175"/>
      <c r="E76" s="175"/>
      <c r="F76" s="175"/>
      <c r="G76" s="175"/>
      <c r="H76" s="175"/>
      <c r="J76" s="175"/>
      <c r="K76" s="175"/>
      <c r="L76" s="176"/>
    </row>
    <row r="77" spans="2:12" ht="16.5" customHeight="1">
      <c r="B77" s="29"/>
      <c r="C77" s="175"/>
      <c r="D77" s="175"/>
      <c r="E77" s="418" t="s">
        <v>158</v>
      </c>
      <c r="F77" s="423"/>
      <c r="G77" s="423"/>
      <c r="H77" s="423"/>
      <c r="J77" s="175"/>
      <c r="K77" s="175"/>
      <c r="L77" s="176"/>
    </row>
    <row r="78" spans="2:12" ht="13.5">
      <c r="B78" s="29"/>
      <c r="C78" s="66" t="s">
        <v>161</v>
      </c>
      <c r="D78" s="175"/>
      <c r="E78" s="175"/>
      <c r="F78" s="175"/>
      <c r="G78" s="175"/>
      <c r="H78" s="175"/>
      <c r="J78" s="175"/>
      <c r="K78" s="175"/>
      <c r="L78" s="176"/>
    </row>
    <row r="79" spans="2:12" s="1" customFormat="1" ht="16.5" customHeight="1">
      <c r="B79" s="42"/>
      <c r="C79" s="64"/>
      <c r="D79" s="64"/>
      <c r="E79" s="422" t="s">
        <v>164</v>
      </c>
      <c r="F79" s="420"/>
      <c r="G79" s="420"/>
      <c r="H79" s="420"/>
      <c r="I79" s="174"/>
      <c r="J79" s="64"/>
      <c r="K79" s="64"/>
      <c r="L79" s="62"/>
    </row>
    <row r="80" spans="2:12" s="1" customFormat="1" ht="14.45" customHeight="1">
      <c r="B80" s="42"/>
      <c r="C80" s="66" t="s">
        <v>2168</v>
      </c>
      <c r="D80" s="64"/>
      <c r="E80" s="64"/>
      <c r="F80" s="64"/>
      <c r="G80" s="64"/>
      <c r="H80" s="64"/>
      <c r="I80" s="174"/>
      <c r="J80" s="64"/>
      <c r="K80" s="64"/>
      <c r="L80" s="62"/>
    </row>
    <row r="81" spans="2:12" s="1" customFormat="1" ht="17.25" customHeight="1">
      <c r="B81" s="42"/>
      <c r="C81" s="64"/>
      <c r="D81" s="64"/>
      <c r="E81" s="388" t="str">
        <f>E13</f>
        <v>D.1.1.1 - Expozice</v>
      </c>
      <c r="F81" s="420"/>
      <c r="G81" s="420"/>
      <c r="H81" s="420"/>
      <c r="I81" s="174"/>
      <c r="J81" s="64"/>
      <c r="K81" s="64"/>
      <c r="L81" s="62"/>
    </row>
    <row r="82" spans="2:12" s="1" customFormat="1" ht="6.95" customHeight="1">
      <c r="B82" s="42"/>
      <c r="C82" s="64"/>
      <c r="D82" s="64"/>
      <c r="E82" s="64"/>
      <c r="F82" s="64"/>
      <c r="G82" s="64"/>
      <c r="H82" s="64"/>
      <c r="I82" s="174"/>
      <c r="J82" s="64"/>
      <c r="K82" s="64"/>
      <c r="L82" s="62"/>
    </row>
    <row r="83" spans="2:12" s="1" customFormat="1" ht="18" customHeight="1">
      <c r="B83" s="42"/>
      <c r="C83" s="66" t="s">
        <v>26</v>
      </c>
      <c r="D83" s="64"/>
      <c r="E83" s="64"/>
      <c r="F83" s="177" t="str">
        <f>F16</f>
        <v>Mariánský Týnec 1, 33141 Kralovice</v>
      </c>
      <c r="G83" s="64"/>
      <c r="H83" s="64"/>
      <c r="I83" s="178" t="s">
        <v>28</v>
      </c>
      <c r="J83" s="74" t="str">
        <f>IF(J16="","",J16)</f>
        <v>19. 6. 2017</v>
      </c>
      <c r="K83" s="64"/>
      <c r="L83" s="62"/>
    </row>
    <row r="84" spans="2:12" s="1" customFormat="1" ht="6.95" customHeight="1">
      <c r="B84" s="42"/>
      <c r="C84" s="64"/>
      <c r="D84" s="64"/>
      <c r="E84" s="64"/>
      <c r="F84" s="64"/>
      <c r="G84" s="64"/>
      <c r="H84" s="64"/>
      <c r="I84" s="174"/>
      <c r="J84" s="64"/>
      <c r="K84" s="64"/>
      <c r="L84" s="62"/>
    </row>
    <row r="85" spans="2:12" s="1" customFormat="1" ht="13.5">
      <c r="B85" s="42"/>
      <c r="C85" s="66" t="s">
        <v>32</v>
      </c>
      <c r="D85" s="64"/>
      <c r="E85" s="64"/>
      <c r="F85" s="177" t="str">
        <f>E19</f>
        <v>Muzeum a galerie severního Plzeňska v M. Týnici</v>
      </c>
      <c r="G85" s="64"/>
      <c r="H85" s="64"/>
      <c r="I85" s="178" t="s">
        <v>38</v>
      </c>
      <c r="J85" s="177" t="str">
        <f>E25</f>
        <v>ATELIER SOUKUP OPL ŠVEHLA s.r.o.</v>
      </c>
      <c r="K85" s="64"/>
      <c r="L85" s="62"/>
    </row>
    <row r="86" spans="2:12" s="1" customFormat="1" ht="14.45" customHeight="1">
      <c r="B86" s="42"/>
      <c r="C86" s="66" t="s">
        <v>36</v>
      </c>
      <c r="D86" s="64"/>
      <c r="E86" s="64"/>
      <c r="F86" s="177" t="str">
        <f>IF(E22="","",E22)</f>
        <v/>
      </c>
      <c r="G86" s="64"/>
      <c r="H86" s="64"/>
      <c r="I86" s="174"/>
      <c r="J86" s="64"/>
      <c r="K86" s="64"/>
      <c r="L86" s="62"/>
    </row>
    <row r="87" spans="2:12" s="1" customFormat="1" ht="10.35" customHeight="1">
      <c r="B87" s="42"/>
      <c r="C87" s="64"/>
      <c r="D87" s="64"/>
      <c r="E87" s="64"/>
      <c r="F87" s="64"/>
      <c r="G87" s="64"/>
      <c r="H87" s="64"/>
      <c r="I87" s="174"/>
      <c r="J87" s="64"/>
      <c r="K87" s="64"/>
      <c r="L87" s="62"/>
    </row>
    <row r="88" spans="2:20" s="10" customFormat="1" ht="29.25" customHeight="1">
      <c r="B88" s="179"/>
      <c r="C88" s="180" t="s">
        <v>210</v>
      </c>
      <c r="D88" s="181" t="s">
        <v>62</v>
      </c>
      <c r="E88" s="181" t="s">
        <v>58</v>
      </c>
      <c r="F88" s="181" t="s">
        <v>211</v>
      </c>
      <c r="G88" s="181" t="s">
        <v>212</v>
      </c>
      <c r="H88" s="181" t="s">
        <v>213</v>
      </c>
      <c r="I88" s="182" t="s">
        <v>214</v>
      </c>
      <c r="J88" s="181" t="s">
        <v>173</v>
      </c>
      <c r="K88" s="183" t="s">
        <v>215</v>
      </c>
      <c r="L88" s="184"/>
      <c r="M88" s="82" t="s">
        <v>216</v>
      </c>
      <c r="N88" s="83" t="s">
        <v>47</v>
      </c>
      <c r="O88" s="83" t="s">
        <v>217</v>
      </c>
      <c r="P88" s="83" t="s">
        <v>218</v>
      </c>
      <c r="Q88" s="83" t="s">
        <v>219</v>
      </c>
      <c r="R88" s="83" t="s">
        <v>220</v>
      </c>
      <c r="S88" s="83" t="s">
        <v>221</v>
      </c>
      <c r="T88" s="84" t="s">
        <v>222</v>
      </c>
    </row>
    <row r="89" spans="2:63" s="1" customFormat="1" ht="29.25" customHeight="1">
      <c r="B89" s="42"/>
      <c r="C89" s="88" t="s">
        <v>174</v>
      </c>
      <c r="D89" s="64"/>
      <c r="E89" s="64"/>
      <c r="F89" s="64"/>
      <c r="G89" s="64"/>
      <c r="H89" s="64"/>
      <c r="I89" s="174"/>
      <c r="J89" s="185">
        <f>BK89</f>
        <v>0</v>
      </c>
      <c r="K89" s="64"/>
      <c r="L89" s="62"/>
      <c r="M89" s="85"/>
      <c r="N89" s="86"/>
      <c r="O89" s="86"/>
      <c r="P89" s="186">
        <f>P90</f>
        <v>0</v>
      </c>
      <c r="Q89" s="86"/>
      <c r="R89" s="186">
        <f>R90</f>
        <v>0</v>
      </c>
      <c r="S89" s="86"/>
      <c r="T89" s="187">
        <f>T90</f>
        <v>0</v>
      </c>
      <c r="AT89" s="25" t="s">
        <v>76</v>
      </c>
      <c r="AU89" s="25" t="s">
        <v>175</v>
      </c>
      <c r="BK89" s="188">
        <f>BK90</f>
        <v>0</v>
      </c>
    </row>
    <row r="90" spans="2:63" s="11" customFormat="1" ht="37.35" customHeight="1">
      <c r="B90" s="189"/>
      <c r="C90" s="190"/>
      <c r="D90" s="203" t="s">
        <v>76</v>
      </c>
      <c r="E90" s="290" t="s">
        <v>81</v>
      </c>
      <c r="F90" s="290" t="s">
        <v>94</v>
      </c>
      <c r="G90" s="190"/>
      <c r="H90" s="190"/>
      <c r="I90" s="193"/>
      <c r="J90" s="291">
        <f>BK90</f>
        <v>0</v>
      </c>
      <c r="K90" s="190"/>
      <c r="L90" s="195"/>
      <c r="M90" s="196"/>
      <c r="N90" s="197"/>
      <c r="O90" s="197"/>
      <c r="P90" s="198">
        <f>SUM(P91:P92)</f>
        <v>0</v>
      </c>
      <c r="Q90" s="197"/>
      <c r="R90" s="198">
        <f>SUM(R91:R92)</f>
        <v>0</v>
      </c>
      <c r="S90" s="197"/>
      <c r="T90" s="199">
        <f>SUM(T91:T92)</f>
        <v>0</v>
      </c>
      <c r="AR90" s="200" t="s">
        <v>231</v>
      </c>
      <c r="AT90" s="201" t="s">
        <v>76</v>
      </c>
      <c r="AU90" s="201" t="s">
        <v>77</v>
      </c>
      <c r="AY90" s="200" t="s">
        <v>225</v>
      </c>
      <c r="BK90" s="202">
        <f>SUM(BK91:BK92)</f>
        <v>0</v>
      </c>
    </row>
    <row r="91" spans="2:65" s="1" customFormat="1" ht="25.5" customHeight="1">
      <c r="B91" s="42"/>
      <c r="C91" s="206" t="s">
        <v>25</v>
      </c>
      <c r="D91" s="206" t="s">
        <v>227</v>
      </c>
      <c r="E91" s="207" t="s">
        <v>25</v>
      </c>
      <c r="F91" s="208" t="s">
        <v>2171</v>
      </c>
      <c r="G91" s="209" t="s">
        <v>748</v>
      </c>
      <c r="H91" s="210">
        <v>3</v>
      </c>
      <c r="I91" s="211"/>
      <c r="J91" s="212">
        <f>ROUND(I91*H91,2)</f>
        <v>0</v>
      </c>
      <c r="K91" s="208" t="s">
        <v>24</v>
      </c>
      <c r="L91" s="62"/>
      <c r="M91" s="213" t="s">
        <v>24</v>
      </c>
      <c r="N91" s="214" t="s">
        <v>48</v>
      </c>
      <c r="O91" s="43"/>
      <c r="P91" s="215">
        <f>O91*H91</f>
        <v>0</v>
      </c>
      <c r="Q91" s="215">
        <v>0</v>
      </c>
      <c r="R91" s="215">
        <f>Q91*H91</f>
        <v>0</v>
      </c>
      <c r="S91" s="215">
        <v>0</v>
      </c>
      <c r="T91" s="216">
        <f>S91*H91</f>
        <v>0</v>
      </c>
      <c r="AR91" s="25" t="s">
        <v>2172</v>
      </c>
      <c r="AT91" s="25" t="s">
        <v>227</v>
      </c>
      <c r="AU91" s="25" t="s">
        <v>25</v>
      </c>
      <c r="AY91" s="25" t="s">
        <v>225</v>
      </c>
      <c r="BE91" s="217">
        <f>IF(N91="základní",J91,0)</f>
        <v>0</v>
      </c>
      <c r="BF91" s="217">
        <f>IF(N91="snížená",J91,0)</f>
        <v>0</v>
      </c>
      <c r="BG91" s="217">
        <f>IF(N91="zákl. přenesená",J91,0)</f>
        <v>0</v>
      </c>
      <c r="BH91" s="217">
        <f>IF(N91="sníž. přenesená",J91,0)</f>
        <v>0</v>
      </c>
      <c r="BI91" s="217">
        <f>IF(N91="nulová",J91,0)</f>
        <v>0</v>
      </c>
      <c r="BJ91" s="25" t="s">
        <v>25</v>
      </c>
      <c r="BK91" s="217">
        <f>ROUND(I91*H91,2)</f>
        <v>0</v>
      </c>
      <c r="BL91" s="25" t="s">
        <v>2172</v>
      </c>
      <c r="BM91" s="25" t="s">
        <v>2173</v>
      </c>
    </row>
    <row r="92" spans="2:47" s="1" customFormat="1" ht="27">
      <c r="B92" s="42"/>
      <c r="C92" s="64"/>
      <c r="D92" s="218" t="s">
        <v>233</v>
      </c>
      <c r="E92" s="64"/>
      <c r="F92" s="219" t="s">
        <v>2171</v>
      </c>
      <c r="G92" s="64"/>
      <c r="H92" s="64"/>
      <c r="I92" s="174"/>
      <c r="J92" s="64"/>
      <c r="K92" s="64"/>
      <c r="L92" s="62"/>
      <c r="M92" s="287"/>
      <c r="N92" s="288"/>
      <c r="O92" s="288"/>
      <c r="P92" s="288"/>
      <c r="Q92" s="288"/>
      <c r="R92" s="288"/>
      <c r="S92" s="288"/>
      <c r="T92" s="289"/>
      <c r="AT92" s="25" t="s">
        <v>233</v>
      </c>
      <c r="AU92" s="25" t="s">
        <v>25</v>
      </c>
    </row>
    <row r="93" spans="2:12" s="1" customFormat="1" ht="6.95" customHeight="1">
      <c r="B93" s="57"/>
      <c r="C93" s="58"/>
      <c r="D93" s="58"/>
      <c r="E93" s="58"/>
      <c r="F93" s="58"/>
      <c r="G93" s="58"/>
      <c r="H93" s="58"/>
      <c r="I93" s="150"/>
      <c r="J93" s="58"/>
      <c r="K93" s="58"/>
      <c r="L93" s="62"/>
    </row>
  </sheetData>
  <sheetProtection password="CC35" sheet="1" objects="1" scenarios="1" formatCells="0" formatColumns="0" formatRows="0" sort="0" autoFilter="0"/>
  <autoFilter ref="C88:K92"/>
  <mergeCells count="16">
    <mergeCell ref="L2:V2"/>
    <mergeCell ref="E75:H75"/>
    <mergeCell ref="E79:H79"/>
    <mergeCell ref="E77:H77"/>
    <mergeCell ref="E81:H81"/>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5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101</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158</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2174</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2175</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27</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
        <v>24</v>
      </c>
      <c r="K18" s="46"/>
    </row>
    <row r="19" spans="2:11" s="1" customFormat="1" ht="18" customHeight="1">
      <c r="B19" s="42"/>
      <c r="C19" s="43"/>
      <c r="D19" s="43"/>
      <c r="E19" s="36" t="s">
        <v>34</v>
      </c>
      <c r="F19" s="43"/>
      <c r="G19" s="43"/>
      <c r="H19" s="43"/>
      <c r="I19" s="130" t="s">
        <v>35</v>
      </c>
      <c r="J19" s="36" t="s">
        <v>24</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
        <v>24</v>
      </c>
      <c r="K24" s="46"/>
    </row>
    <row r="25" spans="2:11" s="1" customFormat="1" ht="18" customHeight="1">
      <c r="B25" s="42"/>
      <c r="C25" s="43"/>
      <c r="D25" s="43"/>
      <c r="E25" s="36" t="s">
        <v>39</v>
      </c>
      <c r="F25" s="43"/>
      <c r="G25" s="43"/>
      <c r="H25" s="43"/>
      <c r="I25" s="130" t="s">
        <v>35</v>
      </c>
      <c r="J25" s="36" t="s">
        <v>24</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85.5" customHeight="1">
      <c r="B28" s="132"/>
      <c r="C28" s="133"/>
      <c r="D28" s="133"/>
      <c r="E28" s="377" t="s">
        <v>42</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ROUND(J94,2)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ROUND(SUM(BE94:BE255),2)</f>
        <v>0</v>
      </c>
      <c r="G34" s="43"/>
      <c r="H34" s="43"/>
      <c r="I34" s="142">
        <v>0.21</v>
      </c>
      <c r="J34" s="141">
        <f>ROUND(ROUND((SUM(BE94:BE255)),2)*I34,2)</f>
        <v>0</v>
      </c>
      <c r="K34" s="46"/>
    </row>
    <row r="35" spans="2:11" s="1" customFormat="1" ht="14.45" customHeight="1">
      <c r="B35" s="42"/>
      <c r="C35" s="43"/>
      <c r="D35" s="43"/>
      <c r="E35" s="50" t="s">
        <v>49</v>
      </c>
      <c r="F35" s="141">
        <f>ROUND(SUM(BF94:BF255),2)</f>
        <v>0</v>
      </c>
      <c r="G35" s="43"/>
      <c r="H35" s="43"/>
      <c r="I35" s="142">
        <v>0.15</v>
      </c>
      <c r="J35" s="141">
        <f>ROUND(ROUND((SUM(BF94:BF255)),2)*I35,2)</f>
        <v>0</v>
      </c>
      <c r="K35" s="46"/>
    </row>
    <row r="36" spans="2:11" s="1" customFormat="1" ht="14.45" customHeight="1" hidden="1">
      <c r="B36" s="42"/>
      <c r="C36" s="43"/>
      <c r="D36" s="43"/>
      <c r="E36" s="50" t="s">
        <v>50</v>
      </c>
      <c r="F36" s="141">
        <f>ROUND(SUM(BG94:BG255),2)</f>
        <v>0</v>
      </c>
      <c r="G36" s="43"/>
      <c r="H36" s="43"/>
      <c r="I36" s="142">
        <v>0.21</v>
      </c>
      <c r="J36" s="141">
        <v>0</v>
      </c>
      <c r="K36" s="46"/>
    </row>
    <row r="37" spans="2:11" s="1" customFormat="1" ht="14.45" customHeight="1" hidden="1">
      <c r="B37" s="42"/>
      <c r="C37" s="43"/>
      <c r="D37" s="43"/>
      <c r="E37" s="50" t="s">
        <v>51</v>
      </c>
      <c r="F37" s="141">
        <f>ROUND(SUM(BH94:BH255),2)</f>
        <v>0</v>
      </c>
      <c r="G37" s="43"/>
      <c r="H37" s="43"/>
      <c r="I37" s="142">
        <v>0.15</v>
      </c>
      <c r="J37" s="141">
        <v>0</v>
      </c>
      <c r="K37" s="46"/>
    </row>
    <row r="38" spans="2:11" s="1" customFormat="1" ht="14.45" customHeight="1" hidden="1">
      <c r="B38" s="42"/>
      <c r="C38" s="43"/>
      <c r="D38" s="43"/>
      <c r="E38" s="50" t="s">
        <v>52</v>
      </c>
      <c r="F38" s="141">
        <f>ROUND(SUM(BI94:BI255),2)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158</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2174</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D.1.4.a - Zařízení zdravotních instalací</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Mariánský Týnec 1, 33141 Kralovice</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J94</f>
        <v>0</v>
      </c>
      <c r="K64" s="46"/>
      <c r="AU64" s="25" t="s">
        <v>175</v>
      </c>
    </row>
    <row r="65" spans="2:11" s="8" customFormat="1" ht="24.95" customHeight="1">
      <c r="B65" s="160"/>
      <c r="C65" s="161"/>
      <c r="D65" s="162" t="s">
        <v>2176</v>
      </c>
      <c r="E65" s="163"/>
      <c r="F65" s="163"/>
      <c r="G65" s="163"/>
      <c r="H65" s="163"/>
      <c r="I65" s="164"/>
      <c r="J65" s="165">
        <f>J95</f>
        <v>0</v>
      </c>
      <c r="K65" s="166"/>
    </row>
    <row r="66" spans="2:11" s="8" customFormat="1" ht="24.95" customHeight="1">
      <c r="B66" s="160"/>
      <c r="C66" s="161"/>
      <c r="D66" s="162" t="s">
        <v>2177</v>
      </c>
      <c r="E66" s="163"/>
      <c r="F66" s="163"/>
      <c r="G66" s="163"/>
      <c r="H66" s="163"/>
      <c r="I66" s="164"/>
      <c r="J66" s="165">
        <f>J123</f>
        <v>0</v>
      </c>
      <c r="K66" s="166"/>
    </row>
    <row r="67" spans="2:11" s="8" customFormat="1" ht="24.95" customHeight="1">
      <c r="B67" s="160"/>
      <c r="C67" s="161"/>
      <c r="D67" s="162" t="s">
        <v>2178</v>
      </c>
      <c r="E67" s="163"/>
      <c r="F67" s="163"/>
      <c r="G67" s="163"/>
      <c r="H67" s="163"/>
      <c r="I67" s="164"/>
      <c r="J67" s="165">
        <f>J127</f>
        <v>0</v>
      </c>
      <c r="K67" s="166"/>
    </row>
    <row r="68" spans="2:11" s="8" customFormat="1" ht="24.95" customHeight="1">
      <c r="B68" s="160"/>
      <c r="C68" s="161"/>
      <c r="D68" s="162" t="s">
        <v>2179</v>
      </c>
      <c r="E68" s="163"/>
      <c r="F68" s="163"/>
      <c r="G68" s="163"/>
      <c r="H68" s="163"/>
      <c r="I68" s="164"/>
      <c r="J68" s="165">
        <f>J177</f>
        <v>0</v>
      </c>
      <c r="K68" s="166"/>
    </row>
    <row r="69" spans="2:11" s="8" customFormat="1" ht="24.95" customHeight="1">
      <c r="B69" s="160"/>
      <c r="C69" s="161"/>
      <c r="D69" s="162" t="s">
        <v>2180</v>
      </c>
      <c r="E69" s="163"/>
      <c r="F69" s="163"/>
      <c r="G69" s="163"/>
      <c r="H69" s="163"/>
      <c r="I69" s="164"/>
      <c r="J69" s="165">
        <f>J180</f>
        <v>0</v>
      </c>
      <c r="K69" s="166"/>
    </row>
    <row r="70" spans="2:11" s="8" customFormat="1" ht="24.95" customHeight="1">
      <c r="B70" s="160"/>
      <c r="C70" s="161"/>
      <c r="D70" s="162" t="s">
        <v>2181</v>
      </c>
      <c r="E70" s="163"/>
      <c r="F70" s="163"/>
      <c r="G70" s="163"/>
      <c r="H70" s="163"/>
      <c r="I70" s="164"/>
      <c r="J70" s="165">
        <f>J185</f>
        <v>0</v>
      </c>
      <c r="K70" s="166"/>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0"/>
      <c r="J72" s="58"/>
      <c r="K72" s="59"/>
    </row>
    <row r="76" spans="2:12" s="1" customFormat="1" ht="6.95" customHeight="1">
      <c r="B76" s="60"/>
      <c r="C76" s="61"/>
      <c r="D76" s="61"/>
      <c r="E76" s="61"/>
      <c r="F76" s="61"/>
      <c r="G76" s="61"/>
      <c r="H76" s="61"/>
      <c r="I76" s="153"/>
      <c r="J76" s="61"/>
      <c r="K76" s="61"/>
      <c r="L76" s="62"/>
    </row>
    <row r="77" spans="2:12" s="1" customFormat="1" ht="36.95" customHeight="1">
      <c r="B77" s="42"/>
      <c r="C77" s="63" t="s">
        <v>209</v>
      </c>
      <c r="D77" s="64"/>
      <c r="E77" s="64"/>
      <c r="F77" s="64"/>
      <c r="G77" s="64"/>
      <c r="H77" s="64"/>
      <c r="I77" s="174"/>
      <c r="J77" s="64"/>
      <c r="K77" s="64"/>
      <c r="L77" s="62"/>
    </row>
    <row r="78" spans="2:12" s="1" customFormat="1" ht="6.95" customHeight="1">
      <c r="B78" s="42"/>
      <c r="C78" s="64"/>
      <c r="D78" s="64"/>
      <c r="E78" s="64"/>
      <c r="F78" s="64"/>
      <c r="G78" s="64"/>
      <c r="H78" s="64"/>
      <c r="I78" s="174"/>
      <c r="J78" s="64"/>
      <c r="K78" s="64"/>
      <c r="L78" s="62"/>
    </row>
    <row r="79" spans="2:12" s="1" customFormat="1" ht="14.45" customHeight="1">
      <c r="B79" s="42"/>
      <c r="C79" s="66" t="s">
        <v>18</v>
      </c>
      <c r="D79" s="64"/>
      <c r="E79" s="64"/>
      <c r="F79" s="64"/>
      <c r="G79" s="64"/>
      <c r="H79" s="64"/>
      <c r="I79" s="174"/>
      <c r="J79" s="64"/>
      <c r="K79" s="64"/>
      <c r="L79" s="62"/>
    </row>
    <row r="80" spans="2:12" s="1" customFormat="1" ht="16.5" customHeight="1">
      <c r="B80" s="42"/>
      <c r="C80" s="64"/>
      <c r="D80" s="64"/>
      <c r="E80" s="418" t="str">
        <f>E7</f>
        <v>Mariánská Týnice - Dostavba východního ambitu</v>
      </c>
      <c r="F80" s="419"/>
      <c r="G80" s="419"/>
      <c r="H80" s="419"/>
      <c r="I80" s="174"/>
      <c r="J80" s="64"/>
      <c r="K80" s="64"/>
      <c r="L80" s="62"/>
    </row>
    <row r="81" spans="2:12" ht="13.5">
      <c r="B81" s="29"/>
      <c r="C81" s="66" t="s">
        <v>155</v>
      </c>
      <c r="D81" s="175"/>
      <c r="E81" s="175"/>
      <c r="F81" s="175"/>
      <c r="G81" s="175"/>
      <c r="H81" s="175"/>
      <c r="J81" s="175"/>
      <c r="K81" s="175"/>
      <c r="L81" s="176"/>
    </row>
    <row r="82" spans="2:12" ht="16.5" customHeight="1">
      <c r="B82" s="29"/>
      <c r="C82" s="175"/>
      <c r="D82" s="175"/>
      <c r="E82" s="418" t="s">
        <v>158</v>
      </c>
      <c r="F82" s="423"/>
      <c r="G82" s="423"/>
      <c r="H82" s="423"/>
      <c r="J82" s="175"/>
      <c r="K82" s="175"/>
      <c r="L82" s="176"/>
    </row>
    <row r="83" spans="2:12" ht="13.5">
      <c r="B83" s="29"/>
      <c r="C83" s="66" t="s">
        <v>161</v>
      </c>
      <c r="D83" s="175"/>
      <c r="E83" s="175"/>
      <c r="F83" s="175"/>
      <c r="G83" s="175"/>
      <c r="H83" s="175"/>
      <c r="J83" s="175"/>
      <c r="K83" s="175"/>
      <c r="L83" s="176"/>
    </row>
    <row r="84" spans="2:12" s="1" customFormat="1" ht="16.5" customHeight="1">
      <c r="B84" s="42"/>
      <c r="C84" s="64"/>
      <c r="D84" s="64"/>
      <c r="E84" s="422" t="s">
        <v>2174</v>
      </c>
      <c r="F84" s="420"/>
      <c r="G84" s="420"/>
      <c r="H84" s="420"/>
      <c r="I84" s="174"/>
      <c r="J84" s="64"/>
      <c r="K84" s="64"/>
      <c r="L84" s="62"/>
    </row>
    <row r="85" spans="2:12" s="1" customFormat="1" ht="14.45" customHeight="1">
      <c r="B85" s="42"/>
      <c r="C85" s="66" t="s">
        <v>2168</v>
      </c>
      <c r="D85" s="64"/>
      <c r="E85" s="64"/>
      <c r="F85" s="64"/>
      <c r="G85" s="64"/>
      <c r="H85" s="64"/>
      <c r="I85" s="174"/>
      <c r="J85" s="64"/>
      <c r="K85" s="64"/>
      <c r="L85" s="62"/>
    </row>
    <row r="86" spans="2:12" s="1" customFormat="1" ht="17.25" customHeight="1">
      <c r="B86" s="42"/>
      <c r="C86" s="64"/>
      <c r="D86" s="64"/>
      <c r="E86" s="388" t="str">
        <f>E13</f>
        <v>D.1.4.a - Zařízení zdravotních instalací</v>
      </c>
      <c r="F86" s="420"/>
      <c r="G86" s="420"/>
      <c r="H86" s="420"/>
      <c r="I86" s="174"/>
      <c r="J86" s="64"/>
      <c r="K86" s="64"/>
      <c r="L86" s="62"/>
    </row>
    <row r="87" spans="2:12" s="1" customFormat="1" ht="6.95" customHeight="1">
      <c r="B87" s="42"/>
      <c r="C87" s="64"/>
      <c r="D87" s="64"/>
      <c r="E87" s="64"/>
      <c r="F87" s="64"/>
      <c r="G87" s="64"/>
      <c r="H87" s="64"/>
      <c r="I87" s="174"/>
      <c r="J87" s="64"/>
      <c r="K87" s="64"/>
      <c r="L87" s="62"/>
    </row>
    <row r="88" spans="2:12" s="1" customFormat="1" ht="18" customHeight="1">
      <c r="B88" s="42"/>
      <c r="C88" s="66" t="s">
        <v>26</v>
      </c>
      <c r="D88" s="64"/>
      <c r="E88" s="64"/>
      <c r="F88" s="177" t="str">
        <f>F16</f>
        <v>Mariánský Týnec 1, 33141 Kralovice</v>
      </c>
      <c r="G88" s="64"/>
      <c r="H88" s="64"/>
      <c r="I88" s="178" t="s">
        <v>28</v>
      </c>
      <c r="J88" s="74" t="str">
        <f>IF(J16="","",J16)</f>
        <v>19. 6. 2017</v>
      </c>
      <c r="K88" s="64"/>
      <c r="L88" s="62"/>
    </row>
    <row r="89" spans="2:12" s="1" customFormat="1" ht="6.95" customHeight="1">
      <c r="B89" s="42"/>
      <c r="C89" s="64"/>
      <c r="D89" s="64"/>
      <c r="E89" s="64"/>
      <c r="F89" s="64"/>
      <c r="G89" s="64"/>
      <c r="H89" s="64"/>
      <c r="I89" s="174"/>
      <c r="J89" s="64"/>
      <c r="K89" s="64"/>
      <c r="L89" s="62"/>
    </row>
    <row r="90" spans="2:12" s="1" customFormat="1" ht="13.5">
      <c r="B90" s="42"/>
      <c r="C90" s="66" t="s">
        <v>32</v>
      </c>
      <c r="D90" s="64"/>
      <c r="E90" s="64"/>
      <c r="F90" s="177" t="str">
        <f>E19</f>
        <v>Muzeum a galerie severního Plzeňska v M. Týnici</v>
      </c>
      <c r="G90" s="64"/>
      <c r="H90" s="64"/>
      <c r="I90" s="178" t="s">
        <v>38</v>
      </c>
      <c r="J90" s="177" t="str">
        <f>E25</f>
        <v>ATELIER SOUKUP OPL ŠVEHLA s.r.o.</v>
      </c>
      <c r="K90" s="64"/>
      <c r="L90" s="62"/>
    </row>
    <row r="91" spans="2:12" s="1" customFormat="1" ht="14.45" customHeight="1">
      <c r="B91" s="42"/>
      <c r="C91" s="66" t="s">
        <v>36</v>
      </c>
      <c r="D91" s="64"/>
      <c r="E91" s="64"/>
      <c r="F91" s="177" t="str">
        <f>IF(E22="","",E22)</f>
        <v/>
      </c>
      <c r="G91" s="64"/>
      <c r="H91" s="64"/>
      <c r="I91" s="174"/>
      <c r="J91" s="64"/>
      <c r="K91" s="64"/>
      <c r="L91" s="62"/>
    </row>
    <row r="92" spans="2:12" s="1" customFormat="1" ht="10.35" customHeight="1">
      <c r="B92" s="42"/>
      <c r="C92" s="64"/>
      <c r="D92" s="64"/>
      <c r="E92" s="64"/>
      <c r="F92" s="64"/>
      <c r="G92" s="64"/>
      <c r="H92" s="64"/>
      <c r="I92" s="174"/>
      <c r="J92" s="64"/>
      <c r="K92" s="64"/>
      <c r="L92" s="62"/>
    </row>
    <row r="93" spans="2:20" s="10" customFormat="1" ht="29.25" customHeight="1">
      <c r="B93" s="179"/>
      <c r="C93" s="180" t="s">
        <v>210</v>
      </c>
      <c r="D93" s="181" t="s">
        <v>62</v>
      </c>
      <c r="E93" s="181" t="s">
        <v>58</v>
      </c>
      <c r="F93" s="181" t="s">
        <v>211</v>
      </c>
      <c r="G93" s="181" t="s">
        <v>212</v>
      </c>
      <c r="H93" s="181" t="s">
        <v>213</v>
      </c>
      <c r="I93" s="182" t="s">
        <v>214</v>
      </c>
      <c r="J93" s="181" t="s">
        <v>173</v>
      </c>
      <c r="K93" s="183" t="s">
        <v>215</v>
      </c>
      <c r="L93" s="184"/>
      <c r="M93" s="82" t="s">
        <v>216</v>
      </c>
      <c r="N93" s="83" t="s">
        <v>47</v>
      </c>
      <c r="O93" s="83" t="s">
        <v>217</v>
      </c>
      <c r="P93" s="83" t="s">
        <v>218</v>
      </c>
      <c r="Q93" s="83" t="s">
        <v>219</v>
      </c>
      <c r="R93" s="83" t="s">
        <v>220</v>
      </c>
      <c r="S93" s="83" t="s">
        <v>221</v>
      </c>
      <c r="T93" s="84" t="s">
        <v>222</v>
      </c>
    </row>
    <row r="94" spans="2:63" s="1" customFormat="1" ht="29.25" customHeight="1">
      <c r="B94" s="42"/>
      <c r="C94" s="88" t="s">
        <v>174</v>
      </c>
      <c r="D94" s="64"/>
      <c r="E94" s="64"/>
      <c r="F94" s="64"/>
      <c r="G94" s="64"/>
      <c r="H94" s="64"/>
      <c r="I94" s="174"/>
      <c r="J94" s="185">
        <f>BK94</f>
        <v>0</v>
      </c>
      <c r="K94" s="64"/>
      <c r="L94" s="62"/>
      <c r="M94" s="85"/>
      <c r="N94" s="86"/>
      <c r="O94" s="86"/>
      <c r="P94" s="186">
        <f>P95+P123+P127+P177+P180+P185</f>
        <v>0</v>
      </c>
      <c r="Q94" s="86"/>
      <c r="R94" s="186">
        <f>R95+R123+R127+R177+R180+R185</f>
        <v>495.667</v>
      </c>
      <c r="S94" s="86"/>
      <c r="T94" s="187">
        <f>T95+T123+T127+T177+T180+T185</f>
        <v>33.451</v>
      </c>
      <c r="AT94" s="25" t="s">
        <v>76</v>
      </c>
      <c r="AU94" s="25" t="s">
        <v>175</v>
      </c>
      <c r="BK94" s="188">
        <f>BK95+BK123+BK127+BK177+BK180+BK185</f>
        <v>0</v>
      </c>
    </row>
    <row r="95" spans="2:63" s="11" customFormat="1" ht="37.35" customHeight="1">
      <c r="B95" s="189"/>
      <c r="C95" s="190"/>
      <c r="D95" s="203" t="s">
        <v>76</v>
      </c>
      <c r="E95" s="290" t="s">
        <v>2182</v>
      </c>
      <c r="F95" s="290" t="s">
        <v>2183</v>
      </c>
      <c r="G95" s="190"/>
      <c r="H95" s="190"/>
      <c r="I95" s="193"/>
      <c r="J95" s="291">
        <f>BK95</f>
        <v>0</v>
      </c>
      <c r="K95" s="190"/>
      <c r="L95" s="195"/>
      <c r="M95" s="196"/>
      <c r="N95" s="197"/>
      <c r="O95" s="197"/>
      <c r="P95" s="198">
        <f>SUM(P96:P122)</f>
        <v>0</v>
      </c>
      <c r="Q95" s="197"/>
      <c r="R95" s="198">
        <f>SUM(R96:R122)</f>
        <v>0</v>
      </c>
      <c r="S95" s="197"/>
      <c r="T95" s="199">
        <f>SUM(T96:T122)</f>
        <v>0</v>
      </c>
      <c r="AR95" s="200" t="s">
        <v>25</v>
      </c>
      <c r="AT95" s="201" t="s">
        <v>76</v>
      </c>
      <c r="AU95" s="201" t="s">
        <v>77</v>
      </c>
      <c r="AY95" s="200" t="s">
        <v>225</v>
      </c>
      <c r="BK95" s="202">
        <f>SUM(BK96:BK122)</f>
        <v>0</v>
      </c>
    </row>
    <row r="96" spans="2:65" s="1" customFormat="1" ht="25.5" customHeight="1">
      <c r="B96" s="42"/>
      <c r="C96" s="206" t="s">
        <v>25</v>
      </c>
      <c r="D96" s="206" t="s">
        <v>227</v>
      </c>
      <c r="E96" s="207" t="s">
        <v>2184</v>
      </c>
      <c r="F96" s="208" t="s">
        <v>2185</v>
      </c>
      <c r="G96" s="209" t="s">
        <v>147</v>
      </c>
      <c r="H96" s="210">
        <v>95.2</v>
      </c>
      <c r="I96" s="211"/>
      <c r="J96" s="212">
        <f>ROUND(I96*H96,2)</f>
        <v>0</v>
      </c>
      <c r="K96" s="208" t="s">
        <v>230</v>
      </c>
      <c r="L96" s="62"/>
      <c r="M96" s="213" t="s">
        <v>24</v>
      </c>
      <c r="N96" s="214" t="s">
        <v>48</v>
      </c>
      <c r="O96" s="43"/>
      <c r="P96" s="215">
        <f>O96*H96</f>
        <v>0</v>
      </c>
      <c r="Q96" s="215">
        <v>0</v>
      </c>
      <c r="R96" s="215">
        <f>Q96*H96</f>
        <v>0</v>
      </c>
      <c r="S96" s="215">
        <v>0</v>
      </c>
      <c r="T96" s="216">
        <f>S96*H96</f>
        <v>0</v>
      </c>
      <c r="AR96" s="25" t="s">
        <v>231</v>
      </c>
      <c r="AT96" s="25" t="s">
        <v>227</v>
      </c>
      <c r="AU96" s="25" t="s">
        <v>25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231</v>
      </c>
      <c r="BM96" s="25" t="s">
        <v>85</v>
      </c>
    </row>
    <row r="97" spans="2:47" s="1" customFormat="1" ht="27">
      <c r="B97" s="42"/>
      <c r="C97" s="64"/>
      <c r="D97" s="218" t="s">
        <v>233</v>
      </c>
      <c r="E97" s="64"/>
      <c r="F97" s="219" t="s">
        <v>2186</v>
      </c>
      <c r="G97" s="64"/>
      <c r="H97" s="64"/>
      <c r="I97" s="174"/>
      <c r="J97" s="64"/>
      <c r="K97" s="64"/>
      <c r="L97" s="62"/>
      <c r="M97" s="220"/>
      <c r="N97" s="43"/>
      <c r="O97" s="43"/>
      <c r="P97" s="43"/>
      <c r="Q97" s="43"/>
      <c r="R97" s="43"/>
      <c r="S97" s="43"/>
      <c r="T97" s="79"/>
      <c r="AT97" s="25" t="s">
        <v>233</v>
      </c>
      <c r="AU97" s="25" t="s">
        <v>25</v>
      </c>
    </row>
    <row r="98" spans="2:47" s="1" customFormat="1" ht="54">
      <c r="B98" s="42"/>
      <c r="C98" s="64"/>
      <c r="D98" s="223" t="s">
        <v>468</v>
      </c>
      <c r="E98" s="64"/>
      <c r="F98" s="286" t="s">
        <v>2187</v>
      </c>
      <c r="G98" s="64"/>
      <c r="H98" s="64"/>
      <c r="I98" s="174"/>
      <c r="J98" s="64"/>
      <c r="K98" s="64"/>
      <c r="L98" s="62"/>
      <c r="M98" s="220"/>
      <c r="N98" s="43"/>
      <c r="O98" s="43"/>
      <c r="P98" s="43"/>
      <c r="Q98" s="43"/>
      <c r="R98" s="43"/>
      <c r="S98" s="43"/>
      <c r="T98" s="79"/>
      <c r="AT98" s="25" t="s">
        <v>468</v>
      </c>
      <c r="AU98" s="25" t="s">
        <v>25</v>
      </c>
    </row>
    <row r="99" spans="2:65" s="1" customFormat="1" ht="25.5" customHeight="1">
      <c r="B99" s="42"/>
      <c r="C99" s="206" t="s">
        <v>85</v>
      </c>
      <c r="D99" s="206" t="s">
        <v>227</v>
      </c>
      <c r="E99" s="207" t="s">
        <v>2188</v>
      </c>
      <c r="F99" s="208" t="s">
        <v>2189</v>
      </c>
      <c r="G99" s="209" t="s">
        <v>147</v>
      </c>
      <c r="H99" s="210">
        <v>159.1</v>
      </c>
      <c r="I99" s="211"/>
      <c r="J99" s="212">
        <f>ROUND(I99*H99,2)</f>
        <v>0</v>
      </c>
      <c r="K99" s="208" t="s">
        <v>230</v>
      </c>
      <c r="L99" s="62"/>
      <c r="M99" s="213" t="s">
        <v>24</v>
      </c>
      <c r="N99" s="214" t="s">
        <v>48</v>
      </c>
      <c r="O99" s="43"/>
      <c r="P99" s="215">
        <f>O99*H99</f>
        <v>0</v>
      </c>
      <c r="Q99" s="215">
        <v>0</v>
      </c>
      <c r="R99" s="215">
        <f>Q99*H99</f>
        <v>0</v>
      </c>
      <c r="S99" s="215">
        <v>0</v>
      </c>
      <c r="T99" s="216">
        <f>S99*H99</f>
        <v>0</v>
      </c>
      <c r="AR99" s="25" t="s">
        <v>231</v>
      </c>
      <c r="AT99" s="25" t="s">
        <v>227</v>
      </c>
      <c r="AU99" s="25" t="s">
        <v>25</v>
      </c>
      <c r="AY99" s="25" t="s">
        <v>225</v>
      </c>
      <c r="BE99" s="217">
        <f>IF(N99="základní",J99,0)</f>
        <v>0</v>
      </c>
      <c r="BF99" s="217">
        <f>IF(N99="snížená",J99,0)</f>
        <v>0</v>
      </c>
      <c r="BG99" s="217">
        <f>IF(N99="zákl. přenesená",J99,0)</f>
        <v>0</v>
      </c>
      <c r="BH99" s="217">
        <f>IF(N99="sníž. přenesená",J99,0)</f>
        <v>0</v>
      </c>
      <c r="BI99" s="217">
        <f>IF(N99="nulová",J99,0)</f>
        <v>0</v>
      </c>
      <c r="BJ99" s="25" t="s">
        <v>25</v>
      </c>
      <c r="BK99" s="217">
        <f>ROUND(I99*H99,2)</f>
        <v>0</v>
      </c>
      <c r="BL99" s="25" t="s">
        <v>231</v>
      </c>
      <c r="BM99" s="25" t="s">
        <v>231</v>
      </c>
    </row>
    <row r="100" spans="2:47" s="1" customFormat="1" ht="27">
      <c r="B100" s="42"/>
      <c r="C100" s="64"/>
      <c r="D100" s="218" t="s">
        <v>233</v>
      </c>
      <c r="E100" s="64"/>
      <c r="F100" s="219" t="s">
        <v>2190</v>
      </c>
      <c r="G100" s="64"/>
      <c r="H100" s="64"/>
      <c r="I100" s="174"/>
      <c r="J100" s="64"/>
      <c r="K100" s="64"/>
      <c r="L100" s="62"/>
      <c r="M100" s="220"/>
      <c r="N100" s="43"/>
      <c r="O100" s="43"/>
      <c r="P100" s="43"/>
      <c r="Q100" s="43"/>
      <c r="R100" s="43"/>
      <c r="S100" s="43"/>
      <c r="T100" s="79"/>
      <c r="AT100" s="25" t="s">
        <v>233</v>
      </c>
      <c r="AU100" s="25" t="s">
        <v>25</v>
      </c>
    </row>
    <row r="101" spans="2:47" s="1" customFormat="1" ht="54">
      <c r="B101" s="42"/>
      <c r="C101" s="64"/>
      <c r="D101" s="223" t="s">
        <v>468</v>
      </c>
      <c r="E101" s="64"/>
      <c r="F101" s="286" t="s">
        <v>2187</v>
      </c>
      <c r="G101" s="64"/>
      <c r="H101" s="64"/>
      <c r="I101" s="174"/>
      <c r="J101" s="64"/>
      <c r="K101" s="64"/>
      <c r="L101" s="62"/>
      <c r="M101" s="220"/>
      <c r="N101" s="43"/>
      <c r="O101" s="43"/>
      <c r="P101" s="43"/>
      <c r="Q101" s="43"/>
      <c r="R101" s="43"/>
      <c r="S101" s="43"/>
      <c r="T101" s="79"/>
      <c r="AT101" s="25" t="s">
        <v>468</v>
      </c>
      <c r="AU101" s="25" t="s">
        <v>25</v>
      </c>
    </row>
    <row r="102" spans="2:65" s="1" customFormat="1" ht="25.5" customHeight="1">
      <c r="B102" s="42"/>
      <c r="C102" s="206" t="s">
        <v>91</v>
      </c>
      <c r="D102" s="206" t="s">
        <v>227</v>
      </c>
      <c r="E102" s="207" t="s">
        <v>2191</v>
      </c>
      <c r="F102" s="208" t="s">
        <v>2192</v>
      </c>
      <c r="G102" s="209" t="s">
        <v>147</v>
      </c>
      <c r="H102" s="210">
        <v>54.42</v>
      </c>
      <c r="I102" s="211"/>
      <c r="J102" s="212">
        <f>ROUND(I102*H102,2)</f>
        <v>0</v>
      </c>
      <c r="K102" s="208" t="s">
        <v>230</v>
      </c>
      <c r="L102" s="62"/>
      <c r="M102" s="213" t="s">
        <v>24</v>
      </c>
      <c r="N102" s="214" t="s">
        <v>48</v>
      </c>
      <c r="O102" s="43"/>
      <c r="P102" s="215">
        <f>O102*H102</f>
        <v>0</v>
      </c>
      <c r="Q102" s="215">
        <v>0</v>
      </c>
      <c r="R102" s="215">
        <f>Q102*H102</f>
        <v>0</v>
      </c>
      <c r="S102" s="215">
        <v>0</v>
      </c>
      <c r="T102" s="216">
        <f>S102*H102</f>
        <v>0</v>
      </c>
      <c r="AR102" s="25" t="s">
        <v>231</v>
      </c>
      <c r="AT102" s="25" t="s">
        <v>227</v>
      </c>
      <c r="AU102" s="25" t="s">
        <v>25</v>
      </c>
      <c r="AY102" s="25" t="s">
        <v>225</v>
      </c>
      <c r="BE102" s="217">
        <f>IF(N102="základní",J102,0)</f>
        <v>0</v>
      </c>
      <c r="BF102" s="217">
        <f>IF(N102="snížená",J102,0)</f>
        <v>0</v>
      </c>
      <c r="BG102" s="217">
        <f>IF(N102="zákl. přenesená",J102,0)</f>
        <v>0</v>
      </c>
      <c r="BH102" s="217">
        <f>IF(N102="sníž. přenesená",J102,0)</f>
        <v>0</v>
      </c>
      <c r="BI102" s="217">
        <f>IF(N102="nulová",J102,0)</f>
        <v>0</v>
      </c>
      <c r="BJ102" s="25" t="s">
        <v>25</v>
      </c>
      <c r="BK102" s="217">
        <f>ROUND(I102*H102,2)</f>
        <v>0</v>
      </c>
      <c r="BL102" s="25" t="s">
        <v>231</v>
      </c>
      <c r="BM102" s="25" t="s">
        <v>265</v>
      </c>
    </row>
    <row r="103" spans="2:47" s="1" customFormat="1" ht="40.5">
      <c r="B103" s="42"/>
      <c r="C103" s="64"/>
      <c r="D103" s="218" t="s">
        <v>233</v>
      </c>
      <c r="E103" s="64"/>
      <c r="F103" s="219" t="s">
        <v>2193</v>
      </c>
      <c r="G103" s="64"/>
      <c r="H103" s="64"/>
      <c r="I103" s="174"/>
      <c r="J103" s="64"/>
      <c r="K103" s="64"/>
      <c r="L103" s="62"/>
      <c r="M103" s="220"/>
      <c r="N103" s="43"/>
      <c r="O103" s="43"/>
      <c r="P103" s="43"/>
      <c r="Q103" s="43"/>
      <c r="R103" s="43"/>
      <c r="S103" s="43"/>
      <c r="T103" s="79"/>
      <c r="AT103" s="25" t="s">
        <v>233</v>
      </c>
      <c r="AU103" s="25" t="s">
        <v>25</v>
      </c>
    </row>
    <row r="104" spans="2:47" s="1" customFormat="1" ht="175.5">
      <c r="B104" s="42"/>
      <c r="C104" s="64"/>
      <c r="D104" s="223" t="s">
        <v>468</v>
      </c>
      <c r="E104" s="64"/>
      <c r="F104" s="286" t="s">
        <v>2194</v>
      </c>
      <c r="G104" s="64"/>
      <c r="H104" s="64"/>
      <c r="I104" s="174"/>
      <c r="J104" s="64"/>
      <c r="K104" s="64"/>
      <c r="L104" s="62"/>
      <c r="M104" s="220"/>
      <c r="N104" s="43"/>
      <c r="O104" s="43"/>
      <c r="P104" s="43"/>
      <c r="Q104" s="43"/>
      <c r="R104" s="43"/>
      <c r="S104" s="43"/>
      <c r="T104" s="79"/>
      <c r="AT104" s="25" t="s">
        <v>468</v>
      </c>
      <c r="AU104" s="25" t="s">
        <v>25</v>
      </c>
    </row>
    <row r="105" spans="2:65" s="1" customFormat="1" ht="16.5" customHeight="1">
      <c r="B105" s="42"/>
      <c r="C105" s="206" t="s">
        <v>231</v>
      </c>
      <c r="D105" s="206" t="s">
        <v>227</v>
      </c>
      <c r="E105" s="207" t="s">
        <v>2195</v>
      </c>
      <c r="F105" s="208" t="s">
        <v>2196</v>
      </c>
      <c r="G105" s="209" t="s">
        <v>141</v>
      </c>
      <c r="H105" s="210">
        <v>257</v>
      </c>
      <c r="I105" s="211"/>
      <c r="J105" s="212">
        <f>ROUND(I105*H105,2)</f>
        <v>0</v>
      </c>
      <c r="K105" s="208" t="s">
        <v>230</v>
      </c>
      <c r="L105" s="62"/>
      <c r="M105" s="213" t="s">
        <v>24</v>
      </c>
      <c r="N105" s="214" t="s">
        <v>48</v>
      </c>
      <c r="O105" s="43"/>
      <c r="P105" s="215">
        <f>O105*H105</f>
        <v>0</v>
      </c>
      <c r="Q105" s="215">
        <v>0</v>
      </c>
      <c r="R105" s="215">
        <f>Q105*H105</f>
        <v>0</v>
      </c>
      <c r="S105" s="215">
        <v>0</v>
      </c>
      <c r="T105" s="216">
        <f>S105*H105</f>
        <v>0</v>
      </c>
      <c r="AR105" s="25" t="s">
        <v>231</v>
      </c>
      <c r="AT105" s="25" t="s">
        <v>227</v>
      </c>
      <c r="AU105" s="25" t="s">
        <v>25</v>
      </c>
      <c r="AY105" s="25" t="s">
        <v>225</v>
      </c>
      <c r="BE105" s="217">
        <f>IF(N105="základní",J105,0)</f>
        <v>0</v>
      </c>
      <c r="BF105" s="217">
        <f>IF(N105="snížená",J105,0)</f>
        <v>0</v>
      </c>
      <c r="BG105" s="217">
        <f>IF(N105="zákl. přenesená",J105,0)</f>
        <v>0</v>
      </c>
      <c r="BH105" s="217">
        <f>IF(N105="sníž. přenesená",J105,0)</f>
        <v>0</v>
      </c>
      <c r="BI105" s="217">
        <f>IF(N105="nulová",J105,0)</f>
        <v>0</v>
      </c>
      <c r="BJ105" s="25" t="s">
        <v>25</v>
      </c>
      <c r="BK105" s="217">
        <f>ROUND(I105*H105,2)</f>
        <v>0</v>
      </c>
      <c r="BL105" s="25" t="s">
        <v>231</v>
      </c>
      <c r="BM105" s="25" t="s">
        <v>277</v>
      </c>
    </row>
    <row r="106" spans="2:47" s="1" customFormat="1" ht="27">
      <c r="B106" s="42"/>
      <c r="C106" s="64"/>
      <c r="D106" s="218" t="s">
        <v>233</v>
      </c>
      <c r="E106" s="64"/>
      <c r="F106" s="219" t="s">
        <v>2197</v>
      </c>
      <c r="G106" s="64"/>
      <c r="H106" s="64"/>
      <c r="I106" s="174"/>
      <c r="J106" s="64"/>
      <c r="K106" s="64"/>
      <c r="L106" s="62"/>
      <c r="M106" s="220"/>
      <c r="N106" s="43"/>
      <c r="O106" s="43"/>
      <c r="P106" s="43"/>
      <c r="Q106" s="43"/>
      <c r="R106" s="43"/>
      <c r="S106" s="43"/>
      <c r="T106" s="79"/>
      <c r="AT106" s="25" t="s">
        <v>233</v>
      </c>
      <c r="AU106" s="25" t="s">
        <v>25</v>
      </c>
    </row>
    <row r="107" spans="2:47" s="1" customFormat="1" ht="148.5">
      <c r="B107" s="42"/>
      <c r="C107" s="64"/>
      <c r="D107" s="223" t="s">
        <v>468</v>
      </c>
      <c r="E107" s="64"/>
      <c r="F107" s="286" t="s">
        <v>2198</v>
      </c>
      <c r="G107" s="64"/>
      <c r="H107" s="64"/>
      <c r="I107" s="174"/>
      <c r="J107" s="64"/>
      <c r="K107" s="64"/>
      <c r="L107" s="62"/>
      <c r="M107" s="220"/>
      <c r="N107" s="43"/>
      <c r="O107" s="43"/>
      <c r="P107" s="43"/>
      <c r="Q107" s="43"/>
      <c r="R107" s="43"/>
      <c r="S107" s="43"/>
      <c r="T107" s="79"/>
      <c r="AT107" s="25" t="s">
        <v>468</v>
      </c>
      <c r="AU107" s="25" t="s">
        <v>25</v>
      </c>
    </row>
    <row r="108" spans="2:65" s="1" customFormat="1" ht="16.5" customHeight="1">
      <c r="B108" s="42"/>
      <c r="C108" s="206" t="s">
        <v>260</v>
      </c>
      <c r="D108" s="206" t="s">
        <v>227</v>
      </c>
      <c r="E108" s="207" t="s">
        <v>2199</v>
      </c>
      <c r="F108" s="208" t="s">
        <v>2200</v>
      </c>
      <c r="G108" s="209" t="s">
        <v>141</v>
      </c>
      <c r="H108" s="210">
        <v>257</v>
      </c>
      <c r="I108" s="211"/>
      <c r="J108" s="212">
        <f>ROUND(I108*H108,2)</f>
        <v>0</v>
      </c>
      <c r="K108" s="208" t="s">
        <v>230</v>
      </c>
      <c r="L108" s="62"/>
      <c r="M108" s="213" t="s">
        <v>24</v>
      </c>
      <c r="N108" s="214" t="s">
        <v>48</v>
      </c>
      <c r="O108" s="43"/>
      <c r="P108" s="215">
        <f>O108*H108</f>
        <v>0</v>
      </c>
      <c r="Q108" s="215">
        <v>0</v>
      </c>
      <c r="R108" s="215">
        <f>Q108*H108</f>
        <v>0</v>
      </c>
      <c r="S108" s="215">
        <v>0</v>
      </c>
      <c r="T108" s="216">
        <f>S108*H108</f>
        <v>0</v>
      </c>
      <c r="AR108" s="25" t="s">
        <v>231</v>
      </c>
      <c r="AT108" s="25" t="s">
        <v>227</v>
      </c>
      <c r="AU108" s="25" t="s">
        <v>25</v>
      </c>
      <c r="AY108" s="25" t="s">
        <v>225</v>
      </c>
      <c r="BE108" s="217">
        <f>IF(N108="základní",J108,0)</f>
        <v>0</v>
      </c>
      <c r="BF108" s="217">
        <f>IF(N108="snížená",J108,0)</f>
        <v>0</v>
      </c>
      <c r="BG108" s="217">
        <f>IF(N108="zákl. přenesená",J108,0)</f>
        <v>0</v>
      </c>
      <c r="BH108" s="217">
        <f>IF(N108="sníž. přenesená",J108,0)</f>
        <v>0</v>
      </c>
      <c r="BI108" s="217">
        <f>IF(N108="nulová",J108,0)</f>
        <v>0</v>
      </c>
      <c r="BJ108" s="25" t="s">
        <v>25</v>
      </c>
      <c r="BK108" s="217">
        <f>ROUND(I108*H108,2)</f>
        <v>0</v>
      </c>
      <c r="BL108" s="25" t="s">
        <v>231</v>
      </c>
      <c r="BM108" s="25" t="s">
        <v>30</v>
      </c>
    </row>
    <row r="109" spans="2:47" s="1" customFormat="1" ht="27">
      <c r="B109" s="42"/>
      <c r="C109" s="64"/>
      <c r="D109" s="223" t="s">
        <v>233</v>
      </c>
      <c r="E109" s="64"/>
      <c r="F109" s="269" t="s">
        <v>2201</v>
      </c>
      <c r="G109" s="64"/>
      <c r="H109" s="64"/>
      <c r="I109" s="174"/>
      <c r="J109" s="64"/>
      <c r="K109" s="64"/>
      <c r="L109" s="62"/>
      <c r="M109" s="220"/>
      <c r="N109" s="43"/>
      <c r="O109" s="43"/>
      <c r="P109" s="43"/>
      <c r="Q109" s="43"/>
      <c r="R109" s="43"/>
      <c r="S109" s="43"/>
      <c r="T109" s="79"/>
      <c r="AT109" s="25" t="s">
        <v>233</v>
      </c>
      <c r="AU109" s="25" t="s">
        <v>25</v>
      </c>
    </row>
    <row r="110" spans="2:65" s="1" customFormat="1" ht="16.5" customHeight="1">
      <c r="B110" s="42"/>
      <c r="C110" s="206" t="s">
        <v>265</v>
      </c>
      <c r="D110" s="206" t="s">
        <v>227</v>
      </c>
      <c r="E110" s="207" t="s">
        <v>407</v>
      </c>
      <c r="F110" s="208" t="s">
        <v>2202</v>
      </c>
      <c r="G110" s="209" t="s">
        <v>147</v>
      </c>
      <c r="H110" s="210">
        <v>75.3</v>
      </c>
      <c r="I110" s="211"/>
      <c r="J110" s="212">
        <f>ROUND(I110*H110,2)</f>
        <v>0</v>
      </c>
      <c r="K110" s="208" t="s">
        <v>230</v>
      </c>
      <c r="L110" s="62"/>
      <c r="M110" s="213" t="s">
        <v>24</v>
      </c>
      <c r="N110" s="214" t="s">
        <v>48</v>
      </c>
      <c r="O110" s="43"/>
      <c r="P110" s="215">
        <f>O110*H110</f>
        <v>0</v>
      </c>
      <c r="Q110" s="215">
        <v>0</v>
      </c>
      <c r="R110" s="215">
        <f>Q110*H110</f>
        <v>0</v>
      </c>
      <c r="S110" s="215">
        <v>0</v>
      </c>
      <c r="T110" s="216">
        <f>S110*H110</f>
        <v>0</v>
      </c>
      <c r="AR110" s="25" t="s">
        <v>231</v>
      </c>
      <c r="AT110" s="25" t="s">
        <v>227</v>
      </c>
      <c r="AU110" s="25" t="s">
        <v>25</v>
      </c>
      <c r="AY110" s="25" t="s">
        <v>225</v>
      </c>
      <c r="BE110" s="217">
        <f>IF(N110="základní",J110,0)</f>
        <v>0</v>
      </c>
      <c r="BF110" s="217">
        <f>IF(N110="snížená",J110,0)</f>
        <v>0</v>
      </c>
      <c r="BG110" s="217">
        <f>IF(N110="zákl. přenesená",J110,0)</f>
        <v>0</v>
      </c>
      <c r="BH110" s="217">
        <f>IF(N110="sníž. přenesená",J110,0)</f>
        <v>0</v>
      </c>
      <c r="BI110" s="217">
        <f>IF(N110="nulová",J110,0)</f>
        <v>0</v>
      </c>
      <c r="BJ110" s="25" t="s">
        <v>25</v>
      </c>
      <c r="BK110" s="217">
        <f>ROUND(I110*H110,2)</f>
        <v>0</v>
      </c>
      <c r="BL110" s="25" t="s">
        <v>231</v>
      </c>
      <c r="BM110" s="25" t="s">
        <v>332</v>
      </c>
    </row>
    <row r="111" spans="2:47" s="1" customFormat="1" ht="40.5">
      <c r="B111" s="42"/>
      <c r="C111" s="64"/>
      <c r="D111" s="218" t="s">
        <v>233</v>
      </c>
      <c r="E111" s="64"/>
      <c r="F111" s="219" t="s">
        <v>410</v>
      </c>
      <c r="G111" s="64"/>
      <c r="H111" s="64"/>
      <c r="I111" s="174"/>
      <c r="J111" s="64"/>
      <c r="K111" s="64"/>
      <c r="L111" s="62"/>
      <c r="M111" s="220"/>
      <c r="N111" s="43"/>
      <c r="O111" s="43"/>
      <c r="P111" s="43"/>
      <c r="Q111" s="43"/>
      <c r="R111" s="43"/>
      <c r="S111" s="43"/>
      <c r="T111" s="79"/>
      <c r="AT111" s="25" t="s">
        <v>233</v>
      </c>
      <c r="AU111" s="25" t="s">
        <v>25</v>
      </c>
    </row>
    <row r="112" spans="2:47" s="1" customFormat="1" ht="175.5">
      <c r="B112" s="42"/>
      <c r="C112" s="64"/>
      <c r="D112" s="223" t="s">
        <v>468</v>
      </c>
      <c r="E112" s="64"/>
      <c r="F112" s="286" t="s">
        <v>2203</v>
      </c>
      <c r="G112" s="64"/>
      <c r="H112" s="64"/>
      <c r="I112" s="174"/>
      <c r="J112" s="64"/>
      <c r="K112" s="64"/>
      <c r="L112" s="62"/>
      <c r="M112" s="220"/>
      <c r="N112" s="43"/>
      <c r="O112" s="43"/>
      <c r="P112" s="43"/>
      <c r="Q112" s="43"/>
      <c r="R112" s="43"/>
      <c r="S112" s="43"/>
      <c r="T112" s="79"/>
      <c r="AT112" s="25" t="s">
        <v>468</v>
      </c>
      <c r="AU112" s="25" t="s">
        <v>25</v>
      </c>
    </row>
    <row r="113" spans="2:65" s="1" customFormat="1" ht="16.5" customHeight="1">
      <c r="B113" s="42"/>
      <c r="C113" s="206" t="s">
        <v>272</v>
      </c>
      <c r="D113" s="206" t="s">
        <v>227</v>
      </c>
      <c r="E113" s="207" t="s">
        <v>427</v>
      </c>
      <c r="F113" s="208" t="s">
        <v>2204</v>
      </c>
      <c r="G113" s="209" t="s">
        <v>147</v>
      </c>
      <c r="H113" s="210">
        <v>75.3</v>
      </c>
      <c r="I113" s="211"/>
      <c r="J113" s="212">
        <f>ROUND(I113*H113,2)</f>
        <v>0</v>
      </c>
      <c r="K113" s="208" t="s">
        <v>230</v>
      </c>
      <c r="L113" s="62"/>
      <c r="M113" s="213" t="s">
        <v>24</v>
      </c>
      <c r="N113" s="214" t="s">
        <v>48</v>
      </c>
      <c r="O113" s="43"/>
      <c r="P113" s="215">
        <f>O113*H113</f>
        <v>0</v>
      </c>
      <c r="Q113" s="215">
        <v>0</v>
      </c>
      <c r="R113" s="215">
        <f>Q113*H113</f>
        <v>0</v>
      </c>
      <c r="S113" s="215">
        <v>0</v>
      </c>
      <c r="T113" s="216">
        <f>S113*H113</f>
        <v>0</v>
      </c>
      <c r="AR113" s="25" t="s">
        <v>231</v>
      </c>
      <c r="AT113" s="25" t="s">
        <v>227</v>
      </c>
      <c r="AU113" s="25" t="s">
        <v>25</v>
      </c>
      <c r="AY113" s="25" t="s">
        <v>225</v>
      </c>
      <c r="BE113" s="217">
        <f>IF(N113="základní",J113,0)</f>
        <v>0</v>
      </c>
      <c r="BF113" s="217">
        <f>IF(N113="snížená",J113,0)</f>
        <v>0</v>
      </c>
      <c r="BG113" s="217">
        <f>IF(N113="zákl. přenesená",J113,0)</f>
        <v>0</v>
      </c>
      <c r="BH113" s="217">
        <f>IF(N113="sníž. přenesená",J113,0)</f>
        <v>0</v>
      </c>
      <c r="BI113" s="217">
        <f>IF(N113="nulová",J113,0)</f>
        <v>0</v>
      </c>
      <c r="BJ113" s="25" t="s">
        <v>25</v>
      </c>
      <c r="BK113" s="217">
        <f>ROUND(I113*H113,2)</f>
        <v>0</v>
      </c>
      <c r="BL113" s="25" t="s">
        <v>231</v>
      </c>
      <c r="BM113" s="25" t="s">
        <v>369</v>
      </c>
    </row>
    <row r="114" spans="2:47" s="1" customFormat="1" ht="40.5">
      <c r="B114" s="42"/>
      <c r="C114" s="64"/>
      <c r="D114" s="218" t="s">
        <v>233</v>
      </c>
      <c r="E114" s="64"/>
      <c r="F114" s="219" t="s">
        <v>430</v>
      </c>
      <c r="G114" s="64"/>
      <c r="H114" s="64"/>
      <c r="I114" s="174"/>
      <c r="J114" s="64"/>
      <c r="K114" s="64"/>
      <c r="L114" s="62"/>
      <c r="M114" s="220"/>
      <c r="N114" s="43"/>
      <c r="O114" s="43"/>
      <c r="P114" s="43"/>
      <c r="Q114" s="43"/>
      <c r="R114" s="43"/>
      <c r="S114" s="43"/>
      <c r="T114" s="79"/>
      <c r="AT114" s="25" t="s">
        <v>233</v>
      </c>
      <c r="AU114" s="25" t="s">
        <v>25</v>
      </c>
    </row>
    <row r="115" spans="2:47" s="1" customFormat="1" ht="175.5">
      <c r="B115" s="42"/>
      <c r="C115" s="64"/>
      <c r="D115" s="223" t="s">
        <v>468</v>
      </c>
      <c r="E115" s="64"/>
      <c r="F115" s="286" t="s">
        <v>2203</v>
      </c>
      <c r="G115" s="64"/>
      <c r="H115" s="64"/>
      <c r="I115" s="174"/>
      <c r="J115" s="64"/>
      <c r="K115" s="64"/>
      <c r="L115" s="62"/>
      <c r="M115" s="220"/>
      <c r="N115" s="43"/>
      <c r="O115" s="43"/>
      <c r="P115" s="43"/>
      <c r="Q115" s="43"/>
      <c r="R115" s="43"/>
      <c r="S115" s="43"/>
      <c r="T115" s="79"/>
      <c r="AT115" s="25" t="s">
        <v>468</v>
      </c>
      <c r="AU115" s="25" t="s">
        <v>25</v>
      </c>
    </row>
    <row r="116" spans="2:65" s="1" customFormat="1" ht="16.5" customHeight="1">
      <c r="B116" s="42"/>
      <c r="C116" s="206" t="s">
        <v>277</v>
      </c>
      <c r="D116" s="206" t="s">
        <v>227</v>
      </c>
      <c r="E116" s="207" t="s">
        <v>2002</v>
      </c>
      <c r="F116" s="208" t="s">
        <v>2003</v>
      </c>
      <c r="G116" s="209" t="s">
        <v>147</v>
      </c>
      <c r="H116" s="210">
        <v>179</v>
      </c>
      <c r="I116" s="211"/>
      <c r="J116" s="212">
        <f>ROUND(I116*H116,2)</f>
        <v>0</v>
      </c>
      <c r="K116" s="208" t="s">
        <v>230</v>
      </c>
      <c r="L116" s="62"/>
      <c r="M116" s="213" t="s">
        <v>24</v>
      </c>
      <c r="N116" s="214" t="s">
        <v>48</v>
      </c>
      <c r="O116" s="43"/>
      <c r="P116" s="215">
        <f>O116*H116</f>
        <v>0</v>
      </c>
      <c r="Q116" s="215">
        <v>0</v>
      </c>
      <c r="R116" s="215">
        <f>Q116*H116</f>
        <v>0</v>
      </c>
      <c r="S116" s="215">
        <v>0</v>
      </c>
      <c r="T116" s="216">
        <f>S116*H116</f>
        <v>0</v>
      </c>
      <c r="AR116" s="25" t="s">
        <v>231</v>
      </c>
      <c r="AT116" s="25" t="s">
        <v>227</v>
      </c>
      <c r="AU116" s="25" t="s">
        <v>25</v>
      </c>
      <c r="AY116" s="25" t="s">
        <v>225</v>
      </c>
      <c r="BE116" s="217">
        <f>IF(N116="základní",J116,0)</f>
        <v>0</v>
      </c>
      <c r="BF116" s="217">
        <f>IF(N116="snížená",J116,0)</f>
        <v>0</v>
      </c>
      <c r="BG116" s="217">
        <f>IF(N116="zákl. přenesená",J116,0)</f>
        <v>0</v>
      </c>
      <c r="BH116" s="217">
        <f>IF(N116="sníž. přenesená",J116,0)</f>
        <v>0</v>
      </c>
      <c r="BI116" s="217">
        <f>IF(N116="nulová",J116,0)</f>
        <v>0</v>
      </c>
      <c r="BJ116" s="25" t="s">
        <v>25</v>
      </c>
      <c r="BK116" s="217">
        <f>ROUND(I116*H116,2)</f>
        <v>0</v>
      </c>
      <c r="BL116" s="25" t="s">
        <v>231</v>
      </c>
      <c r="BM116" s="25" t="s">
        <v>378</v>
      </c>
    </row>
    <row r="117" spans="2:47" s="1" customFormat="1" ht="27">
      <c r="B117" s="42"/>
      <c r="C117" s="64"/>
      <c r="D117" s="218" t="s">
        <v>233</v>
      </c>
      <c r="E117" s="64"/>
      <c r="F117" s="219" t="s">
        <v>2005</v>
      </c>
      <c r="G117" s="64"/>
      <c r="H117" s="64"/>
      <c r="I117" s="174"/>
      <c r="J117" s="64"/>
      <c r="K117" s="64"/>
      <c r="L117" s="62"/>
      <c r="M117" s="220"/>
      <c r="N117" s="43"/>
      <c r="O117" s="43"/>
      <c r="P117" s="43"/>
      <c r="Q117" s="43"/>
      <c r="R117" s="43"/>
      <c r="S117" s="43"/>
      <c r="T117" s="79"/>
      <c r="AT117" s="25" t="s">
        <v>233</v>
      </c>
      <c r="AU117" s="25" t="s">
        <v>25</v>
      </c>
    </row>
    <row r="118" spans="2:47" s="1" customFormat="1" ht="175.5">
      <c r="B118" s="42"/>
      <c r="C118" s="64"/>
      <c r="D118" s="223" t="s">
        <v>468</v>
      </c>
      <c r="E118" s="64"/>
      <c r="F118" s="286" t="s">
        <v>2006</v>
      </c>
      <c r="G118" s="64"/>
      <c r="H118" s="64"/>
      <c r="I118" s="174"/>
      <c r="J118" s="64"/>
      <c r="K118" s="64"/>
      <c r="L118" s="62"/>
      <c r="M118" s="220"/>
      <c r="N118" s="43"/>
      <c r="O118" s="43"/>
      <c r="P118" s="43"/>
      <c r="Q118" s="43"/>
      <c r="R118" s="43"/>
      <c r="S118" s="43"/>
      <c r="T118" s="79"/>
      <c r="AT118" s="25" t="s">
        <v>468</v>
      </c>
      <c r="AU118" s="25" t="s">
        <v>25</v>
      </c>
    </row>
    <row r="119" spans="2:65" s="1" customFormat="1" ht="16.5" customHeight="1">
      <c r="B119" s="42"/>
      <c r="C119" s="206" t="s">
        <v>284</v>
      </c>
      <c r="D119" s="206" t="s">
        <v>227</v>
      </c>
      <c r="E119" s="207" t="s">
        <v>2205</v>
      </c>
      <c r="F119" s="208" t="s">
        <v>2206</v>
      </c>
      <c r="G119" s="209" t="s">
        <v>2207</v>
      </c>
      <c r="H119" s="210">
        <v>50</v>
      </c>
      <c r="I119" s="211"/>
      <c r="J119" s="212">
        <f>ROUND(I119*H119,2)</f>
        <v>0</v>
      </c>
      <c r="K119" s="208" t="s">
        <v>24</v>
      </c>
      <c r="L119" s="62"/>
      <c r="M119" s="213" t="s">
        <v>24</v>
      </c>
      <c r="N119" s="214" t="s">
        <v>48</v>
      </c>
      <c r="O119" s="43"/>
      <c r="P119" s="215">
        <f>O119*H119</f>
        <v>0</v>
      </c>
      <c r="Q119" s="215">
        <v>0</v>
      </c>
      <c r="R119" s="215">
        <f>Q119*H119</f>
        <v>0</v>
      </c>
      <c r="S119" s="215">
        <v>0</v>
      </c>
      <c r="T119" s="216">
        <f>S119*H119</f>
        <v>0</v>
      </c>
      <c r="AR119" s="25" t="s">
        <v>231</v>
      </c>
      <c r="AT119" s="25" t="s">
        <v>227</v>
      </c>
      <c r="AU119" s="25" t="s">
        <v>25</v>
      </c>
      <c r="AY119" s="25" t="s">
        <v>225</v>
      </c>
      <c r="BE119" s="217">
        <f>IF(N119="základní",J119,0)</f>
        <v>0</v>
      </c>
      <c r="BF119" s="217">
        <f>IF(N119="snížená",J119,0)</f>
        <v>0</v>
      </c>
      <c r="BG119" s="217">
        <f>IF(N119="zákl. přenesená",J119,0)</f>
        <v>0</v>
      </c>
      <c r="BH119" s="217">
        <f>IF(N119="sníž. přenesená",J119,0)</f>
        <v>0</v>
      </c>
      <c r="BI119" s="217">
        <f>IF(N119="nulová",J119,0)</f>
        <v>0</v>
      </c>
      <c r="BJ119" s="25" t="s">
        <v>25</v>
      </c>
      <c r="BK119" s="217">
        <f>ROUND(I119*H119,2)</f>
        <v>0</v>
      </c>
      <c r="BL119" s="25" t="s">
        <v>231</v>
      </c>
      <c r="BM119" s="25" t="s">
        <v>391</v>
      </c>
    </row>
    <row r="120" spans="2:47" s="1" customFormat="1" ht="13.5">
      <c r="B120" s="42"/>
      <c r="C120" s="64"/>
      <c r="D120" s="223" t="s">
        <v>233</v>
      </c>
      <c r="E120" s="64"/>
      <c r="F120" s="269" t="s">
        <v>2206</v>
      </c>
      <c r="G120" s="64"/>
      <c r="H120" s="64"/>
      <c r="I120" s="174"/>
      <c r="J120" s="64"/>
      <c r="K120" s="64"/>
      <c r="L120" s="62"/>
      <c r="M120" s="220"/>
      <c r="N120" s="43"/>
      <c r="O120" s="43"/>
      <c r="P120" s="43"/>
      <c r="Q120" s="43"/>
      <c r="R120" s="43"/>
      <c r="S120" s="43"/>
      <c r="T120" s="79"/>
      <c r="AT120" s="25" t="s">
        <v>233</v>
      </c>
      <c r="AU120" s="25" t="s">
        <v>25</v>
      </c>
    </row>
    <row r="121" spans="2:65" s="1" customFormat="1" ht="16.5" customHeight="1">
      <c r="B121" s="42"/>
      <c r="C121" s="274" t="s">
        <v>30</v>
      </c>
      <c r="D121" s="274" t="s">
        <v>697</v>
      </c>
      <c r="E121" s="275" t="s">
        <v>2208</v>
      </c>
      <c r="F121" s="276" t="s">
        <v>2209</v>
      </c>
      <c r="G121" s="277" t="s">
        <v>692</v>
      </c>
      <c r="H121" s="278">
        <v>141.45</v>
      </c>
      <c r="I121" s="279"/>
      <c r="J121" s="280">
        <f>ROUND(I121*H121,2)</f>
        <v>0</v>
      </c>
      <c r="K121" s="276" t="s">
        <v>24</v>
      </c>
      <c r="L121" s="281"/>
      <c r="M121" s="282" t="s">
        <v>24</v>
      </c>
      <c r="N121" s="283" t="s">
        <v>48</v>
      </c>
      <c r="O121" s="43"/>
      <c r="P121" s="215">
        <f>O121*H121</f>
        <v>0</v>
      </c>
      <c r="Q121" s="215">
        <v>0</v>
      </c>
      <c r="R121" s="215">
        <f>Q121*H121</f>
        <v>0</v>
      </c>
      <c r="S121" s="215">
        <v>0</v>
      </c>
      <c r="T121" s="216">
        <f>S121*H121</f>
        <v>0</v>
      </c>
      <c r="AR121" s="25" t="s">
        <v>277</v>
      </c>
      <c r="AT121" s="25" t="s">
        <v>697</v>
      </c>
      <c r="AU121" s="25" t="s">
        <v>25</v>
      </c>
      <c r="AY121" s="25" t="s">
        <v>225</v>
      </c>
      <c r="BE121" s="217">
        <f>IF(N121="základní",J121,0)</f>
        <v>0</v>
      </c>
      <c r="BF121" s="217">
        <f>IF(N121="snížená",J121,0)</f>
        <v>0</v>
      </c>
      <c r="BG121" s="217">
        <f>IF(N121="zákl. přenesená",J121,0)</f>
        <v>0</v>
      </c>
      <c r="BH121" s="217">
        <f>IF(N121="sníž. přenesená",J121,0)</f>
        <v>0</v>
      </c>
      <c r="BI121" s="217">
        <f>IF(N121="nulová",J121,0)</f>
        <v>0</v>
      </c>
      <c r="BJ121" s="25" t="s">
        <v>25</v>
      </c>
      <c r="BK121" s="217">
        <f>ROUND(I121*H121,2)</f>
        <v>0</v>
      </c>
      <c r="BL121" s="25" t="s">
        <v>231</v>
      </c>
      <c r="BM121" s="25" t="s">
        <v>401</v>
      </c>
    </row>
    <row r="122" spans="2:47" s="1" customFormat="1" ht="13.5">
      <c r="B122" s="42"/>
      <c r="C122" s="64"/>
      <c r="D122" s="218" t="s">
        <v>233</v>
      </c>
      <c r="E122" s="64"/>
      <c r="F122" s="219" t="s">
        <v>2209</v>
      </c>
      <c r="G122" s="64"/>
      <c r="H122" s="64"/>
      <c r="I122" s="174"/>
      <c r="J122" s="64"/>
      <c r="K122" s="64"/>
      <c r="L122" s="62"/>
      <c r="M122" s="220"/>
      <c r="N122" s="43"/>
      <c r="O122" s="43"/>
      <c r="P122" s="43"/>
      <c r="Q122" s="43"/>
      <c r="R122" s="43"/>
      <c r="S122" s="43"/>
      <c r="T122" s="79"/>
      <c r="AT122" s="25" t="s">
        <v>233</v>
      </c>
      <c r="AU122" s="25" t="s">
        <v>25</v>
      </c>
    </row>
    <row r="123" spans="2:63" s="11" customFormat="1" ht="37.35" customHeight="1">
      <c r="B123" s="189"/>
      <c r="C123" s="190"/>
      <c r="D123" s="203" t="s">
        <v>76</v>
      </c>
      <c r="E123" s="290" t="s">
        <v>2210</v>
      </c>
      <c r="F123" s="290" t="s">
        <v>2211</v>
      </c>
      <c r="G123" s="190"/>
      <c r="H123" s="190"/>
      <c r="I123" s="193"/>
      <c r="J123" s="291">
        <f>BK123</f>
        <v>0</v>
      </c>
      <c r="K123" s="190"/>
      <c r="L123" s="195"/>
      <c r="M123" s="196"/>
      <c r="N123" s="197"/>
      <c r="O123" s="197"/>
      <c r="P123" s="198">
        <f>SUM(P124:P126)</f>
        <v>0</v>
      </c>
      <c r="Q123" s="197"/>
      <c r="R123" s="198">
        <f>SUM(R124:R126)</f>
        <v>0</v>
      </c>
      <c r="S123" s="197"/>
      <c r="T123" s="199">
        <f>SUM(T124:T126)</f>
        <v>0</v>
      </c>
      <c r="AR123" s="200" t="s">
        <v>25</v>
      </c>
      <c r="AT123" s="201" t="s">
        <v>76</v>
      </c>
      <c r="AU123" s="201" t="s">
        <v>77</v>
      </c>
      <c r="AY123" s="200" t="s">
        <v>225</v>
      </c>
      <c r="BK123" s="202">
        <f>SUM(BK124:BK126)</f>
        <v>0</v>
      </c>
    </row>
    <row r="124" spans="2:65" s="1" customFormat="1" ht="16.5" customHeight="1">
      <c r="B124" s="42"/>
      <c r="C124" s="206" t="s">
        <v>327</v>
      </c>
      <c r="D124" s="206" t="s">
        <v>227</v>
      </c>
      <c r="E124" s="207" t="s">
        <v>2212</v>
      </c>
      <c r="F124" s="208" t="s">
        <v>2213</v>
      </c>
      <c r="G124" s="209" t="s">
        <v>147</v>
      </c>
      <c r="H124" s="210">
        <v>18.12</v>
      </c>
      <c r="I124" s="211"/>
      <c r="J124" s="212">
        <f>ROUND(I124*H124,2)</f>
        <v>0</v>
      </c>
      <c r="K124" s="208" t="s">
        <v>230</v>
      </c>
      <c r="L124" s="62"/>
      <c r="M124" s="213" t="s">
        <v>24</v>
      </c>
      <c r="N124" s="214" t="s">
        <v>48</v>
      </c>
      <c r="O124" s="43"/>
      <c r="P124" s="215">
        <f>O124*H124</f>
        <v>0</v>
      </c>
      <c r="Q124" s="215">
        <v>0</v>
      </c>
      <c r="R124" s="215">
        <f>Q124*H124</f>
        <v>0</v>
      </c>
      <c r="S124" s="215">
        <v>0</v>
      </c>
      <c r="T124" s="216">
        <f>S124*H124</f>
        <v>0</v>
      </c>
      <c r="AR124" s="25" t="s">
        <v>231</v>
      </c>
      <c r="AT124" s="25" t="s">
        <v>227</v>
      </c>
      <c r="AU124" s="25" t="s">
        <v>25</v>
      </c>
      <c r="AY124" s="25" t="s">
        <v>225</v>
      </c>
      <c r="BE124" s="217">
        <f>IF(N124="základní",J124,0)</f>
        <v>0</v>
      </c>
      <c r="BF124" s="217">
        <f>IF(N124="snížená",J124,0)</f>
        <v>0</v>
      </c>
      <c r="BG124" s="217">
        <f>IF(N124="zákl. přenesená",J124,0)</f>
        <v>0</v>
      </c>
      <c r="BH124" s="217">
        <f>IF(N124="sníž. přenesená",J124,0)</f>
        <v>0</v>
      </c>
      <c r="BI124" s="217">
        <f>IF(N124="nulová",J124,0)</f>
        <v>0</v>
      </c>
      <c r="BJ124" s="25" t="s">
        <v>25</v>
      </c>
      <c r="BK124" s="217">
        <f>ROUND(I124*H124,2)</f>
        <v>0</v>
      </c>
      <c r="BL124" s="25" t="s">
        <v>231</v>
      </c>
      <c r="BM124" s="25" t="s">
        <v>414</v>
      </c>
    </row>
    <row r="125" spans="2:47" s="1" customFormat="1" ht="13.5">
      <c r="B125" s="42"/>
      <c r="C125" s="64"/>
      <c r="D125" s="218" t="s">
        <v>233</v>
      </c>
      <c r="E125" s="64"/>
      <c r="F125" s="219" t="s">
        <v>2214</v>
      </c>
      <c r="G125" s="64"/>
      <c r="H125" s="64"/>
      <c r="I125" s="174"/>
      <c r="J125" s="64"/>
      <c r="K125" s="64"/>
      <c r="L125" s="62"/>
      <c r="M125" s="220"/>
      <c r="N125" s="43"/>
      <c r="O125" s="43"/>
      <c r="P125" s="43"/>
      <c r="Q125" s="43"/>
      <c r="R125" s="43"/>
      <c r="S125" s="43"/>
      <c r="T125" s="79"/>
      <c r="AT125" s="25" t="s">
        <v>233</v>
      </c>
      <c r="AU125" s="25" t="s">
        <v>25</v>
      </c>
    </row>
    <row r="126" spans="2:47" s="1" customFormat="1" ht="54">
      <c r="B126" s="42"/>
      <c r="C126" s="64"/>
      <c r="D126" s="218" t="s">
        <v>468</v>
      </c>
      <c r="E126" s="64"/>
      <c r="F126" s="273" t="s">
        <v>2215</v>
      </c>
      <c r="G126" s="64"/>
      <c r="H126" s="64"/>
      <c r="I126" s="174"/>
      <c r="J126" s="64"/>
      <c r="K126" s="64"/>
      <c r="L126" s="62"/>
      <c r="M126" s="220"/>
      <c r="N126" s="43"/>
      <c r="O126" s="43"/>
      <c r="P126" s="43"/>
      <c r="Q126" s="43"/>
      <c r="R126" s="43"/>
      <c r="S126" s="43"/>
      <c r="T126" s="79"/>
      <c r="AT126" s="25" t="s">
        <v>468</v>
      </c>
      <c r="AU126" s="25" t="s">
        <v>25</v>
      </c>
    </row>
    <row r="127" spans="2:63" s="11" customFormat="1" ht="37.35" customHeight="1">
      <c r="B127" s="189"/>
      <c r="C127" s="190"/>
      <c r="D127" s="203" t="s">
        <v>76</v>
      </c>
      <c r="E127" s="290" t="s">
        <v>2216</v>
      </c>
      <c r="F127" s="290" t="s">
        <v>2217</v>
      </c>
      <c r="G127" s="190"/>
      <c r="H127" s="190"/>
      <c r="I127" s="193"/>
      <c r="J127" s="291">
        <f>BK127</f>
        <v>0</v>
      </c>
      <c r="K127" s="190"/>
      <c r="L127" s="195"/>
      <c r="M127" s="196"/>
      <c r="N127" s="197"/>
      <c r="O127" s="197"/>
      <c r="P127" s="198">
        <f>SUM(P128:P176)</f>
        <v>0</v>
      </c>
      <c r="Q127" s="197"/>
      <c r="R127" s="198">
        <f>SUM(R128:R176)</f>
        <v>0</v>
      </c>
      <c r="S127" s="197"/>
      <c r="T127" s="199">
        <f>SUM(T128:T176)</f>
        <v>0</v>
      </c>
      <c r="AR127" s="200" t="s">
        <v>25</v>
      </c>
      <c r="AT127" s="201" t="s">
        <v>76</v>
      </c>
      <c r="AU127" s="201" t="s">
        <v>77</v>
      </c>
      <c r="AY127" s="200" t="s">
        <v>225</v>
      </c>
      <c r="BK127" s="202">
        <f>SUM(BK128:BK176)</f>
        <v>0</v>
      </c>
    </row>
    <row r="128" spans="2:65" s="1" customFormat="1" ht="16.5" customHeight="1">
      <c r="B128" s="42"/>
      <c r="C128" s="206" t="s">
        <v>332</v>
      </c>
      <c r="D128" s="206" t="s">
        <v>227</v>
      </c>
      <c r="E128" s="207" t="s">
        <v>2218</v>
      </c>
      <c r="F128" s="208" t="s">
        <v>2219</v>
      </c>
      <c r="G128" s="209" t="s">
        <v>920</v>
      </c>
      <c r="H128" s="210">
        <v>16</v>
      </c>
      <c r="I128" s="211"/>
      <c r="J128" s="212">
        <f>ROUND(I128*H128,2)</f>
        <v>0</v>
      </c>
      <c r="K128" s="208" t="s">
        <v>24</v>
      </c>
      <c r="L128" s="62"/>
      <c r="M128" s="213" t="s">
        <v>24</v>
      </c>
      <c r="N128" s="214" t="s">
        <v>48</v>
      </c>
      <c r="O128" s="43"/>
      <c r="P128" s="215">
        <f>O128*H128</f>
        <v>0</v>
      </c>
      <c r="Q128" s="215">
        <v>0</v>
      </c>
      <c r="R128" s="215">
        <f>Q128*H128</f>
        <v>0</v>
      </c>
      <c r="S128" s="215">
        <v>0</v>
      </c>
      <c r="T128" s="216">
        <f>S128*H128</f>
        <v>0</v>
      </c>
      <c r="AR128" s="25" t="s">
        <v>231</v>
      </c>
      <c r="AT128" s="25" t="s">
        <v>227</v>
      </c>
      <c r="AU128" s="25" t="s">
        <v>25</v>
      </c>
      <c r="AY128" s="25" t="s">
        <v>225</v>
      </c>
      <c r="BE128" s="217">
        <f>IF(N128="základní",J128,0)</f>
        <v>0</v>
      </c>
      <c r="BF128" s="217">
        <f>IF(N128="snížená",J128,0)</f>
        <v>0</v>
      </c>
      <c r="BG128" s="217">
        <f>IF(N128="zákl. přenesená",J128,0)</f>
        <v>0</v>
      </c>
      <c r="BH128" s="217">
        <f>IF(N128="sníž. přenesená",J128,0)</f>
        <v>0</v>
      </c>
      <c r="BI128" s="217">
        <f>IF(N128="nulová",J128,0)</f>
        <v>0</v>
      </c>
      <c r="BJ128" s="25" t="s">
        <v>25</v>
      </c>
      <c r="BK128" s="217">
        <f>ROUND(I128*H128,2)</f>
        <v>0</v>
      </c>
      <c r="BL128" s="25" t="s">
        <v>231</v>
      </c>
      <c r="BM128" s="25" t="s">
        <v>426</v>
      </c>
    </row>
    <row r="129" spans="2:47" s="1" customFormat="1" ht="27">
      <c r="B129" s="42"/>
      <c r="C129" s="64"/>
      <c r="D129" s="218" t="s">
        <v>233</v>
      </c>
      <c r="E129" s="64"/>
      <c r="F129" s="219" t="s">
        <v>2220</v>
      </c>
      <c r="G129" s="64"/>
      <c r="H129" s="64"/>
      <c r="I129" s="174"/>
      <c r="J129" s="64"/>
      <c r="K129" s="64"/>
      <c r="L129" s="62"/>
      <c r="M129" s="220"/>
      <c r="N129" s="43"/>
      <c r="O129" s="43"/>
      <c r="P129" s="43"/>
      <c r="Q129" s="43"/>
      <c r="R129" s="43"/>
      <c r="S129" s="43"/>
      <c r="T129" s="79"/>
      <c r="AT129" s="25" t="s">
        <v>233</v>
      </c>
      <c r="AU129" s="25" t="s">
        <v>25</v>
      </c>
    </row>
    <row r="130" spans="2:47" s="1" customFormat="1" ht="54">
      <c r="B130" s="42"/>
      <c r="C130" s="64"/>
      <c r="D130" s="223" t="s">
        <v>468</v>
      </c>
      <c r="E130" s="64"/>
      <c r="F130" s="286" t="s">
        <v>2221</v>
      </c>
      <c r="G130" s="64"/>
      <c r="H130" s="64"/>
      <c r="I130" s="174"/>
      <c r="J130" s="64"/>
      <c r="K130" s="64"/>
      <c r="L130" s="62"/>
      <c r="M130" s="220"/>
      <c r="N130" s="43"/>
      <c r="O130" s="43"/>
      <c r="P130" s="43"/>
      <c r="Q130" s="43"/>
      <c r="R130" s="43"/>
      <c r="S130" s="43"/>
      <c r="T130" s="79"/>
      <c r="AT130" s="25" t="s">
        <v>468</v>
      </c>
      <c r="AU130" s="25" t="s">
        <v>25</v>
      </c>
    </row>
    <row r="131" spans="2:65" s="1" customFormat="1" ht="16.5" customHeight="1">
      <c r="B131" s="42"/>
      <c r="C131" s="206" t="s">
        <v>358</v>
      </c>
      <c r="D131" s="206" t="s">
        <v>227</v>
      </c>
      <c r="E131" s="207" t="s">
        <v>2222</v>
      </c>
      <c r="F131" s="208" t="s">
        <v>2223</v>
      </c>
      <c r="G131" s="209" t="s">
        <v>920</v>
      </c>
      <c r="H131" s="210">
        <v>110</v>
      </c>
      <c r="I131" s="211"/>
      <c r="J131" s="212">
        <f>ROUND(I131*H131,2)</f>
        <v>0</v>
      </c>
      <c r="K131" s="208" t="s">
        <v>24</v>
      </c>
      <c r="L131" s="62"/>
      <c r="M131" s="213" t="s">
        <v>24</v>
      </c>
      <c r="N131" s="214" t="s">
        <v>48</v>
      </c>
      <c r="O131" s="43"/>
      <c r="P131" s="215">
        <f>O131*H131</f>
        <v>0</v>
      </c>
      <c r="Q131" s="215">
        <v>0</v>
      </c>
      <c r="R131" s="215">
        <f>Q131*H131</f>
        <v>0</v>
      </c>
      <c r="S131" s="215">
        <v>0</v>
      </c>
      <c r="T131" s="216">
        <f>S131*H131</f>
        <v>0</v>
      </c>
      <c r="AR131" s="25" t="s">
        <v>231</v>
      </c>
      <c r="AT131" s="25" t="s">
        <v>227</v>
      </c>
      <c r="AU131" s="25" t="s">
        <v>25</v>
      </c>
      <c r="AY131" s="25" t="s">
        <v>225</v>
      </c>
      <c r="BE131" s="217">
        <f>IF(N131="základní",J131,0)</f>
        <v>0</v>
      </c>
      <c r="BF131" s="217">
        <f>IF(N131="snížená",J131,0)</f>
        <v>0</v>
      </c>
      <c r="BG131" s="217">
        <f>IF(N131="zákl. přenesená",J131,0)</f>
        <v>0</v>
      </c>
      <c r="BH131" s="217">
        <f>IF(N131="sníž. přenesená",J131,0)</f>
        <v>0</v>
      </c>
      <c r="BI131" s="217">
        <f>IF(N131="nulová",J131,0)</f>
        <v>0</v>
      </c>
      <c r="BJ131" s="25" t="s">
        <v>25</v>
      </c>
      <c r="BK131" s="217">
        <f>ROUND(I131*H131,2)</f>
        <v>0</v>
      </c>
      <c r="BL131" s="25" t="s">
        <v>231</v>
      </c>
      <c r="BM131" s="25" t="s">
        <v>439</v>
      </c>
    </row>
    <row r="132" spans="2:47" s="1" customFormat="1" ht="27">
      <c r="B132" s="42"/>
      <c r="C132" s="64"/>
      <c r="D132" s="218" t="s">
        <v>233</v>
      </c>
      <c r="E132" s="64"/>
      <c r="F132" s="219" t="s">
        <v>2224</v>
      </c>
      <c r="G132" s="64"/>
      <c r="H132" s="64"/>
      <c r="I132" s="174"/>
      <c r="J132" s="64"/>
      <c r="K132" s="64"/>
      <c r="L132" s="62"/>
      <c r="M132" s="220"/>
      <c r="N132" s="43"/>
      <c r="O132" s="43"/>
      <c r="P132" s="43"/>
      <c r="Q132" s="43"/>
      <c r="R132" s="43"/>
      <c r="S132" s="43"/>
      <c r="T132" s="79"/>
      <c r="AT132" s="25" t="s">
        <v>233</v>
      </c>
      <c r="AU132" s="25" t="s">
        <v>25</v>
      </c>
    </row>
    <row r="133" spans="2:47" s="1" customFormat="1" ht="54">
      <c r="B133" s="42"/>
      <c r="C133" s="64"/>
      <c r="D133" s="223" t="s">
        <v>468</v>
      </c>
      <c r="E133" s="64"/>
      <c r="F133" s="286" t="s">
        <v>2221</v>
      </c>
      <c r="G133" s="64"/>
      <c r="H133" s="64"/>
      <c r="I133" s="174"/>
      <c r="J133" s="64"/>
      <c r="K133" s="64"/>
      <c r="L133" s="62"/>
      <c r="M133" s="220"/>
      <c r="N133" s="43"/>
      <c r="O133" s="43"/>
      <c r="P133" s="43"/>
      <c r="Q133" s="43"/>
      <c r="R133" s="43"/>
      <c r="S133" s="43"/>
      <c r="T133" s="79"/>
      <c r="AT133" s="25" t="s">
        <v>468</v>
      </c>
      <c r="AU133" s="25" t="s">
        <v>25</v>
      </c>
    </row>
    <row r="134" spans="2:65" s="1" customFormat="1" ht="16.5" customHeight="1">
      <c r="B134" s="42"/>
      <c r="C134" s="206" t="s">
        <v>369</v>
      </c>
      <c r="D134" s="206" t="s">
        <v>227</v>
      </c>
      <c r="E134" s="207" t="s">
        <v>2225</v>
      </c>
      <c r="F134" s="208" t="s">
        <v>2226</v>
      </c>
      <c r="G134" s="209" t="s">
        <v>920</v>
      </c>
      <c r="H134" s="210">
        <v>65</v>
      </c>
      <c r="I134" s="211"/>
      <c r="J134" s="212">
        <f>ROUND(I134*H134,2)</f>
        <v>0</v>
      </c>
      <c r="K134" s="208" t="s">
        <v>230</v>
      </c>
      <c r="L134" s="62"/>
      <c r="M134" s="213" t="s">
        <v>24</v>
      </c>
      <c r="N134" s="214" t="s">
        <v>48</v>
      </c>
      <c r="O134" s="43"/>
      <c r="P134" s="215">
        <f>O134*H134</f>
        <v>0</v>
      </c>
      <c r="Q134" s="215">
        <v>0</v>
      </c>
      <c r="R134" s="215">
        <f>Q134*H134</f>
        <v>0</v>
      </c>
      <c r="S134" s="215">
        <v>0</v>
      </c>
      <c r="T134" s="216">
        <f>S134*H134</f>
        <v>0</v>
      </c>
      <c r="AR134" s="25" t="s">
        <v>231</v>
      </c>
      <c r="AT134" s="25" t="s">
        <v>227</v>
      </c>
      <c r="AU134" s="25" t="s">
        <v>25</v>
      </c>
      <c r="AY134" s="25" t="s">
        <v>225</v>
      </c>
      <c r="BE134" s="217">
        <f>IF(N134="základní",J134,0)</f>
        <v>0</v>
      </c>
      <c r="BF134" s="217">
        <f>IF(N134="snížená",J134,0)</f>
        <v>0</v>
      </c>
      <c r="BG134" s="217">
        <f>IF(N134="zákl. přenesená",J134,0)</f>
        <v>0</v>
      </c>
      <c r="BH134" s="217">
        <f>IF(N134="sníž. přenesená",J134,0)</f>
        <v>0</v>
      </c>
      <c r="BI134" s="217">
        <f>IF(N134="nulová",J134,0)</f>
        <v>0</v>
      </c>
      <c r="BJ134" s="25" t="s">
        <v>25</v>
      </c>
      <c r="BK134" s="217">
        <f>ROUND(I134*H134,2)</f>
        <v>0</v>
      </c>
      <c r="BL134" s="25" t="s">
        <v>231</v>
      </c>
      <c r="BM134" s="25" t="s">
        <v>463</v>
      </c>
    </row>
    <row r="135" spans="2:47" s="1" customFormat="1" ht="27">
      <c r="B135" s="42"/>
      <c r="C135" s="64"/>
      <c r="D135" s="218" t="s">
        <v>233</v>
      </c>
      <c r="E135" s="64"/>
      <c r="F135" s="219" t="s">
        <v>2227</v>
      </c>
      <c r="G135" s="64"/>
      <c r="H135" s="64"/>
      <c r="I135" s="174"/>
      <c r="J135" s="64"/>
      <c r="K135" s="64"/>
      <c r="L135" s="62"/>
      <c r="M135" s="220"/>
      <c r="N135" s="43"/>
      <c r="O135" s="43"/>
      <c r="P135" s="43"/>
      <c r="Q135" s="43"/>
      <c r="R135" s="43"/>
      <c r="S135" s="43"/>
      <c r="T135" s="79"/>
      <c r="AT135" s="25" t="s">
        <v>233</v>
      </c>
      <c r="AU135" s="25" t="s">
        <v>25</v>
      </c>
    </row>
    <row r="136" spans="2:47" s="1" customFormat="1" ht="54">
      <c r="B136" s="42"/>
      <c r="C136" s="64"/>
      <c r="D136" s="223" t="s">
        <v>468</v>
      </c>
      <c r="E136" s="64"/>
      <c r="F136" s="286" t="s">
        <v>2221</v>
      </c>
      <c r="G136" s="64"/>
      <c r="H136" s="64"/>
      <c r="I136" s="174"/>
      <c r="J136" s="64"/>
      <c r="K136" s="64"/>
      <c r="L136" s="62"/>
      <c r="M136" s="220"/>
      <c r="N136" s="43"/>
      <c r="O136" s="43"/>
      <c r="P136" s="43"/>
      <c r="Q136" s="43"/>
      <c r="R136" s="43"/>
      <c r="S136" s="43"/>
      <c r="T136" s="79"/>
      <c r="AT136" s="25" t="s">
        <v>468</v>
      </c>
      <c r="AU136" s="25" t="s">
        <v>25</v>
      </c>
    </row>
    <row r="137" spans="2:65" s="1" customFormat="1" ht="16.5" customHeight="1">
      <c r="B137" s="42"/>
      <c r="C137" s="206" t="s">
        <v>10</v>
      </c>
      <c r="D137" s="206" t="s">
        <v>227</v>
      </c>
      <c r="E137" s="207" t="s">
        <v>2228</v>
      </c>
      <c r="F137" s="208" t="s">
        <v>2229</v>
      </c>
      <c r="G137" s="209" t="s">
        <v>920</v>
      </c>
      <c r="H137" s="210">
        <v>20</v>
      </c>
      <c r="I137" s="211"/>
      <c r="J137" s="212">
        <f>ROUND(I137*H137,2)</f>
        <v>0</v>
      </c>
      <c r="K137" s="208" t="s">
        <v>230</v>
      </c>
      <c r="L137" s="62"/>
      <c r="M137" s="213" t="s">
        <v>24</v>
      </c>
      <c r="N137" s="214" t="s">
        <v>48</v>
      </c>
      <c r="O137" s="43"/>
      <c r="P137" s="215">
        <f>O137*H137</f>
        <v>0</v>
      </c>
      <c r="Q137" s="215">
        <v>0</v>
      </c>
      <c r="R137" s="215">
        <f>Q137*H137</f>
        <v>0</v>
      </c>
      <c r="S137" s="215">
        <v>0</v>
      </c>
      <c r="T137" s="216">
        <f>S137*H137</f>
        <v>0</v>
      </c>
      <c r="AR137" s="25" t="s">
        <v>231</v>
      </c>
      <c r="AT137" s="25" t="s">
        <v>227</v>
      </c>
      <c r="AU137" s="25" t="s">
        <v>25</v>
      </c>
      <c r="AY137" s="25" t="s">
        <v>225</v>
      </c>
      <c r="BE137" s="217">
        <f>IF(N137="základní",J137,0)</f>
        <v>0</v>
      </c>
      <c r="BF137" s="217">
        <f>IF(N137="snížená",J137,0)</f>
        <v>0</v>
      </c>
      <c r="BG137" s="217">
        <f>IF(N137="zákl. přenesená",J137,0)</f>
        <v>0</v>
      </c>
      <c r="BH137" s="217">
        <f>IF(N137="sníž. přenesená",J137,0)</f>
        <v>0</v>
      </c>
      <c r="BI137" s="217">
        <f>IF(N137="nulová",J137,0)</f>
        <v>0</v>
      </c>
      <c r="BJ137" s="25" t="s">
        <v>25</v>
      </c>
      <c r="BK137" s="217">
        <f>ROUND(I137*H137,2)</f>
        <v>0</v>
      </c>
      <c r="BL137" s="25" t="s">
        <v>231</v>
      </c>
      <c r="BM137" s="25" t="s">
        <v>488</v>
      </c>
    </row>
    <row r="138" spans="2:47" s="1" customFormat="1" ht="27">
      <c r="B138" s="42"/>
      <c r="C138" s="64"/>
      <c r="D138" s="218" t="s">
        <v>233</v>
      </c>
      <c r="E138" s="64"/>
      <c r="F138" s="219" t="s">
        <v>2230</v>
      </c>
      <c r="G138" s="64"/>
      <c r="H138" s="64"/>
      <c r="I138" s="174"/>
      <c r="J138" s="64"/>
      <c r="K138" s="64"/>
      <c r="L138" s="62"/>
      <c r="M138" s="220"/>
      <c r="N138" s="43"/>
      <c r="O138" s="43"/>
      <c r="P138" s="43"/>
      <c r="Q138" s="43"/>
      <c r="R138" s="43"/>
      <c r="S138" s="43"/>
      <c r="T138" s="79"/>
      <c r="AT138" s="25" t="s">
        <v>233</v>
      </c>
      <c r="AU138" s="25" t="s">
        <v>25</v>
      </c>
    </row>
    <row r="139" spans="2:47" s="1" customFormat="1" ht="54">
      <c r="B139" s="42"/>
      <c r="C139" s="64"/>
      <c r="D139" s="223" t="s">
        <v>468</v>
      </c>
      <c r="E139" s="64"/>
      <c r="F139" s="286" t="s">
        <v>2221</v>
      </c>
      <c r="G139" s="64"/>
      <c r="H139" s="64"/>
      <c r="I139" s="174"/>
      <c r="J139" s="64"/>
      <c r="K139" s="64"/>
      <c r="L139" s="62"/>
      <c r="M139" s="220"/>
      <c r="N139" s="43"/>
      <c r="O139" s="43"/>
      <c r="P139" s="43"/>
      <c r="Q139" s="43"/>
      <c r="R139" s="43"/>
      <c r="S139" s="43"/>
      <c r="T139" s="79"/>
      <c r="AT139" s="25" t="s">
        <v>468</v>
      </c>
      <c r="AU139" s="25" t="s">
        <v>25</v>
      </c>
    </row>
    <row r="140" spans="2:65" s="1" customFormat="1" ht="16.5" customHeight="1">
      <c r="B140" s="42"/>
      <c r="C140" s="206" t="s">
        <v>378</v>
      </c>
      <c r="D140" s="206" t="s">
        <v>227</v>
      </c>
      <c r="E140" s="207" t="s">
        <v>2231</v>
      </c>
      <c r="F140" s="208" t="s">
        <v>2232</v>
      </c>
      <c r="G140" s="209" t="s">
        <v>920</v>
      </c>
      <c r="H140" s="210">
        <v>14</v>
      </c>
      <c r="I140" s="211"/>
      <c r="J140" s="212">
        <f>ROUND(I140*H140,2)</f>
        <v>0</v>
      </c>
      <c r="K140" s="208" t="s">
        <v>230</v>
      </c>
      <c r="L140" s="62"/>
      <c r="M140" s="213" t="s">
        <v>24</v>
      </c>
      <c r="N140" s="214" t="s">
        <v>48</v>
      </c>
      <c r="O140" s="43"/>
      <c r="P140" s="215">
        <f>O140*H140</f>
        <v>0</v>
      </c>
      <c r="Q140" s="215">
        <v>0</v>
      </c>
      <c r="R140" s="215">
        <f>Q140*H140</f>
        <v>0</v>
      </c>
      <c r="S140" s="215">
        <v>0</v>
      </c>
      <c r="T140" s="216">
        <f>S140*H140</f>
        <v>0</v>
      </c>
      <c r="AR140" s="25" t="s">
        <v>231</v>
      </c>
      <c r="AT140" s="25" t="s">
        <v>227</v>
      </c>
      <c r="AU140" s="25" t="s">
        <v>25</v>
      </c>
      <c r="AY140" s="25" t="s">
        <v>225</v>
      </c>
      <c r="BE140" s="217">
        <f>IF(N140="základní",J140,0)</f>
        <v>0</v>
      </c>
      <c r="BF140" s="217">
        <f>IF(N140="snížená",J140,0)</f>
        <v>0</v>
      </c>
      <c r="BG140" s="217">
        <f>IF(N140="zákl. přenesená",J140,0)</f>
        <v>0</v>
      </c>
      <c r="BH140" s="217">
        <f>IF(N140="sníž. přenesená",J140,0)</f>
        <v>0</v>
      </c>
      <c r="BI140" s="217">
        <f>IF(N140="nulová",J140,0)</f>
        <v>0</v>
      </c>
      <c r="BJ140" s="25" t="s">
        <v>25</v>
      </c>
      <c r="BK140" s="217">
        <f>ROUND(I140*H140,2)</f>
        <v>0</v>
      </c>
      <c r="BL140" s="25" t="s">
        <v>231</v>
      </c>
      <c r="BM140" s="25" t="s">
        <v>499</v>
      </c>
    </row>
    <row r="141" spans="2:47" s="1" customFormat="1" ht="27">
      <c r="B141" s="42"/>
      <c r="C141" s="64"/>
      <c r="D141" s="218" t="s">
        <v>233</v>
      </c>
      <c r="E141" s="64"/>
      <c r="F141" s="219" t="s">
        <v>2233</v>
      </c>
      <c r="G141" s="64"/>
      <c r="H141" s="64"/>
      <c r="I141" s="174"/>
      <c r="J141" s="64"/>
      <c r="K141" s="64"/>
      <c r="L141" s="62"/>
      <c r="M141" s="220"/>
      <c r="N141" s="43"/>
      <c r="O141" s="43"/>
      <c r="P141" s="43"/>
      <c r="Q141" s="43"/>
      <c r="R141" s="43"/>
      <c r="S141" s="43"/>
      <c r="T141" s="79"/>
      <c r="AT141" s="25" t="s">
        <v>233</v>
      </c>
      <c r="AU141" s="25" t="s">
        <v>25</v>
      </c>
    </row>
    <row r="142" spans="2:47" s="1" customFormat="1" ht="54">
      <c r="B142" s="42"/>
      <c r="C142" s="64"/>
      <c r="D142" s="223" t="s">
        <v>468</v>
      </c>
      <c r="E142" s="64"/>
      <c r="F142" s="286" t="s">
        <v>2221</v>
      </c>
      <c r="G142" s="64"/>
      <c r="H142" s="64"/>
      <c r="I142" s="174"/>
      <c r="J142" s="64"/>
      <c r="K142" s="64"/>
      <c r="L142" s="62"/>
      <c r="M142" s="220"/>
      <c r="N142" s="43"/>
      <c r="O142" s="43"/>
      <c r="P142" s="43"/>
      <c r="Q142" s="43"/>
      <c r="R142" s="43"/>
      <c r="S142" s="43"/>
      <c r="T142" s="79"/>
      <c r="AT142" s="25" t="s">
        <v>468</v>
      </c>
      <c r="AU142" s="25" t="s">
        <v>25</v>
      </c>
    </row>
    <row r="143" spans="2:65" s="1" customFormat="1" ht="25.5" customHeight="1">
      <c r="B143" s="42"/>
      <c r="C143" s="206" t="s">
        <v>386</v>
      </c>
      <c r="D143" s="206" t="s">
        <v>227</v>
      </c>
      <c r="E143" s="207" t="s">
        <v>2234</v>
      </c>
      <c r="F143" s="208" t="s">
        <v>2235</v>
      </c>
      <c r="G143" s="209" t="s">
        <v>748</v>
      </c>
      <c r="H143" s="210">
        <v>3</v>
      </c>
      <c r="I143" s="211"/>
      <c r="J143" s="212">
        <f>ROUND(I143*H143,2)</f>
        <v>0</v>
      </c>
      <c r="K143" s="208" t="s">
        <v>24</v>
      </c>
      <c r="L143" s="62"/>
      <c r="M143" s="213" t="s">
        <v>24</v>
      </c>
      <c r="N143" s="214" t="s">
        <v>48</v>
      </c>
      <c r="O143" s="43"/>
      <c r="P143" s="215">
        <f>O143*H143</f>
        <v>0</v>
      </c>
      <c r="Q143" s="215">
        <v>0</v>
      </c>
      <c r="R143" s="215">
        <f>Q143*H143</f>
        <v>0</v>
      </c>
      <c r="S143" s="215">
        <v>0</v>
      </c>
      <c r="T143" s="216">
        <f>S143*H143</f>
        <v>0</v>
      </c>
      <c r="AR143" s="25" t="s">
        <v>231</v>
      </c>
      <c r="AT143" s="25" t="s">
        <v>227</v>
      </c>
      <c r="AU143" s="25" t="s">
        <v>25</v>
      </c>
      <c r="AY143" s="25" t="s">
        <v>225</v>
      </c>
      <c r="BE143" s="217">
        <f>IF(N143="základní",J143,0)</f>
        <v>0</v>
      </c>
      <c r="BF143" s="217">
        <f>IF(N143="snížená",J143,0)</f>
        <v>0</v>
      </c>
      <c r="BG143" s="217">
        <f>IF(N143="zákl. přenesená",J143,0)</f>
        <v>0</v>
      </c>
      <c r="BH143" s="217">
        <f>IF(N143="sníž. přenesená",J143,0)</f>
        <v>0</v>
      </c>
      <c r="BI143" s="217">
        <f>IF(N143="nulová",J143,0)</f>
        <v>0</v>
      </c>
      <c r="BJ143" s="25" t="s">
        <v>25</v>
      </c>
      <c r="BK143" s="217">
        <f>ROUND(I143*H143,2)</f>
        <v>0</v>
      </c>
      <c r="BL143" s="25" t="s">
        <v>231</v>
      </c>
      <c r="BM143" s="25" t="s">
        <v>516</v>
      </c>
    </row>
    <row r="144" spans="2:47" s="1" customFormat="1" ht="13.5">
      <c r="B144" s="42"/>
      <c r="C144" s="64"/>
      <c r="D144" s="223" t="s">
        <v>233</v>
      </c>
      <c r="E144" s="64"/>
      <c r="F144" s="269" t="s">
        <v>2235</v>
      </c>
      <c r="G144" s="64"/>
      <c r="H144" s="64"/>
      <c r="I144" s="174"/>
      <c r="J144" s="64"/>
      <c r="K144" s="64"/>
      <c r="L144" s="62"/>
      <c r="M144" s="220"/>
      <c r="N144" s="43"/>
      <c r="O144" s="43"/>
      <c r="P144" s="43"/>
      <c r="Q144" s="43"/>
      <c r="R144" s="43"/>
      <c r="S144" s="43"/>
      <c r="T144" s="79"/>
      <c r="AT144" s="25" t="s">
        <v>233</v>
      </c>
      <c r="AU144" s="25" t="s">
        <v>25</v>
      </c>
    </row>
    <row r="145" spans="2:65" s="1" customFormat="1" ht="16.5" customHeight="1">
      <c r="B145" s="42"/>
      <c r="C145" s="206" t="s">
        <v>391</v>
      </c>
      <c r="D145" s="206" t="s">
        <v>227</v>
      </c>
      <c r="E145" s="207" t="s">
        <v>2236</v>
      </c>
      <c r="F145" s="208" t="s">
        <v>2237</v>
      </c>
      <c r="G145" s="209" t="s">
        <v>748</v>
      </c>
      <c r="H145" s="210">
        <v>1</v>
      </c>
      <c r="I145" s="211"/>
      <c r="J145" s="212">
        <f>ROUND(I145*H145,2)</f>
        <v>0</v>
      </c>
      <c r="K145" s="208" t="s">
        <v>24</v>
      </c>
      <c r="L145" s="62"/>
      <c r="M145" s="213" t="s">
        <v>24</v>
      </c>
      <c r="N145" s="214" t="s">
        <v>48</v>
      </c>
      <c r="O145" s="43"/>
      <c r="P145" s="215">
        <f>O145*H145</f>
        <v>0</v>
      </c>
      <c r="Q145" s="215">
        <v>0</v>
      </c>
      <c r="R145" s="215">
        <f>Q145*H145</f>
        <v>0</v>
      </c>
      <c r="S145" s="215">
        <v>0</v>
      </c>
      <c r="T145" s="216">
        <f>S145*H145</f>
        <v>0</v>
      </c>
      <c r="AR145" s="25" t="s">
        <v>231</v>
      </c>
      <c r="AT145" s="25" t="s">
        <v>227</v>
      </c>
      <c r="AU145" s="25" t="s">
        <v>25</v>
      </c>
      <c r="AY145" s="25" t="s">
        <v>225</v>
      </c>
      <c r="BE145" s="217">
        <f>IF(N145="základní",J145,0)</f>
        <v>0</v>
      </c>
      <c r="BF145" s="217">
        <f>IF(N145="snížená",J145,0)</f>
        <v>0</v>
      </c>
      <c r="BG145" s="217">
        <f>IF(N145="zákl. přenesená",J145,0)</f>
        <v>0</v>
      </c>
      <c r="BH145" s="217">
        <f>IF(N145="sníž. přenesená",J145,0)</f>
        <v>0</v>
      </c>
      <c r="BI145" s="217">
        <f>IF(N145="nulová",J145,0)</f>
        <v>0</v>
      </c>
      <c r="BJ145" s="25" t="s">
        <v>25</v>
      </c>
      <c r="BK145" s="217">
        <f>ROUND(I145*H145,2)</f>
        <v>0</v>
      </c>
      <c r="BL145" s="25" t="s">
        <v>231</v>
      </c>
      <c r="BM145" s="25" t="s">
        <v>528</v>
      </c>
    </row>
    <row r="146" spans="2:47" s="1" customFormat="1" ht="13.5">
      <c r="B146" s="42"/>
      <c r="C146" s="64"/>
      <c r="D146" s="223" t="s">
        <v>233</v>
      </c>
      <c r="E146" s="64"/>
      <c r="F146" s="269" t="s">
        <v>2237</v>
      </c>
      <c r="G146" s="64"/>
      <c r="H146" s="64"/>
      <c r="I146" s="174"/>
      <c r="J146" s="64"/>
      <c r="K146" s="64"/>
      <c r="L146" s="62"/>
      <c r="M146" s="220"/>
      <c r="N146" s="43"/>
      <c r="O146" s="43"/>
      <c r="P146" s="43"/>
      <c r="Q146" s="43"/>
      <c r="R146" s="43"/>
      <c r="S146" s="43"/>
      <c r="T146" s="79"/>
      <c r="AT146" s="25" t="s">
        <v>233</v>
      </c>
      <c r="AU146" s="25" t="s">
        <v>25</v>
      </c>
    </row>
    <row r="147" spans="2:65" s="1" customFormat="1" ht="25.5" customHeight="1">
      <c r="B147" s="42"/>
      <c r="C147" s="206" t="s">
        <v>396</v>
      </c>
      <c r="D147" s="206" t="s">
        <v>227</v>
      </c>
      <c r="E147" s="207" t="s">
        <v>2238</v>
      </c>
      <c r="F147" s="208" t="s">
        <v>2239</v>
      </c>
      <c r="G147" s="209" t="s">
        <v>748</v>
      </c>
      <c r="H147" s="210">
        <v>1</v>
      </c>
      <c r="I147" s="211"/>
      <c r="J147" s="212">
        <f>ROUND(I147*H147,2)</f>
        <v>0</v>
      </c>
      <c r="K147" s="208" t="s">
        <v>24</v>
      </c>
      <c r="L147" s="62"/>
      <c r="M147" s="213" t="s">
        <v>24</v>
      </c>
      <c r="N147" s="214" t="s">
        <v>48</v>
      </c>
      <c r="O147" s="43"/>
      <c r="P147" s="215">
        <f>O147*H147</f>
        <v>0</v>
      </c>
      <c r="Q147" s="215">
        <v>0</v>
      </c>
      <c r="R147" s="215">
        <f>Q147*H147</f>
        <v>0</v>
      </c>
      <c r="S147" s="215">
        <v>0</v>
      </c>
      <c r="T147" s="216">
        <f>S147*H147</f>
        <v>0</v>
      </c>
      <c r="AR147" s="25" t="s">
        <v>231</v>
      </c>
      <c r="AT147" s="25" t="s">
        <v>227</v>
      </c>
      <c r="AU147" s="25" t="s">
        <v>25</v>
      </c>
      <c r="AY147" s="25" t="s">
        <v>225</v>
      </c>
      <c r="BE147" s="217">
        <f>IF(N147="základní",J147,0)</f>
        <v>0</v>
      </c>
      <c r="BF147" s="217">
        <f>IF(N147="snížená",J147,0)</f>
        <v>0</v>
      </c>
      <c r="BG147" s="217">
        <f>IF(N147="zákl. přenesená",J147,0)</f>
        <v>0</v>
      </c>
      <c r="BH147" s="217">
        <f>IF(N147="sníž. přenesená",J147,0)</f>
        <v>0</v>
      </c>
      <c r="BI147" s="217">
        <f>IF(N147="nulová",J147,0)</f>
        <v>0</v>
      </c>
      <c r="BJ147" s="25" t="s">
        <v>25</v>
      </c>
      <c r="BK147" s="217">
        <f>ROUND(I147*H147,2)</f>
        <v>0</v>
      </c>
      <c r="BL147" s="25" t="s">
        <v>231</v>
      </c>
      <c r="BM147" s="25" t="s">
        <v>571</v>
      </c>
    </row>
    <row r="148" spans="2:47" s="1" customFormat="1" ht="27">
      <c r="B148" s="42"/>
      <c r="C148" s="64"/>
      <c r="D148" s="223" t="s">
        <v>233</v>
      </c>
      <c r="E148" s="64"/>
      <c r="F148" s="269" t="s">
        <v>2240</v>
      </c>
      <c r="G148" s="64"/>
      <c r="H148" s="64"/>
      <c r="I148" s="174"/>
      <c r="J148" s="64"/>
      <c r="K148" s="64"/>
      <c r="L148" s="62"/>
      <c r="M148" s="220"/>
      <c r="N148" s="43"/>
      <c r="O148" s="43"/>
      <c r="P148" s="43"/>
      <c r="Q148" s="43"/>
      <c r="R148" s="43"/>
      <c r="S148" s="43"/>
      <c r="T148" s="79"/>
      <c r="AT148" s="25" t="s">
        <v>233</v>
      </c>
      <c r="AU148" s="25" t="s">
        <v>25</v>
      </c>
    </row>
    <row r="149" spans="2:65" s="1" customFormat="1" ht="25.5" customHeight="1">
      <c r="B149" s="42"/>
      <c r="C149" s="206" t="s">
        <v>401</v>
      </c>
      <c r="D149" s="206" t="s">
        <v>227</v>
      </c>
      <c r="E149" s="207" t="s">
        <v>2241</v>
      </c>
      <c r="F149" s="208" t="s">
        <v>2242</v>
      </c>
      <c r="G149" s="209" t="s">
        <v>147</v>
      </c>
      <c r="H149" s="210">
        <v>0.75</v>
      </c>
      <c r="I149" s="211"/>
      <c r="J149" s="212">
        <f>ROUND(I149*H149,2)</f>
        <v>0</v>
      </c>
      <c r="K149" s="208" t="s">
        <v>24</v>
      </c>
      <c r="L149" s="62"/>
      <c r="M149" s="213" t="s">
        <v>24</v>
      </c>
      <c r="N149" s="214" t="s">
        <v>48</v>
      </c>
      <c r="O149" s="43"/>
      <c r="P149" s="215">
        <f>O149*H149</f>
        <v>0</v>
      </c>
      <c r="Q149" s="215">
        <v>0</v>
      </c>
      <c r="R149" s="215">
        <f>Q149*H149</f>
        <v>0</v>
      </c>
      <c r="S149" s="215">
        <v>0</v>
      </c>
      <c r="T149" s="216">
        <f>S149*H149</f>
        <v>0</v>
      </c>
      <c r="AR149" s="25" t="s">
        <v>231</v>
      </c>
      <c r="AT149" s="25" t="s">
        <v>227</v>
      </c>
      <c r="AU149" s="25" t="s">
        <v>25</v>
      </c>
      <c r="AY149" s="25" t="s">
        <v>225</v>
      </c>
      <c r="BE149" s="217">
        <f>IF(N149="základní",J149,0)</f>
        <v>0</v>
      </c>
      <c r="BF149" s="217">
        <f>IF(N149="snížená",J149,0)</f>
        <v>0</v>
      </c>
      <c r="BG149" s="217">
        <f>IF(N149="zákl. přenesená",J149,0)</f>
        <v>0</v>
      </c>
      <c r="BH149" s="217">
        <f>IF(N149="sníž. přenesená",J149,0)</f>
        <v>0</v>
      </c>
      <c r="BI149" s="217">
        <f>IF(N149="nulová",J149,0)</f>
        <v>0</v>
      </c>
      <c r="BJ149" s="25" t="s">
        <v>25</v>
      </c>
      <c r="BK149" s="217">
        <f>ROUND(I149*H149,2)</f>
        <v>0</v>
      </c>
      <c r="BL149" s="25" t="s">
        <v>231</v>
      </c>
      <c r="BM149" s="25" t="s">
        <v>584</v>
      </c>
    </row>
    <row r="150" spans="2:47" s="1" customFormat="1" ht="13.5">
      <c r="B150" s="42"/>
      <c r="C150" s="64"/>
      <c r="D150" s="223" t="s">
        <v>233</v>
      </c>
      <c r="E150" s="64"/>
      <c r="F150" s="269" t="s">
        <v>2242</v>
      </c>
      <c r="G150" s="64"/>
      <c r="H150" s="64"/>
      <c r="I150" s="174"/>
      <c r="J150" s="64"/>
      <c r="K150" s="64"/>
      <c r="L150" s="62"/>
      <c r="M150" s="220"/>
      <c r="N150" s="43"/>
      <c r="O150" s="43"/>
      <c r="P150" s="43"/>
      <c r="Q150" s="43"/>
      <c r="R150" s="43"/>
      <c r="S150" s="43"/>
      <c r="T150" s="79"/>
      <c r="AT150" s="25" t="s">
        <v>233</v>
      </c>
      <c r="AU150" s="25" t="s">
        <v>25</v>
      </c>
    </row>
    <row r="151" spans="2:65" s="1" customFormat="1" ht="16.5" customHeight="1">
      <c r="B151" s="42"/>
      <c r="C151" s="206" t="s">
        <v>9</v>
      </c>
      <c r="D151" s="206" t="s">
        <v>227</v>
      </c>
      <c r="E151" s="207" t="s">
        <v>2243</v>
      </c>
      <c r="F151" s="208" t="s">
        <v>2244</v>
      </c>
      <c r="G151" s="209" t="s">
        <v>748</v>
      </c>
      <c r="H151" s="210">
        <v>1</v>
      </c>
      <c r="I151" s="211"/>
      <c r="J151" s="212">
        <f>ROUND(I151*H151,2)</f>
        <v>0</v>
      </c>
      <c r="K151" s="208" t="s">
        <v>24</v>
      </c>
      <c r="L151" s="62"/>
      <c r="M151" s="213" t="s">
        <v>24</v>
      </c>
      <c r="N151" s="214" t="s">
        <v>48</v>
      </c>
      <c r="O151" s="43"/>
      <c r="P151" s="215">
        <f>O151*H151</f>
        <v>0</v>
      </c>
      <c r="Q151" s="215">
        <v>0</v>
      </c>
      <c r="R151" s="215">
        <f>Q151*H151</f>
        <v>0</v>
      </c>
      <c r="S151" s="215">
        <v>0</v>
      </c>
      <c r="T151" s="216">
        <f>S151*H151</f>
        <v>0</v>
      </c>
      <c r="AR151" s="25" t="s">
        <v>231</v>
      </c>
      <c r="AT151" s="25" t="s">
        <v>227</v>
      </c>
      <c r="AU151" s="25" t="s">
        <v>25</v>
      </c>
      <c r="AY151" s="25" t="s">
        <v>225</v>
      </c>
      <c r="BE151" s="217">
        <f>IF(N151="základní",J151,0)</f>
        <v>0</v>
      </c>
      <c r="BF151" s="217">
        <f>IF(N151="snížená",J151,0)</f>
        <v>0</v>
      </c>
      <c r="BG151" s="217">
        <f>IF(N151="zákl. přenesená",J151,0)</f>
        <v>0</v>
      </c>
      <c r="BH151" s="217">
        <f>IF(N151="sníž. přenesená",J151,0)</f>
        <v>0</v>
      </c>
      <c r="BI151" s="217">
        <f>IF(N151="nulová",J151,0)</f>
        <v>0</v>
      </c>
      <c r="BJ151" s="25" t="s">
        <v>25</v>
      </c>
      <c r="BK151" s="217">
        <f>ROUND(I151*H151,2)</f>
        <v>0</v>
      </c>
      <c r="BL151" s="25" t="s">
        <v>231</v>
      </c>
      <c r="BM151" s="25" t="s">
        <v>608</v>
      </c>
    </row>
    <row r="152" spans="2:47" s="1" customFormat="1" ht="13.5">
      <c r="B152" s="42"/>
      <c r="C152" s="64"/>
      <c r="D152" s="223" t="s">
        <v>233</v>
      </c>
      <c r="E152" s="64"/>
      <c r="F152" s="269" t="s">
        <v>2245</v>
      </c>
      <c r="G152" s="64"/>
      <c r="H152" s="64"/>
      <c r="I152" s="174"/>
      <c r="J152" s="64"/>
      <c r="K152" s="64"/>
      <c r="L152" s="62"/>
      <c r="M152" s="220"/>
      <c r="N152" s="43"/>
      <c r="O152" s="43"/>
      <c r="P152" s="43"/>
      <c r="Q152" s="43"/>
      <c r="R152" s="43"/>
      <c r="S152" s="43"/>
      <c r="T152" s="79"/>
      <c r="AT152" s="25" t="s">
        <v>233</v>
      </c>
      <c r="AU152" s="25" t="s">
        <v>25</v>
      </c>
    </row>
    <row r="153" spans="2:65" s="1" customFormat="1" ht="25.5" customHeight="1">
      <c r="B153" s="42"/>
      <c r="C153" s="206" t="s">
        <v>414</v>
      </c>
      <c r="D153" s="206" t="s">
        <v>227</v>
      </c>
      <c r="E153" s="207" t="s">
        <v>2246</v>
      </c>
      <c r="F153" s="208" t="s">
        <v>2247</v>
      </c>
      <c r="G153" s="209" t="s">
        <v>920</v>
      </c>
      <c r="H153" s="210">
        <v>225</v>
      </c>
      <c r="I153" s="211"/>
      <c r="J153" s="212">
        <f>ROUND(I153*H153,2)</f>
        <v>0</v>
      </c>
      <c r="K153" s="208" t="s">
        <v>230</v>
      </c>
      <c r="L153" s="62"/>
      <c r="M153" s="213" t="s">
        <v>24</v>
      </c>
      <c r="N153" s="214" t="s">
        <v>48</v>
      </c>
      <c r="O153" s="43"/>
      <c r="P153" s="215">
        <f>O153*H153</f>
        <v>0</v>
      </c>
      <c r="Q153" s="215">
        <v>0</v>
      </c>
      <c r="R153" s="215">
        <f>Q153*H153</f>
        <v>0</v>
      </c>
      <c r="S153" s="215">
        <v>0</v>
      </c>
      <c r="T153" s="216">
        <f>S153*H153</f>
        <v>0</v>
      </c>
      <c r="AR153" s="25" t="s">
        <v>231</v>
      </c>
      <c r="AT153" s="25" t="s">
        <v>227</v>
      </c>
      <c r="AU153" s="25" t="s">
        <v>25</v>
      </c>
      <c r="AY153" s="25" t="s">
        <v>225</v>
      </c>
      <c r="BE153" s="217">
        <f>IF(N153="základní",J153,0)</f>
        <v>0</v>
      </c>
      <c r="BF153" s="217">
        <f>IF(N153="snížená",J153,0)</f>
        <v>0</v>
      </c>
      <c r="BG153" s="217">
        <f>IF(N153="zákl. přenesená",J153,0)</f>
        <v>0</v>
      </c>
      <c r="BH153" s="217">
        <f>IF(N153="sníž. přenesená",J153,0)</f>
        <v>0</v>
      </c>
      <c r="BI153" s="217">
        <f>IF(N153="nulová",J153,0)</f>
        <v>0</v>
      </c>
      <c r="BJ153" s="25" t="s">
        <v>25</v>
      </c>
      <c r="BK153" s="217">
        <f>ROUND(I153*H153,2)</f>
        <v>0</v>
      </c>
      <c r="BL153" s="25" t="s">
        <v>231</v>
      </c>
      <c r="BM153" s="25" t="s">
        <v>638</v>
      </c>
    </row>
    <row r="154" spans="2:47" s="1" customFormat="1" ht="27">
      <c r="B154" s="42"/>
      <c r="C154" s="64"/>
      <c r="D154" s="218" t="s">
        <v>233</v>
      </c>
      <c r="E154" s="64"/>
      <c r="F154" s="219" t="s">
        <v>2248</v>
      </c>
      <c r="G154" s="64"/>
      <c r="H154" s="64"/>
      <c r="I154" s="174"/>
      <c r="J154" s="64"/>
      <c r="K154" s="64"/>
      <c r="L154" s="62"/>
      <c r="M154" s="220"/>
      <c r="N154" s="43"/>
      <c r="O154" s="43"/>
      <c r="P154" s="43"/>
      <c r="Q154" s="43"/>
      <c r="R154" s="43"/>
      <c r="S154" s="43"/>
      <c r="T154" s="79"/>
      <c r="AT154" s="25" t="s">
        <v>233</v>
      </c>
      <c r="AU154" s="25" t="s">
        <v>25</v>
      </c>
    </row>
    <row r="155" spans="2:47" s="1" customFormat="1" ht="94.5">
      <c r="B155" s="42"/>
      <c r="C155" s="64"/>
      <c r="D155" s="223" t="s">
        <v>468</v>
      </c>
      <c r="E155" s="64"/>
      <c r="F155" s="286" t="s">
        <v>2249</v>
      </c>
      <c r="G155" s="64"/>
      <c r="H155" s="64"/>
      <c r="I155" s="174"/>
      <c r="J155" s="64"/>
      <c r="K155" s="64"/>
      <c r="L155" s="62"/>
      <c r="M155" s="220"/>
      <c r="N155" s="43"/>
      <c r="O155" s="43"/>
      <c r="P155" s="43"/>
      <c r="Q155" s="43"/>
      <c r="R155" s="43"/>
      <c r="S155" s="43"/>
      <c r="T155" s="79"/>
      <c r="AT155" s="25" t="s">
        <v>468</v>
      </c>
      <c r="AU155" s="25" t="s">
        <v>25</v>
      </c>
    </row>
    <row r="156" spans="2:65" s="1" customFormat="1" ht="16.5" customHeight="1">
      <c r="B156" s="42"/>
      <c r="C156" s="274" t="s">
        <v>420</v>
      </c>
      <c r="D156" s="274" t="s">
        <v>697</v>
      </c>
      <c r="E156" s="275" t="s">
        <v>2250</v>
      </c>
      <c r="F156" s="276" t="s">
        <v>2251</v>
      </c>
      <c r="G156" s="277" t="s">
        <v>920</v>
      </c>
      <c r="H156" s="278">
        <v>12</v>
      </c>
      <c r="I156" s="279"/>
      <c r="J156" s="280">
        <f>ROUND(I156*H156,2)</f>
        <v>0</v>
      </c>
      <c r="K156" s="276" t="s">
        <v>24</v>
      </c>
      <c r="L156" s="281"/>
      <c r="M156" s="282" t="s">
        <v>24</v>
      </c>
      <c r="N156" s="283" t="s">
        <v>48</v>
      </c>
      <c r="O156" s="43"/>
      <c r="P156" s="215">
        <f>O156*H156</f>
        <v>0</v>
      </c>
      <c r="Q156" s="215">
        <v>0</v>
      </c>
      <c r="R156" s="215">
        <f>Q156*H156</f>
        <v>0</v>
      </c>
      <c r="S156" s="215">
        <v>0</v>
      </c>
      <c r="T156" s="216">
        <f>S156*H156</f>
        <v>0</v>
      </c>
      <c r="AR156" s="25" t="s">
        <v>277</v>
      </c>
      <c r="AT156" s="25" t="s">
        <v>697</v>
      </c>
      <c r="AU156" s="25" t="s">
        <v>25</v>
      </c>
      <c r="AY156" s="25" t="s">
        <v>225</v>
      </c>
      <c r="BE156" s="217">
        <f>IF(N156="základní",J156,0)</f>
        <v>0</v>
      </c>
      <c r="BF156" s="217">
        <f>IF(N156="snížená",J156,0)</f>
        <v>0</v>
      </c>
      <c r="BG156" s="217">
        <f>IF(N156="zákl. přenesená",J156,0)</f>
        <v>0</v>
      </c>
      <c r="BH156" s="217">
        <f>IF(N156="sníž. přenesená",J156,0)</f>
        <v>0</v>
      </c>
      <c r="BI156" s="217">
        <f>IF(N156="nulová",J156,0)</f>
        <v>0</v>
      </c>
      <c r="BJ156" s="25" t="s">
        <v>25</v>
      </c>
      <c r="BK156" s="217">
        <f>ROUND(I156*H156,2)</f>
        <v>0</v>
      </c>
      <c r="BL156" s="25" t="s">
        <v>231</v>
      </c>
      <c r="BM156" s="25" t="s">
        <v>668</v>
      </c>
    </row>
    <row r="157" spans="2:47" s="1" customFormat="1" ht="13.5">
      <c r="B157" s="42"/>
      <c r="C157" s="64"/>
      <c r="D157" s="223" t="s">
        <v>233</v>
      </c>
      <c r="E157" s="64"/>
      <c r="F157" s="269" t="s">
        <v>2251</v>
      </c>
      <c r="G157" s="64"/>
      <c r="H157" s="64"/>
      <c r="I157" s="174"/>
      <c r="J157" s="64"/>
      <c r="K157" s="64"/>
      <c r="L157" s="62"/>
      <c r="M157" s="220"/>
      <c r="N157" s="43"/>
      <c r="O157" s="43"/>
      <c r="P157" s="43"/>
      <c r="Q157" s="43"/>
      <c r="R157" s="43"/>
      <c r="S157" s="43"/>
      <c r="T157" s="79"/>
      <c r="AT157" s="25" t="s">
        <v>233</v>
      </c>
      <c r="AU157" s="25" t="s">
        <v>25</v>
      </c>
    </row>
    <row r="158" spans="2:65" s="1" customFormat="1" ht="25.5" customHeight="1">
      <c r="B158" s="42"/>
      <c r="C158" s="206" t="s">
        <v>426</v>
      </c>
      <c r="D158" s="206" t="s">
        <v>227</v>
      </c>
      <c r="E158" s="207" t="s">
        <v>2252</v>
      </c>
      <c r="F158" s="208" t="s">
        <v>2253</v>
      </c>
      <c r="G158" s="209" t="s">
        <v>920</v>
      </c>
      <c r="H158" s="210">
        <v>12</v>
      </c>
      <c r="I158" s="211"/>
      <c r="J158" s="212">
        <f>ROUND(I158*H158,2)</f>
        <v>0</v>
      </c>
      <c r="K158" s="208" t="s">
        <v>24</v>
      </c>
      <c r="L158" s="62"/>
      <c r="M158" s="213" t="s">
        <v>24</v>
      </c>
      <c r="N158" s="214" t="s">
        <v>48</v>
      </c>
      <c r="O158" s="43"/>
      <c r="P158" s="215">
        <f>O158*H158</f>
        <v>0</v>
      </c>
      <c r="Q158" s="215">
        <v>0</v>
      </c>
      <c r="R158" s="215">
        <f>Q158*H158</f>
        <v>0</v>
      </c>
      <c r="S158" s="215">
        <v>0</v>
      </c>
      <c r="T158" s="216">
        <f>S158*H158</f>
        <v>0</v>
      </c>
      <c r="AR158" s="25" t="s">
        <v>231</v>
      </c>
      <c r="AT158" s="25" t="s">
        <v>227</v>
      </c>
      <c r="AU158" s="25" t="s">
        <v>25</v>
      </c>
      <c r="AY158" s="25" t="s">
        <v>225</v>
      </c>
      <c r="BE158" s="217">
        <f>IF(N158="základní",J158,0)</f>
        <v>0</v>
      </c>
      <c r="BF158" s="217">
        <f>IF(N158="snížená",J158,0)</f>
        <v>0</v>
      </c>
      <c r="BG158" s="217">
        <f>IF(N158="zákl. přenesená",J158,0)</f>
        <v>0</v>
      </c>
      <c r="BH158" s="217">
        <f>IF(N158="sníž. přenesená",J158,0)</f>
        <v>0</v>
      </c>
      <c r="BI158" s="217">
        <f>IF(N158="nulová",J158,0)</f>
        <v>0</v>
      </c>
      <c r="BJ158" s="25" t="s">
        <v>25</v>
      </c>
      <c r="BK158" s="217">
        <f>ROUND(I158*H158,2)</f>
        <v>0</v>
      </c>
      <c r="BL158" s="25" t="s">
        <v>231</v>
      </c>
      <c r="BM158" s="25" t="s">
        <v>684</v>
      </c>
    </row>
    <row r="159" spans="2:47" s="1" customFormat="1" ht="13.5">
      <c r="B159" s="42"/>
      <c r="C159" s="64"/>
      <c r="D159" s="223" t="s">
        <v>233</v>
      </c>
      <c r="E159" s="64"/>
      <c r="F159" s="269" t="s">
        <v>2253</v>
      </c>
      <c r="G159" s="64"/>
      <c r="H159" s="64"/>
      <c r="I159" s="174"/>
      <c r="J159" s="64"/>
      <c r="K159" s="64"/>
      <c r="L159" s="62"/>
      <c r="M159" s="220"/>
      <c r="N159" s="43"/>
      <c r="O159" s="43"/>
      <c r="P159" s="43"/>
      <c r="Q159" s="43"/>
      <c r="R159" s="43"/>
      <c r="S159" s="43"/>
      <c r="T159" s="79"/>
      <c r="AT159" s="25" t="s">
        <v>233</v>
      </c>
      <c r="AU159" s="25" t="s">
        <v>25</v>
      </c>
    </row>
    <row r="160" spans="2:65" s="1" customFormat="1" ht="25.5" customHeight="1">
      <c r="B160" s="42"/>
      <c r="C160" s="206" t="s">
        <v>433</v>
      </c>
      <c r="D160" s="206" t="s">
        <v>227</v>
      </c>
      <c r="E160" s="207" t="s">
        <v>2254</v>
      </c>
      <c r="F160" s="208" t="s">
        <v>2255</v>
      </c>
      <c r="G160" s="209" t="s">
        <v>920</v>
      </c>
      <c r="H160" s="210">
        <v>22</v>
      </c>
      <c r="I160" s="211"/>
      <c r="J160" s="212">
        <f>ROUND(I160*H160,2)</f>
        <v>0</v>
      </c>
      <c r="K160" s="208" t="s">
        <v>24</v>
      </c>
      <c r="L160" s="62"/>
      <c r="M160" s="213" t="s">
        <v>24</v>
      </c>
      <c r="N160" s="214" t="s">
        <v>48</v>
      </c>
      <c r="O160" s="43"/>
      <c r="P160" s="215">
        <f>O160*H160</f>
        <v>0</v>
      </c>
      <c r="Q160" s="215">
        <v>0</v>
      </c>
      <c r="R160" s="215">
        <f>Q160*H160</f>
        <v>0</v>
      </c>
      <c r="S160" s="215">
        <v>0</v>
      </c>
      <c r="T160" s="216">
        <f>S160*H160</f>
        <v>0</v>
      </c>
      <c r="AR160" s="25" t="s">
        <v>231</v>
      </c>
      <c r="AT160" s="25" t="s">
        <v>227</v>
      </c>
      <c r="AU160" s="25" t="s">
        <v>25</v>
      </c>
      <c r="AY160" s="25" t="s">
        <v>225</v>
      </c>
      <c r="BE160" s="217">
        <f>IF(N160="základní",J160,0)</f>
        <v>0</v>
      </c>
      <c r="BF160" s="217">
        <f>IF(N160="snížená",J160,0)</f>
        <v>0</v>
      </c>
      <c r="BG160" s="217">
        <f>IF(N160="zákl. přenesená",J160,0)</f>
        <v>0</v>
      </c>
      <c r="BH160" s="217">
        <f>IF(N160="sníž. přenesená",J160,0)</f>
        <v>0</v>
      </c>
      <c r="BI160" s="217">
        <f>IF(N160="nulová",J160,0)</f>
        <v>0</v>
      </c>
      <c r="BJ160" s="25" t="s">
        <v>25</v>
      </c>
      <c r="BK160" s="217">
        <f>ROUND(I160*H160,2)</f>
        <v>0</v>
      </c>
      <c r="BL160" s="25" t="s">
        <v>231</v>
      </c>
      <c r="BM160" s="25" t="s">
        <v>696</v>
      </c>
    </row>
    <row r="161" spans="2:47" s="1" customFormat="1" ht="27">
      <c r="B161" s="42"/>
      <c r="C161" s="64"/>
      <c r="D161" s="218" t="s">
        <v>233</v>
      </c>
      <c r="E161" s="64"/>
      <c r="F161" s="219" t="s">
        <v>2256</v>
      </c>
      <c r="G161" s="64"/>
      <c r="H161" s="64"/>
      <c r="I161" s="174"/>
      <c r="J161" s="64"/>
      <c r="K161" s="64"/>
      <c r="L161" s="62"/>
      <c r="M161" s="220"/>
      <c r="N161" s="43"/>
      <c r="O161" s="43"/>
      <c r="P161" s="43"/>
      <c r="Q161" s="43"/>
      <c r="R161" s="43"/>
      <c r="S161" s="43"/>
      <c r="T161" s="79"/>
      <c r="AT161" s="25" t="s">
        <v>233</v>
      </c>
      <c r="AU161" s="25" t="s">
        <v>25</v>
      </c>
    </row>
    <row r="162" spans="2:47" s="1" customFormat="1" ht="81">
      <c r="B162" s="42"/>
      <c r="C162" s="64"/>
      <c r="D162" s="223" t="s">
        <v>468</v>
      </c>
      <c r="E162" s="64"/>
      <c r="F162" s="286" t="s">
        <v>2257</v>
      </c>
      <c r="G162" s="64"/>
      <c r="H162" s="64"/>
      <c r="I162" s="174"/>
      <c r="J162" s="64"/>
      <c r="K162" s="64"/>
      <c r="L162" s="62"/>
      <c r="M162" s="220"/>
      <c r="N162" s="43"/>
      <c r="O162" s="43"/>
      <c r="P162" s="43"/>
      <c r="Q162" s="43"/>
      <c r="R162" s="43"/>
      <c r="S162" s="43"/>
      <c r="T162" s="79"/>
      <c r="AT162" s="25" t="s">
        <v>468</v>
      </c>
      <c r="AU162" s="25" t="s">
        <v>25</v>
      </c>
    </row>
    <row r="163" spans="2:65" s="1" customFormat="1" ht="16.5" customHeight="1">
      <c r="B163" s="42"/>
      <c r="C163" s="274" t="s">
        <v>439</v>
      </c>
      <c r="D163" s="274" t="s">
        <v>697</v>
      </c>
      <c r="E163" s="275" t="s">
        <v>2258</v>
      </c>
      <c r="F163" s="276" t="s">
        <v>2259</v>
      </c>
      <c r="G163" s="277" t="s">
        <v>920</v>
      </c>
      <c r="H163" s="278">
        <v>22</v>
      </c>
      <c r="I163" s="279"/>
      <c r="J163" s="280">
        <f>ROUND(I163*H163,2)</f>
        <v>0</v>
      </c>
      <c r="K163" s="276" t="s">
        <v>24</v>
      </c>
      <c r="L163" s="281"/>
      <c r="M163" s="282" t="s">
        <v>24</v>
      </c>
      <c r="N163" s="283" t="s">
        <v>48</v>
      </c>
      <c r="O163" s="43"/>
      <c r="P163" s="215">
        <f>O163*H163</f>
        <v>0</v>
      </c>
      <c r="Q163" s="215">
        <v>0</v>
      </c>
      <c r="R163" s="215">
        <f>Q163*H163</f>
        <v>0</v>
      </c>
      <c r="S163" s="215">
        <v>0</v>
      </c>
      <c r="T163" s="216">
        <f>S163*H163</f>
        <v>0</v>
      </c>
      <c r="AR163" s="25" t="s">
        <v>277</v>
      </c>
      <c r="AT163" s="25" t="s">
        <v>697</v>
      </c>
      <c r="AU163" s="25" t="s">
        <v>25</v>
      </c>
      <c r="AY163" s="25" t="s">
        <v>225</v>
      </c>
      <c r="BE163" s="217">
        <f>IF(N163="základní",J163,0)</f>
        <v>0</v>
      </c>
      <c r="BF163" s="217">
        <f>IF(N163="snížená",J163,0)</f>
        <v>0</v>
      </c>
      <c r="BG163" s="217">
        <f>IF(N163="zákl. přenesená",J163,0)</f>
        <v>0</v>
      </c>
      <c r="BH163" s="217">
        <f>IF(N163="sníž. přenesená",J163,0)</f>
        <v>0</v>
      </c>
      <c r="BI163" s="217">
        <f>IF(N163="nulová",J163,0)</f>
        <v>0</v>
      </c>
      <c r="BJ163" s="25" t="s">
        <v>25</v>
      </c>
      <c r="BK163" s="217">
        <f>ROUND(I163*H163,2)</f>
        <v>0</v>
      </c>
      <c r="BL163" s="25" t="s">
        <v>231</v>
      </c>
      <c r="BM163" s="25" t="s">
        <v>714</v>
      </c>
    </row>
    <row r="164" spans="2:47" s="1" customFormat="1" ht="13.5">
      <c r="B164" s="42"/>
      <c r="C164" s="64"/>
      <c r="D164" s="223" t="s">
        <v>233</v>
      </c>
      <c r="E164" s="64"/>
      <c r="F164" s="269" t="s">
        <v>2259</v>
      </c>
      <c r="G164" s="64"/>
      <c r="H164" s="64"/>
      <c r="I164" s="174"/>
      <c r="J164" s="64"/>
      <c r="K164" s="64"/>
      <c r="L164" s="62"/>
      <c r="M164" s="220"/>
      <c r="N164" s="43"/>
      <c r="O164" s="43"/>
      <c r="P164" s="43"/>
      <c r="Q164" s="43"/>
      <c r="R164" s="43"/>
      <c r="S164" s="43"/>
      <c r="T164" s="79"/>
      <c r="AT164" s="25" t="s">
        <v>233</v>
      </c>
      <c r="AU164" s="25" t="s">
        <v>25</v>
      </c>
    </row>
    <row r="165" spans="2:65" s="1" customFormat="1" ht="25.5" customHeight="1">
      <c r="B165" s="42"/>
      <c r="C165" s="206" t="s">
        <v>456</v>
      </c>
      <c r="D165" s="206" t="s">
        <v>227</v>
      </c>
      <c r="E165" s="207" t="s">
        <v>2260</v>
      </c>
      <c r="F165" s="208" t="s">
        <v>2261</v>
      </c>
      <c r="G165" s="209" t="s">
        <v>920</v>
      </c>
      <c r="H165" s="210">
        <v>52</v>
      </c>
      <c r="I165" s="211"/>
      <c r="J165" s="212">
        <f>ROUND(I165*H165,2)</f>
        <v>0</v>
      </c>
      <c r="K165" s="208" t="s">
        <v>24</v>
      </c>
      <c r="L165" s="62"/>
      <c r="M165" s="213" t="s">
        <v>24</v>
      </c>
      <c r="N165" s="214" t="s">
        <v>48</v>
      </c>
      <c r="O165" s="43"/>
      <c r="P165" s="215">
        <f>O165*H165</f>
        <v>0</v>
      </c>
      <c r="Q165" s="215">
        <v>0</v>
      </c>
      <c r="R165" s="215">
        <f>Q165*H165</f>
        <v>0</v>
      </c>
      <c r="S165" s="215">
        <v>0</v>
      </c>
      <c r="T165" s="216">
        <f>S165*H165</f>
        <v>0</v>
      </c>
      <c r="AR165" s="25" t="s">
        <v>231</v>
      </c>
      <c r="AT165" s="25" t="s">
        <v>227</v>
      </c>
      <c r="AU165" s="25" t="s">
        <v>25</v>
      </c>
      <c r="AY165" s="25" t="s">
        <v>225</v>
      </c>
      <c r="BE165" s="217">
        <f>IF(N165="základní",J165,0)</f>
        <v>0</v>
      </c>
      <c r="BF165" s="217">
        <f>IF(N165="snížená",J165,0)</f>
        <v>0</v>
      </c>
      <c r="BG165" s="217">
        <f>IF(N165="zákl. přenesená",J165,0)</f>
        <v>0</v>
      </c>
      <c r="BH165" s="217">
        <f>IF(N165="sníž. přenesená",J165,0)</f>
        <v>0</v>
      </c>
      <c r="BI165" s="217">
        <f>IF(N165="nulová",J165,0)</f>
        <v>0</v>
      </c>
      <c r="BJ165" s="25" t="s">
        <v>25</v>
      </c>
      <c r="BK165" s="217">
        <f>ROUND(I165*H165,2)</f>
        <v>0</v>
      </c>
      <c r="BL165" s="25" t="s">
        <v>231</v>
      </c>
      <c r="BM165" s="25" t="s">
        <v>750</v>
      </c>
    </row>
    <row r="166" spans="2:47" s="1" customFormat="1" ht="27">
      <c r="B166" s="42"/>
      <c r="C166" s="64"/>
      <c r="D166" s="218" t="s">
        <v>233</v>
      </c>
      <c r="E166" s="64"/>
      <c r="F166" s="219" t="s">
        <v>2262</v>
      </c>
      <c r="G166" s="64"/>
      <c r="H166" s="64"/>
      <c r="I166" s="174"/>
      <c r="J166" s="64"/>
      <c r="K166" s="64"/>
      <c r="L166" s="62"/>
      <c r="M166" s="220"/>
      <c r="N166" s="43"/>
      <c r="O166" s="43"/>
      <c r="P166" s="43"/>
      <c r="Q166" s="43"/>
      <c r="R166" s="43"/>
      <c r="S166" s="43"/>
      <c r="T166" s="79"/>
      <c r="AT166" s="25" t="s">
        <v>233</v>
      </c>
      <c r="AU166" s="25" t="s">
        <v>25</v>
      </c>
    </row>
    <row r="167" spans="2:47" s="1" customFormat="1" ht="81">
      <c r="B167" s="42"/>
      <c r="C167" s="64"/>
      <c r="D167" s="223" t="s">
        <v>468</v>
      </c>
      <c r="E167" s="64"/>
      <c r="F167" s="286" t="s">
        <v>2257</v>
      </c>
      <c r="G167" s="64"/>
      <c r="H167" s="64"/>
      <c r="I167" s="174"/>
      <c r="J167" s="64"/>
      <c r="K167" s="64"/>
      <c r="L167" s="62"/>
      <c r="M167" s="220"/>
      <c r="N167" s="43"/>
      <c r="O167" s="43"/>
      <c r="P167" s="43"/>
      <c r="Q167" s="43"/>
      <c r="R167" s="43"/>
      <c r="S167" s="43"/>
      <c r="T167" s="79"/>
      <c r="AT167" s="25" t="s">
        <v>468</v>
      </c>
      <c r="AU167" s="25" t="s">
        <v>25</v>
      </c>
    </row>
    <row r="168" spans="2:65" s="1" customFormat="1" ht="16.5" customHeight="1">
      <c r="B168" s="42"/>
      <c r="C168" s="274" t="s">
        <v>463</v>
      </c>
      <c r="D168" s="274" t="s">
        <v>697</v>
      </c>
      <c r="E168" s="275" t="s">
        <v>2263</v>
      </c>
      <c r="F168" s="276" t="s">
        <v>2264</v>
      </c>
      <c r="G168" s="277" t="s">
        <v>920</v>
      </c>
      <c r="H168" s="278">
        <v>52</v>
      </c>
      <c r="I168" s="279"/>
      <c r="J168" s="280">
        <f>ROUND(I168*H168,2)</f>
        <v>0</v>
      </c>
      <c r="K168" s="276" t="s">
        <v>24</v>
      </c>
      <c r="L168" s="281"/>
      <c r="M168" s="282" t="s">
        <v>24</v>
      </c>
      <c r="N168" s="283" t="s">
        <v>48</v>
      </c>
      <c r="O168" s="43"/>
      <c r="P168" s="215">
        <f>O168*H168</f>
        <v>0</v>
      </c>
      <c r="Q168" s="215">
        <v>0</v>
      </c>
      <c r="R168" s="215">
        <f>Q168*H168</f>
        <v>0</v>
      </c>
      <c r="S168" s="215">
        <v>0</v>
      </c>
      <c r="T168" s="216">
        <f>S168*H168</f>
        <v>0</v>
      </c>
      <c r="AR168" s="25" t="s">
        <v>277</v>
      </c>
      <c r="AT168" s="25" t="s">
        <v>697</v>
      </c>
      <c r="AU168" s="25" t="s">
        <v>25</v>
      </c>
      <c r="AY168" s="25" t="s">
        <v>225</v>
      </c>
      <c r="BE168" s="217">
        <f>IF(N168="základní",J168,0)</f>
        <v>0</v>
      </c>
      <c r="BF168" s="217">
        <f>IF(N168="snížená",J168,0)</f>
        <v>0</v>
      </c>
      <c r="BG168" s="217">
        <f>IF(N168="zákl. přenesená",J168,0)</f>
        <v>0</v>
      </c>
      <c r="BH168" s="217">
        <f>IF(N168="sníž. přenesená",J168,0)</f>
        <v>0</v>
      </c>
      <c r="BI168" s="217">
        <f>IF(N168="nulová",J168,0)</f>
        <v>0</v>
      </c>
      <c r="BJ168" s="25" t="s">
        <v>25</v>
      </c>
      <c r="BK168" s="217">
        <f>ROUND(I168*H168,2)</f>
        <v>0</v>
      </c>
      <c r="BL168" s="25" t="s">
        <v>231</v>
      </c>
      <c r="BM168" s="25" t="s">
        <v>758</v>
      </c>
    </row>
    <row r="169" spans="2:47" s="1" customFormat="1" ht="13.5">
      <c r="B169" s="42"/>
      <c r="C169" s="64"/>
      <c r="D169" s="223" t="s">
        <v>233</v>
      </c>
      <c r="E169" s="64"/>
      <c r="F169" s="269" t="s">
        <v>2264</v>
      </c>
      <c r="G169" s="64"/>
      <c r="H169" s="64"/>
      <c r="I169" s="174"/>
      <c r="J169" s="64"/>
      <c r="K169" s="64"/>
      <c r="L169" s="62"/>
      <c r="M169" s="220"/>
      <c r="N169" s="43"/>
      <c r="O169" s="43"/>
      <c r="P169" s="43"/>
      <c r="Q169" s="43"/>
      <c r="R169" s="43"/>
      <c r="S169" s="43"/>
      <c r="T169" s="79"/>
      <c r="AT169" s="25" t="s">
        <v>233</v>
      </c>
      <c r="AU169" s="25" t="s">
        <v>25</v>
      </c>
    </row>
    <row r="170" spans="2:65" s="1" customFormat="1" ht="25.5" customHeight="1">
      <c r="B170" s="42"/>
      <c r="C170" s="206" t="s">
        <v>477</v>
      </c>
      <c r="D170" s="206" t="s">
        <v>227</v>
      </c>
      <c r="E170" s="207" t="s">
        <v>2265</v>
      </c>
      <c r="F170" s="208" t="s">
        <v>2266</v>
      </c>
      <c r="G170" s="209" t="s">
        <v>748</v>
      </c>
      <c r="H170" s="210">
        <v>1</v>
      </c>
      <c r="I170" s="211"/>
      <c r="J170" s="212">
        <f>ROUND(I170*H170,2)</f>
        <v>0</v>
      </c>
      <c r="K170" s="208" t="s">
        <v>24</v>
      </c>
      <c r="L170" s="62"/>
      <c r="M170" s="213" t="s">
        <v>24</v>
      </c>
      <c r="N170" s="214" t="s">
        <v>48</v>
      </c>
      <c r="O170" s="43"/>
      <c r="P170" s="215">
        <f>O170*H170</f>
        <v>0</v>
      </c>
      <c r="Q170" s="215">
        <v>0</v>
      </c>
      <c r="R170" s="215">
        <f>Q170*H170</f>
        <v>0</v>
      </c>
      <c r="S170" s="215">
        <v>0</v>
      </c>
      <c r="T170" s="216">
        <f>S170*H170</f>
        <v>0</v>
      </c>
      <c r="AR170" s="25" t="s">
        <v>231</v>
      </c>
      <c r="AT170" s="25" t="s">
        <v>227</v>
      </c>
      <c r="AU170" s="25" t="s">
        <v>25</v>
      </c>
      <c r="AY170" s="25" t="s">
        <v>225</v>
      </c>
      <c r="BE170" s="217">
        <f>IF(N170="základní",J170,0)</f>
        <v>0</v>
      </c>
      <c r="BF170" s="217">
        <f>IF(N170="snížená",J170,0)</f>
        <v>0</v>
      </c>
      <c r="BG170" s="217">
        <f>IF(N170="zákl. přenesená",J170,0)</f>
        <v>0</v>
      </c>
      <c r="BH170" s="217">
        <f>IF(N170="sníž. přenesená",J170,0)</f>
        <v>0</v>
      </c>
      <c r="BI170" s="217">
        <f>IF(N170="nulová",J170,0)</f>
        <v>0</v>
      </c>
      <c r="BJ170" s="25" t="s">
        <v>25</v>
      </c>
      <c r="BK170" s="217">
        <f>ROUND(I170*H170,2)</f>
        <v>0</v>
      </c>
      <c r="BL170" s="25" t="s">
        <v>231</v>
      </c>
      <c r="BM170" s="25" t="s">
        <v>766</v>
      </c>
    </row>
    <row r="171" spans="2:47" s="1" customFormat="1" ht="13.5">
      <c r="B171" s="42"/>
      <c r="C171" s="64"/>
      <c r="D171" s="223" t="s">
        <v>233</v>
      </c>
      <c r="E171" s="64"/>
      <c r="F171" s="269" t="s">
        <v>2266</v>
      </c>
      <c r="G171" s="64"/>
      <c r="H171" s="64"/>
      <c r="I171" s="174"/>
      <c r="J171" s="64"/>
      <c r="K171" s="64"/>
      <c r="L171" s="62"/>
      <c r="M171" s="220"/>
      <c r="N171" s="43"/>
      <c r="O171" s="43"/>
      <c r="P171" s="43"/>
      <c r="Q171" s="43"/>
      <c r="R171" s="43"/>
      <c r="S171" s="43"/>
      <c r="T171" s="79"/>
      <c r="AT171" s="25" t="s">
        <v>233</v>
      </c>
      <c r="AU171" s="25" t="s">
        <v>25</v>
      </c>
    </row>
    <row r="172" spans="2:65" s="1" customFormat="1" ht="16.5" customHeight="1">
      <c r="B172" s="42"/>
      <c r="C172" s="206" t="s">
        <v>488</v>
      </c>
      <c r="D172" s="206" t="s">
        <v>227</v>
      </c>
      <c r="E172" s="207" t="s">
        <v>2267</v>
      </c>
      <c r="F172" s="208" t="s">
        <v>2268</v>
      </c>
      <c r="G172" s="209" t="s">
        <v>748</v>
      </c>
      <c r="H172" s="210">
        <v>1</v>
      </c>
      <c r="I172" s="211"/>
      <c r="J172" s="212">
        <f>ROUND(I172*H172,2)</f>
        <v>0</v>
      </c>
      <c r="K172" s="208" t="s">
        <v>230</v>
      </c>
      <c r="L172" s="62"/>
      <c r="M172" s="213" t="s">
        <v>24</v>
      </c>
      <c r="N172" s="214" t="s">
        <v>48</v>
      </c>
      <c r="O172" s="43"/>
      <c r="P172" s="215">
        <f>O172*H172</f>
        <v>0</v>
      </c>
      <c r="Q172" s="215">
        <v>0</v>
      </c>
      <c r="R172" s="215">
        <f>Q172*H172</f>
        <v>0</v>
      </c>
      <c r="S172" s="215">
        <v>0</v>
      </c>
      <c r="T172" s="216">
        <f>S172*H172</f>
        <v>0</v>
      </c>
      <c r="AR172" s="25" t="s">
        <v>231</v>
      </c>
      <c r="AT172" s="25" t="s">
        <v>227</v>
      </c>
      <c r="AU172" s="25" t="s">
        <v>25</v>
      </c>
      <c r="AY172" s="25" t="s">
        <v>225</v>
      </c>
      <c r="BE172" s="217">
        <f>IF(N172="základní",J172,0)</f>
        <v>0</v>
      </c>
      <c r="BF172" s="217">
        <f>IF(N172="snížená",J172,0)</f>
        <v>0</v>
      </c>
      <c r="BG172" s="217">
        <f>IF(N172="zákl. přenesená",J172,0)</f>
        <v>0</v>
      </c>
      <c r="BH172" s="217">
        <f>IF(N172="sníž. přenesená",J172,0)</f>
        <v>0</v>
      </c>
      <c r="BI172" s="217">
        <f>IF(N172="nulová",J172,0)</f>
        <v>0</v>
      </c>
      <c r="BJ172" s="25" t="s">
        <v>25</v>
      </c>
      <c r="BK172" s="217">
        <f>ROUND(I172*H172,2)</f>
        <v>0</v>
      </c>
      <c r="BL172" s="25" t="s">
        <v>231</v>
      </c>
      <c r="BM172" s="25" t="s">
        <v>774</v>
      </c>
    </row>
    <row r="173" spans="2:47" s="1" customFormat="1" ht="13.5">
      <c r="B173" s="42"/>
      <c r="C173" s="64"/>
      <c r="D173" s="218" t="s">
        <v>233</v>
      </c>
      <c r="E173" s="64"/>
      <c r="F173" s="219" t="s">
        <v>2269</v>
      </c>
      <c r="G173" s="64"/>
      <c r="H173" s="64"/>
      <c r="I173" s="174"/>
      <c r="J173" s="64"/>
      <c r="K173" s="64"/>
      <c r="L173" s="62"/>
      <c r="M173" s="220"/>
      <c r="N173" s="43"/>
      <c r="O173" s="43"/>
      <c r="P173" s="43"/>
      <c r="Q173" s="43"/>
      <c r="R173" s="43"/>
      <c r="S173" s="43"/>
      <c r="T173" s="79"/>
      <c r="AT173" s="25" t="s">
        <v>233</v>
      </c>
      <c r="AU173" s="25" t="s">
        <v>25</v>
      </c>
    </row>
    <row r="174" spans="2:47" s="1" customFormat="1" ht="175.5">
      <c r="B174" s="42"/>
      <c r="C174" s="64"/>
      <c r="D174" s="223" t="s">
        <v>468</v>
      </c>
      <c r="E174" s="64"/>
      <c r="F174" s="286" t="s">
        <v>2270</v>
      </c>
      <c r="G174" s="64"/>
      <c r="H174" s="64"/>
      <c r="I174" s="174"/>
      <c r="J174" s="64"/>
      <c r="K174" s="64"/>
      <c r="L174" s="62"/>
      <c r="M174" s="220"/>
      <c r="N174" s="43"/>
      <c r="O174" s="43"/>
      <c r="P174" s="43"/>
      <c r="Q174" s="43"/>
      <c r="R174" s="43"/>
      <c r="S174" s="43"/>
      <c r="T174" s="79"/>
      <c r="AT174" s="25" t="s">
        <v>468</v>
      </c>
      <c r="AU174" s="25" t="s">
        <v>25</v>
      </c>
    </row>
    <row r="175" spans="2:65" s="1" customFormat="1" ht="16.5" customHeight="1">
      <c r="B175" s="42"/>
      <c r="C175" s="206" t="s">
        <v>493</v>
      </c>
      <c r="D175" s="206" t="s">
        <v>227</v>
      </c>
      <c r="E175" s="207" t="s">
        <v>2271</v>
      </c>
      <c r="F175" s="208" t="s">
        <v>2272</v>
      </c>
      <c r="G175" s="209" t="s">
        <v>748</v>
      </c>
      <c r="H175" s="210">
        <v>1</v>
      </c>
      <c r="I175" s="211"/>
      <c r="J175" s="212">
        <f>ROUND(I175*H175,2)</f>
        <v>0</v>
      </c>
      <c r="K175" s="208" t="s">
        <v>24</v>
      </c>
      <c r="L175" s="62"/>
      <c r="M175" s="213" t="s">
        <v>24</v>
      </c>
      <c r="N175" s="214" t="s">
        <v>48</v>
      </c>
      <c r="O175" s="43"/>
      <c r="P175" s="215">
        <f>O175*H175</f>
        <v>0</v>
      </c>
      <c r="Q175" s="215">
        <v>0</v>
      </c>
      <c r="R175" s="215">
        <f>Q175*H175</f>
        <v>0</v>
      </c>
      <c r="S175" s="215">
        <v>0</v>
      </c>
      <c r="T175" s="216">
        <f>S175*H175</f>
        <v>0</v>
      </c>
      <c r="AR175" s="25" t="s">
        <v>231</v>
      </c>
      <c r="AT175" s="25" t="s">
        <v>227</v>
      </c>
      <c r="AU175" s="25" t="s">
        <v>25</v>
      </c>
      <c r="AY175" s="25" t="s">
        <v>225</v>
      </c>
      <c r="BE175" s="217">
        <f>IF(N175="základní",J175,0)</f>
        <v>0</v>
      </c>
      <c r="BF175" s="217">
        <f>IF(N175="snížená",J175,0)</f>
        <v>0</v>
      </c>
      <c r="BG175" s="217">
        <f>IF(N175="zákl. přenesená",J175,0)</f>
        <v>0</v>
      </c>
      <c r="BH175" s="217">
        <f>IF(N175="sníž. přenesená",J175,0)</f>
        <v>0</v>
      </c>
      <c r="BI175" s="217">
        <f>IF(N175="nulová",J175,0)</f>
        <v>0</v>
      </c>
      <c r="BJ175" s="25" t="s">
        <v>25</v>
      </c>
      <c r="BK175" s="217">
        <f>ROUND(I175*H175,2)</f>
        <v>0</v>
      </c>
      <c r="BL175" s="25" t="s">
        <v>231</v>
      </c>
      <c r="BM175" s="25" t="s">
        <v>782</v>
      </c>
    </row>
    <row r="176" spans="2:47" s="1" customFormat="1" ht="13.5">
      <c r="B176" s="42"/>
      <c r="C176" s="64"/>
      <c r="D176" s="218" t="s">
        <v>233</v>
      </c>
      <c r="E176" s="64"/>
      <c r="F176" s="219" t="s">
        <v>2272</v>
      </c>
      <c r="G176" s="64"/>
      <c r="H176" s="64"/>
      <c r="I176" s="174"/>
      <c r="J176" s="64"/>
      <c r="K176" s="64"/>
      <c r="L176" s="62"/>
      <c r="M176" s="220"/>
      <c r="N176" s="43"/>
      <c r="O176" s="43"/>
      <c r="P176" s="43"/>
      <c r="Q176" s="43"/>
      <c r="R176" s="43"/>
      <c r="S176" s="43"/>
      <c r="T176" s="79"/>
      <c r="AT176" s="25" t="s">
        <v>233</v>
      </c>
      <c r="AU176" s="25" t="s">
        <v>25</v>
      </c>
    </row>
    <row r="177" spans="2:63" s="11" customFormat="1" ht="37.35" customHeight="1">
      <c r="B177" s="189"/>
      <c r="C177" s="190"/>
      <c r="D177" s="203" t="s">
        <v>76</v>
      </c>
      <c r="E177" s="290" t="s">
        <v>2273</v>
      </c>
      <c r="F177" s="290" t="s">
        <v>2274</v>
      </c>
      <c r="G177" s="190"/>
      <c r="H177" s="190"/>
      <c r="I177" s="193"/>
      <c r="J177" s="291">
        <f>BK177</f>
        <v>0</v>
      </c>
      <c r="K177" s="190"/>
      <c r="L177" s="195"/>
      <c r="M177" s="196"/>
      <c r="N177" s="197"/>
      <c r="O177" s="197"/>
      <c r="P177" s="198">
        <f>SUM(P178:P179)</f>
        <v>0</v>
      </c>
      <c r="Q177" s="197"/>
      <c r="R177" s="198">
        <f>SUM(R178:R179)</f>
        <v>0</v>
      </c>
      <c r="S177" s="197"/>
      <c r="T177" s="199">
        <f>SUM(T178:T179)</f>
        <v>0</v>
      </c>
      <c r="AR177" s="200" t="s">
        <v>25</v>
      </c>
      <c r="AT177" s="201" t="s">
        <v>76</v>
      </c>
      <c r="AU177" s="201" t="s">
        <v>77</v>
      </c>
      <c r="AY177" s="200" t="s">
        <v>225</v>
      </c>
      <c r="BK177" s="202">
        <f>SUM(BK178:BK179)</f>
        <v>0</v>
      </c>
    </row>
    <row r="178" spans="2:65" s="1" customFormat="1" ht="38.25" customHeight="1">
      <c r="B178" s="42"/>
      <c r="C178" s="206" t="s">
        <v>499</v>
      </c>
      <c r="D178" s="206" t="s">
        <v>227</v>
      </c>
      <c r="E178" s="207" t="s">
        <v>2275</v>
      </c>
      <c r="F178" s="208" t="s">
        <v>2276</v>
      </c>
      <c r="G178" s="209" t="s">
        <v>748</v>
      </c>
      <c r="H178" s="210">
        <v>16</v>
      </c>
      <c r="I178" s="211"/>
      <c r="J178" s="212">
        <f>ROUND(I178*H178,2)</f>
        <v>0</v>
      </c>
      <c r="K178" s="208" t="s">
        <v>24</v>
      </c>
      <c r="L178" s="62"/>
      <c r="M178" s="213" t="s">
        <v>24</v>
      </c>
      <c r="N178" s="214" t="s">
        <v>48</v>
      </c>
      <c r="O178" s="43"/>
      <c r="P178" s="215">
        <f>O178*H178</f>
        <v>0</v>
      </c>
      <c r="Q178" s="215">
        <v>0</v>
      </c>
      <c r="R178" s="215">
        <f>Q178*H178</f>
        <v>0</v>
      </c>
      <c r="S178" s="215">
        <v>0</v>
      </c>
      <c r="T178" s="216">
        <f>S178*H178</f>
        <v>0</v>
      </c>
      <c r="AR178" s="25" t="s">
        <v>231</v>
      </c>
      <c r="AT178" s="25" t="s">
        <v>227</v>
      </c>
      <c r="AU178" s="25" t="s">
        <v>25</v>
      </c>
      <c r="AY178" s="25" t="s">
        <v>225</v>
      </c>
      <c r="BE178" s="217">
        <f>IF(N178="základní",J178,0)</f>
        <v>0</v>
      </c>
      <c r="BF178" s="217">
        <f>IF(N178="snížená",J178,0)</f>
        <v>0</v>
      </c>
      <c r="BG178" s="217">
        <f>IF(N178="zákl. přenesená",J178,0)</f>
        <v>0</v>
      </c>
      <c r="BH178" s="217">
        <f>IF(N178="sníž. přenesená",J178,0)</f>
        <v>0</v>
      </c>
      <c r="BI178" s="217">
        <f>IF(N178="nulová",J178,0)</f>
        <v>0</v>
      </c>
      <c r="BJ178" s="25" t="s">
        <v>25</v>
      </c>
      <c r="BK178" s="217">
        <f>ROUND(I178*H178,2)</f>
        <v>0</v>
      </c>
      <c r="BL178" s="25" t="s">
        <v>231</v>
      </c>
      <c r="BM178" s="25" t="s">
        <v>790</v>
      </c>
    </row>
    <row r="179" spans="2:47" s="1" customFormat="1" ht="27">
      <c r="B179" s="42"/>
      <c r="C179" s="64"/>
      <c r="D179" s="218" t="s">
        <v>233</v>
      </c>
      <c r="E179" s="64"/>
      <c r="F179" s="219" t="s">
        <v>2276</v>
      </c>
      <c r="G179" s="64"/>
      <c r="H179" s="64"/>
      <c r="I179" s="174"/>
      <c r="J179" s="64"/>
      <c r="K179" s="64"/>
      <c r="L179" s="62"/>
      <c r="M179" s="220"/>
      <c r="N179" s="43"/>
      <c r="O179" s="43"/>
      <c r="P179" s="43"/>
      <c r="Q179" s="43"/>
      <c r="R179" s="43"/>
      <c r="S179" s="43"/>
      <c r="T179" s="79"/>
      <c r="AT179" s="25" t="s">
        <v>233</v>
      </c>
      <c r="AU179" s="25" t="s">
        <v>25</v>
      </c>
    </row>
    <row r="180" spans="2:63" s="11" customFormat="1" ht="37.35" customHeight="1">
      <c r="B180" s="189"/>
      <c r="C180" s="190"/>
      <c r="D180" s="203" t="s">
        <v>76</v>
      </c>
      <c r="E180" s="290" t="s">
        <v>2277</v>
      </c>
      <c r="F180" s="290" t="s">
        <v>2278</v>
      </c>
      <c r="G180" s="190"/>
      <c r="H180" s="190"/>
      <c r="I180" s="193"/>
      <c r="J180" s="291">
        <f>BK180</f>
        <v>0</v>
      </c>
      <c r="K180" s="190"/>
      <c r="L180" s="195"/>
      <c r="M180" s="196"/>
      <c r="N180" s="197"/>
      <c r="O180" s="197"/>
      <c r="P180" s="198">
        <f>SUM(P181:P184)</f>
        <v>0</v>
      </c>
      <c r="Q180" s="197"/>
      <c r="R180" s="198">
        <f>SUM(R181:R184)</f>
        <v>0</v>
      </c>
      <c r="S180" s="197"/>
      <c r="T180" s="199">
        <f>SUM(T181:T184)</f>
        <v>0</v>
      </c>
      <c r="AR180" s="200" t="s">
        <v>25</v>
      </c>
      <c r="AT180" s="201" t="s">
        <v>76</v>
      </c>
      <c r="AU180" s="201" t="s">
        <v>77</v>
      </c>
      <c r="AY180" s="200" t="s">
        <v>225</v>
      </c>
      <c r="BK180" s="202">
        <f>SUM(BK181:BK184)</f>
        <v>0</v>
      </c>
    </row>
    <row r="181" spans="2:65" s="1" customFormat="1" ht="16.5" customHeight="1">
      <c r="B181" s="42"/>
      <c r="C181" s="206" t="s">
        <v>506</v>
      </c>
      <c r="D181" s="206" t="s">
        <v>227</v>
      </c>
      <c r="E181" s="207" t="s">
        <v>2279</v>
      </c>
      <c r="F181" s="208" t="s">
        <v>2280</v>
      </c>
      <c r="G181" s="209" t="s">
        <v>748</v>
      </c>
      <c r="H181" s="210">
        <v>1</v>
      </c>
      <c r="I181" s="211"/>
      <c r="J181" s="212">
        <f>ROUND(I181*H181,2)</f>
        <v>0</v>
      </c>
      <c r="K181" s="208" t="s">
        <v>230</v>
      </c>
      <c r="L181" s="62"/>
      <c r="M181" s="213" t="s">
        <v>24</v>
      </c>
      <c r="N181" s="214" t="s">
        <v>48</v>
      </c>
      <c r="O181" s="43"/>
      <c r="P181" s="215">
        <f>O181*H181</f>
        <v>0</v>
      </c>
      <c r="Q181" s="215">
        <v>0</v>
      </c>
      <c r="R181" s="215">
        <f>Q181*H181</f>
        <v>0</v>
      </c>
      <c r="S181" s="215">
        <v>0</v>
      </c>
      <c r="T181" s="216">
        <f>S181*H181</f>
        <v>0</v>
      </c>
      <c r="AR181" s="25" t="s">
        <v>231</v>
      </c>
      <c r="AT181" s="25" t="s">
        <v>227</v>
      </c>
      <c r="AU181" s="25" t="s">
        <v>25</v>
      </c>
      <c r="AY181" s="25" t="s">
        <v>225</v>
      </c>
      <c r="BE181" s="217">
        <f>IF(N181="základní",J181,0)</f>
        <v>0</v>
      </c>
      <c r="BF181" s="217">
        <f>IF(N181="snížená",J181,0)</f>
        <v>0</v>
      </c>
      <c r="BG181" s="217">
        <f>IF(N181="zákl. přenesená",J181,0)</f>
        <v>0</v>
      </c>
      <c r="BH181" s="217">
        <f>IF(N181="sníž. přenesená",J181,0)</f>
        <v>0</v>
      </c>
      <c r="BI181" s="217">
        <f>IF(N181="nulová",J181,0)</f>
        <v>0</v>
      </c>
      <c r="BJ181" s="25" t="s">
        <v>25</v>
      </c>
      <c r="BK181" s="217">
        <f>ROUND(I181*H181,2)</f>
        <v>0</v>
      </c>
      <c r="BL181" s="25" t="s">
        <v>231</v>
      </c>
      <c r="BM181" s="25" t="s">
        <v>798</v>
      </c>
    </row>
    <row r="182" spans="2:47" s="1" customFormat="1" ht="13.5">
      <c r="B182" s="42"/>
      <c r="C182" s="64"/>
      <c r="D182" s="223" t="s">
        <v>233</v>
      </c>
      <c r="E182" s="64"/>
      <c r="F182" s="269" t="s">
        <v>2281</v>
      </c>
      <c r="G182" s="64"/>
      <c r="H182" s="64"/>
      <c r="I182" s="174"/>
      <c r="J182" s="64"/>
      <c r="K182" s="64"/>
      <c r="L182" s="62"/>
      <c r="M182" s="220"/>
      <c r="N182" s="43"/>
      <c r="O182" s="43"/>
      <c r="P182" s="43"/>
      <c r="Q182" s="43"/>
      <c r="R182" s="43"/>
      <c r="S182" s="43"/>
      <c r="T182" s="79"/>
      <c r="AT182" s="25" t="s">
        <v>233</v>
      </c>
      <c r="AU182" s="25" t="s">
        <v>25</v>
      </c>
    </row>
    <row r="183" spans="2:65" s="1" customFormat="1" ht="16.5" customHeight="1">
      <c r="B183" s="42"/>
      <c r="C183" s="206" t="s">
        <v>516</v>
      </c>
      <c r="D183" s="206" t="s">
        <v>227</v>
      </c>
      <c r="E183" s="207" t="s">
        <v>2282</v>
      </c>
      <c r="F183" s="208" t="s">
        <v>2283</v>
      </c>
      <c r="G183" s="209" t="s">
        <v>748</v>
      </c>
      <c r="H183" s="210">
        <v>2</v>
      </c>
      <c r="I183" s="211"/>
      <c r="J183" s="212">
        <f>ROUND(I183*H183,2)</f>
        <v>0</v>
      </c>
      <c r="K183" s="208" t="s">
        <v>230</v>
      </c>
      <c r="L183" s="62"/>
      <c r="M183" s="213" t="s">
        <v>24</v>
      </c>
      <c r="N183" s="214" t="s">
        <v>48</v>
      </c>
      <c r="O183" s="43"/>
      <c r="P183" s="215">
        <f>O183*H183</f>
        <v>0</v>
      </c>
      <c r="Q183" s="215">
        <v>0</v>
      </c>
      <c r="R183" s="215">
        <f>Q183*H183</f>
        <v>0</v>
      </c>
      <c r="S183" s="215">
        <v>0</v>
      </c>
      <c r="T183" s="216">
        <f>S183*H183</f>
        <v>0</v>
      </c>
      <c r="AR183" s="25" t="s">
        <v>231</v>
      </c>
      <c r="AT183" s="25" t="s">
        <v>227</v>
      </c>
      <c r="AU183" s="25" t="s">
        <v>25</v>
      </c>
      <c r="AY183" s="25" t="s">
        <v>225</v>
      </c>
      <c r="BE183" s="217">
        <f>IF(N183="základní",J183,0)</f>
        <v>0</v>
      </c>
      <c r="BF183" s="217">
        <f>IF(N183="snížená",J183,0)</f>
        <v>0</v>
      </c>
      <c r="BG183" s="217">
        <f>IF(N183="zákl. přenesená",J183,0)</f>
        <v>0</v>
      </c>
      <c r="BH183" s="217">
        <f>IF(N183="sníž. přenesená",J183,0)</f>
        <v>0</v>
      </c>
      <c r="BI183" s="217">
        <f>IF(N183="nulová",J183,0)</f>
        <v>0</v>
      </c>
      <c r="BJ183" s="25" t="s">
        <v>25</v>
      </c>
      <c r="BK183" s="217">
        <f>ROUND(I183*H183,2)</f>
        <v>0</v>
      </c>
      <c r="BL183" s="25" t="s">
        <v>231</v>
      </c>
      <c r="BM183" s="25" t="s">
        <v>806</v>
      </c>
    </row>
    <row r="184" spans="2:47" s="1" customFormat="1" ht="13.5">
      <c r="B184" s="42"/>
      <c r="C184" s="64"/>
      <c r="D184" s="218" t="s">
        <v>233</v>
      </c>
      <c r="E184" s="64"/>
      <c r="F184" s="219" t="s">
        <v>2284</v>
      </c>
      <c r="G184" s="64"/>
      <c r="H184" s="64"/>
      <c r="I184" s="174"/>
      <c r="J184" s="64"/>
      <c r="K184" s="64"/>
      <c r="L184" s="62"/>
      <c r="M184" s="220"/>
      <c r="N184" s="43"/>
      <c r="O184" s="43"/>
      <c r="P184" s="43"/>
      <c r="Q184" s="43"/>
      <c r="R184" s="43"/>
      <c r="S184" s="43"/>
      <c r="T184" s="79"/>
      <c r="AT184" s="25" t="s">
        <v>233</v>
      </c>
      <c r="AU184" s="25" t="s">
        <v>25</v>
      </c>
    </row>
    <row r="185" spans="2:63" s="11" customFormat="1" ht="37.35" customHeight="1">
      <c r="B185" s="189"/>
      <c r="C185" s="190"/>
      <c r="D185" s="203" t="s">
        <v>76</v>
      </c>
      <c r="E185" s="290" t="s">
        <v>2285</v>
      </c>
      <c r="F185" s="290" t="s">
        <v>2286</v>
      </c>
      <c r="G185" s="190"/>
      <c r="H185" s="190"/>
      <c r="I185" s="193"/>
      <c r="J185" s="291">
        <f>BK185</f>
        <v>0</v>
      </c>
      <c r="K185" s="190"/>
      <c r="L185" s="195"/>
      <c r="M185" s="196"/>
      <c r="N185" s="197"/>
      <c r="O185" s="197"/>
      <c r="P185" s="198">
        <f>SUM(P186:P255)</f>
        <v>0</v>
      </c>
      <c r="Q185" s="197"/>
      <c r="R185" s="198">
        <f>SUM(R186:R255)</f>
        <v>495.667</v>
      </c>
      <c r="S185" s="197"/>
      <c r="T185" s="199">
        <f>SUM(T186:T255)</f>
        <v>33.451</v>
      </c>
      <c r="AR185" s="200" t="s">
        <v>25</v>
      </c>
      <c r="AT185" s="201" t="s">
        <v>76</v>
      </c>
      <c r="AU185" s="201" t="s">
        <v>77</v>
      </c>
      <c r="AY185" s="200" t="s">
        <v>225</v>
      </c>
      <c r="BK185" s="202">
        <f>SUM(BK186:BK255)</f>
        <v>0</v>
      </c>
    </row>
    <row r="186" spans="2:65" s="1" customFormat="1" ht="25.5" customHeight="1">
      <c r="B186" s="42"/>
      <c r="C186" s="206" t="s">
        <v>523</v>
      </c>
      <c r="D186" s="206" t="s">
        <v>227</v>
      </c>
      <c r="E186" s="207" t="s">
        <v>2188</v>
      </c>
      <c r="F186" s="208" t="s">
        <v>2189</v>
      </c>
      <c r="G186" s="209" t="s">
        <v>147</v>
      </c>
      <c r="H186" s="210">
        <v>1200</v>
      </c>
      <c r="I186" s="211"/>
      <c r="J186" s="212">
        <f>ROUND(I186*H186,2)</f>
        <v>0</v>
      </c>
      <c r="K186" s="208" t="s">
        <v>230</v>
      </c>
      <c r="L186" s="62"/>
      <c r="M186" s="213" t="s">
        <v>24</v>
      </c>
      <c r="N186" s="214" t="s">
        <v>48</v>
      </c>
      <c r="O186" s="43"/>
      <c r="P186" s="215">
        <f>O186*H186</f>
        <v>0</v>
      </c>
      <c r="Q186" s="215">
        <v>0</v>
      </c>
      <c r="R186" s="215">
        <f>Q186*H186</f>
        <v>0</v>
      </c>
      <c r="S186" s="215">
        <v>0</v>
      </c>
      <c r="T186" s="216">
        <f>S186*H186</f>
        <v>0</v>
      </c>
      <c r="AR186" s="25" t="s">
        <v>231</v>
      </c>
      <c r="AT186" s="25" t="s">
        <v>227</v>
      </c>
      <c r="AU186" s="25" t="s">
        <v>25</v>
      </c>
      <c r="AY186" s="25" t="s">
        <v>225</v>
      </c>
      <c r="BE186" s="217">
        <f>IF(N186="základní",J186,0)</f>
        <v>0</v>
      </c>
      <c r="BF186" s="217">
        <f>IF(N186="snížená",J186,0)</f>
        <v>0</v>
      </c>
      <c r="BG186" s="217">
        <f>IF(N186="zákl. přenesená",J186,0)</f>
        <v>0</v>
      </c>
      <c r="BH186" s="217">
        <f>IF(N186="sníž. přenesená",J186,0)</f>
        <v>0</v>
      </c>
      <c r="BI186" s="217">
        <f>IF(N186="nulová",J186,0)</f>
        <v>0</v>
      </c>
      <c r="BJ186" s="25" t="s">
        <v>25</v>
      </c>
      <c r="BK186" s="217">
        <f>ROUND(I186*H186,2)</f>
        <v>0</v>
      </c>
      <c r="BL186" s="25" t="s">
        <v>231</v>
      </c>
      <c r="BM186" s="25" t="s">
        <v>2287</v>
      </c>
    </row>
    <row r="187" spans="2:47" s="1" customFormat="1" ht="27">
      <c r="B187" s="42"/>
      <c r="C187" s="64"/>
      <c r="D187" s="218" t="s">
        <v>233</v>
      </c>
      <c r="E187" s="64"/>
      <c r="F187" s="219" t="s">
        <v>2190</v>
      </c>
      <c r="G187" s="64"/>
      <c r="H187" s="64"/>
      <c r="I187" s="174"/>
      <c r="J187" s="64"/>
      <c r="K187" s="64"/>
      <c r="L187" s="62"/>
      <c r="M187" s="220"/>
      <c r="N187" s="43"/>
      <c r="O187" s="43"/>
      <c r="P187" s="43"/>
      <c r="Q187" s="43"/>
      <c r="R187" s="43"/>
      <c r="S187" s="43"/>
      <c r="T187" s="79"/>
      <c r="AT187" s="25" t="s">
        <v>233</v>
      </c>
      <c r="AU187" s="25" t="s">
        <v>25</v>
      </c>
    </row>
    <row r="188" spans="2:47" s="1" customFormat="1" ht="54">
      <c r="B188" s="42"/>
      <c r="C188" s="64"/>
      <c r="D188" s="218" t="s">
        <v>468</v>
      </c>
      <c r="E188" s="64"/>
      <c r="F188" s="273" t="s">
        <v>2187</v>
      </c>
      <c r="G188" s="64"/>
      <c r="H188" s="64"/>
      <c r="I188" s="174"/>
      <c r="J188" s="64"/>
      <c r="K188" s="64"/>
      <c r="L188" s="62"/>
      <c r="M188" s="220"/>
      <c r="N188" s="43"/>
      <c r="O188" s="43"/>
      <c r="P188" s="43"/>
      <c r="Q188" s="43"/>
      <c r="R188" s="43"/>
      <c r="S188" s="43"/>
      <c r="T188" s="79"/>
      <c r="AT188" s="25" t="s">
        <v>468</v>
      </c>
      <c r="AU188" s="25" t="s">
        <v>25</v>
      </c>
    </row>
    <row r="189" spans="2:51" s="12" customFormat="1" ht="13.5">
      <c r="B189" s="221"/>
      <c r="C189" s="222"/>
      <c r="D189" s="223" t="s">
        <v>235</v>
      </c>
      <c r="E189" s="224" t="s">
        <v>24</v>
      </c>
      <c r="F189" s="225" t="s">
        <v>2288</v>
      </c>
      <c r="G189" s="222"/>
      <c r="H189" s="226">
        <v>1200</v>
      </c>
      <c r="I189" s="227"/>
      <c r="J189" s="222"/>
      <c r="K189" s="222"/>
      <c r="L189" s="228"/>
      <c r="M189" s="229"/>
      <c r="N189" s="230"/>
      <c r="O189" s="230"/>
      <c r="P189" s="230"/>
      <c r="Q189" s="230"/>
      <c r="R189" s="230"/>
      <c r="S189" s="230"/>
      <c r="T189" s="231"/>
      <c r="AT189" s="232" t="s">
        <v>235</v>
      </c>
      <c r="AU189" s="232" t="s">
        <v>25</v>
      </c>
      <c r="AV189" s="12" t="s">
        <v>85</v>
      </c>
      <c r="AW189" s="12" t="s">
        <v>40</v>
      </c>
      <c r="AX189" s="12" t="s">
        <v>25</v>
      </c>
      <c r="AY189" s="232" t="s">
        <v>225</v>
      </c>
    </row>
    <row r="190" spans="2:65" s="1" customFormat="1" ht="25.5" customHeight="1">
      <c r="B190" s="42"/>
      <c r="C190" s="206" t="s">
        <v>528</v>
      </c>
      <c r="D190" s="206" t="s">
        <v>227</v>
      </c>
      <c r="E190" s="207" t="s">
        <v>2289</v>
      </c>
      <c r="F190" s="208" t="s">
        <v>2290</v>
      </c>
      <c r="G190" s="209" t="s">
        <v>147</v>
      </c>
      <c r="H190" s="210">
        <v>1200</v>
      </c>
      <c r="I190" s="211"/>
      <c r="J190" s="212">
        <f>ROUND(I190*H190,2)</f>
        <v>0</v>
      </c>
      <c r="K190" s="208" t="s">
        <v>230</v>
      </c>
      <c r="L190" s="62"/>
      <c r="M190" s="213" t="s">
        <v>24</v>
      </c>
      <c r="N190" s="214" t="s">
        <v>48</v>
      </c>
      <c r="O190" s="43"/>
      <c r="P190" s="215">
        <f>O190*H190</f>
        <v>0</v>
      </c>
      <c r="Q190" s="215">
        <v>0</v>
      </c>
      <c r="R190" s="215">
        <f>Q190*H190</f>
        <v>0</v>
      </c>
      <c r="S190" s="215">
        <v>0</v>
      </c>
      <c r="T190" s="216">
        <f>S190*H190</f>
        <v>0</v>
      </c>
      <c r="AR190" s="25" t="s">
        <v>231</v>
      </c>
      <c r="AT190" s="25" t="s">
        <v>227</v>
      </c>
      <c r="AU190" s="25" t="s">
        <v>25</v>
      </c>
      <c r="AY190" s="25" t="s">
        <v>225</v>
      </c>
      <c r="BE190" s="217">
        <f>IF(N190="základní",J190,0)</f>
        <v>0</v>
      </c>
      <c r="BF190" s="217">
        <f>IF(N190="snížená",J190,0)</f>
        <v>0</v>
      </c>
      <c r="BG190" s="217">
        <f>IF(N190="zákl. přenesená",J190,0)</f>
        <v>0</v>
      </c>
      <c r="BH190" s="217">
        <f>IF(N190="sníž. přenesená",J190,0)</f>
        <v>0</v>
      </c>
      <c r="BI190" s="217">
        <f>IF(N190="nulová",J190,0)</f>
        <v>0</v>
      </c>
      <c r="BJ190" s="25" t="s">
        <v>25</v>
      </c>
      <c r="BK190" s="217">
        <f>ROUND(I190*H190,2)</f>
        <v>0</v>
      </c>
      <c r="BL190" s="25" t="s">
        <v>231</v>
      </c>
      <c r="BM190" s="25" t="s">
        <v>2291</v>
      </c>
    </row>
    <row r="191" spans="2:47" s="1" customFormat="1" ht="40.5">
      <c r="B191" s="42"/>
      <c r="C191" s="64"/>
      <c r="D191" s="218" t="s">
        <v>233</v>
      </c>
      <c r="E191" s="64"/>
      <c r="F191" s="219" t="s">
        <v>2292</v>
      </c>
      <c r="G191" s="64"/>
      <c r="H191" s="64"/>
      <c r="I191" s="174"/>
      <c r="J191" s="64"/>
      <c r="K191" s="64"/>
      <c r="L191" s="62"/>
      <c r="M191" s="220"/>
      <c r="N191" s="43"/>
      <c r="O191" s="43"/>
      <c r="P191" s="43"/>
      <c r="Q191" s="43"/>
      <c r="R191" s="43"/>
      <c r="S191" s="43"/>
      <c r="T191" s="79"/>
      <c r="AT191" s="25" t="s">
        <v>233</v>
      </c>
      <c r="AU191" s="25" t="s">
        <v>25</v>
      </c>
    </row>
    <row r="192" spans="2:47" s="1" customFormat="1" ht="54">
      <c r="B192" s="42"/>
      <c r="C192" s="64"/>
      <c r="D192" s="223" t="s">
        <v>468</v>
      </c>
      <c r="E192" s="64"/>
      <c r="F192" s="286" t="s">
        <v>2187</v>
      </c>
      <c r="G192" s="64"/>
      <c r="H192" s="64"/>
      <c r="I192" s="174"/>
      <c r="J192" s="64"/>
      <c r="K192" s="64"/>
      <c r="L192" s="62"/>
      <c r="M192" s="220"/>
      <c r="N192" s="43"/>
      <c r="O192" s="43"/>
      <c r="P192" s="43"/>
      <c r="Q192" s="43"/>
      <c r="R192" s="43"/>
      <c r="S192" s="43"/>
      <c r="T192" s="79"/>
      <c r="AT192" s="25" t="s">
        <v>468</v>
      </c>
      <c r="AU192" s="25" t="s">
        <v>25</v>
      </c>
    </row>
    <row r="193" spans="2:65" s="1" customFormat="1" ht="25.5" customHeight="1">
      <c r="B193" s="42"/>
      <c r="C193" s="206" t="s">
        <v>558</v>
      </c>
      <c r="D193" s="206" t="s">
        <v>227</v>
      </c>
      <c r="E193" s="207" t="s">
        <v>402</v>
      </c>
      <c r="F193" s="208" t="s">
        <v>403</v>
      </c>
      <c r="G193" s="209" t="s">
        <v>147</v>
      </c>
      <c r="H193" s="210">
        <v>1200</v>
      </c>
      <c r="I193" s="211"/>
      <c r="J193" s="212">
        <f>ROUND(I193*H193,2)</f>
        <v>0</v>
      </c>
      <c r="K193" s="208" t="s">
        <v>230</v>
      </c>
      <c r="L193" s="62"/>
      <c r="M193" s="213" t="s">
        <v>24</v>
      </c>
      <c r="N193" s="214" t="s">
        <v>48</v>
      </c>
      <c r="O193" s="43"/>
      <c r="P193" s="215">
        <f>O193*H193</f>
        <v>0</v>
      </c>
      <c r="Q193" s="215">
        <v>0</v>
      </c>
      <c r="R193" s="215">
        <f>Q193*H193</f>
        <v>0</v>
      </c>
      <c r="S193" s="215">
        <v>0</v>
      </c>
      <c r="T193" s="216">
        <f>S193*H193</f>
        <v>0</v>
      </c>
      <c r="AR193" s="25" t="s">
        <v>231</v>
      </c>
      <c r="AT193" s="25" t="s">
        <v>227</v>
      </c>
      <c r="AU193" s="25" t="s">
        <v>25</v>
      </c>
      <c r="AY193" s="25" t="s">
        <v>225</v>
      </c>
      <c r="BE193" s="217">
        <f>IF(N193="základní",J193,0)</f>
        <v>0</v>
      </c>
      <c r="BF193" s="217">
        <f>IF(N193="snížená",J193,0)</f>
        <v>0</v>
      </c>
      <c r="BG193" s="217">
        <f>IF(N193="zákl. přenesená",J193,0)</f>
        <v>0</v>
      </c>
      <c r="BH193" s="217">
        <f>IF(N193="sníž. přenesená",J193,0)</f>
        <v>0</v>
      </c>
      <c r="BI193" s="217">
        <f>IF(N193="nulová",J193,0)</f>
        <v>0</v>
      </c>
      <c r="BJ193" s="25" t="s">
        <v>25</v>
      </c>
      <c r="BK193" s="217">
        <f>ROUND(I193*H193,2)</f>
        <v>0</v>
      </c>
      <c r="BL193" s="25" t="s">
        <v>231</v>
      </c>
      <c r="BM193" s="25" t="s">
        <v>2293</v>
      </c>
    </row>
    <row r="194" spans="2:47" s="1" customFormat="1" ht="40.5">
      <c r="B194" s="42"/>
      <c r="C194" s="64"/>
      <c r="D194" s="223" t="s">
        <v>233</v>
      </c>
      <c r="E194" s="64"/>
      <c r="F194" s="269" t="s">
        <v>405</v>
      </c>
      <c r="G194" s="64"/>
      <c r="H194" s="64"/>
      <c r="I194" s="174"/>
      <c r="J194" s="64"/>
      <c r="K194" s="64"/>
      <c r="L194" s="62"/>
      <c r="M194" s="220"/>
      <c r="N194" s="43"/>
      <c r="O194" s="43"/>
      <c r="P194" s="43"/>
      <c r="Q194" s="43"/>
      <c r="R194" s="43"/>
      <c r="S194" s="43"/>
      <c r="T194" s="79"/>
      <c r="AT194" s="25" t="s">
        <v>233</v>
      </c>
      <c r="AU194" s="25" t="s">
        <v>25</v>
      </c>
    </row>
    <row r="195" spans="2:65" s="1" customFormat="1" ht="16.5" customHeight="1">
      <c r="B195" s="42"/>
      <c r="C195" s="206" t="s">
        <v>571</v>
      </c>
      <c r="D195" s="206" t="s">
        <v>227</v>
      </c>
      <c r="E195" s="207" t="s">
        <v>2294</v>
      </c>
      <c r="F195" s="208" t="s">
        <v>2295</v>
      </c>
      <c r="G195" s="209" t="s">
        <v>141</v>
      </c>
      <c r="H195" s="210">
        <v>1200</v>
      </c>
      <c r="I195" s="211"/>
      <c r="J195" s="212">
        <f>ROUND(I195*H195,2)</f>
        <v>0</v>
      </c>
      <c r="K195" s="208" t="s">
        <v>230</v>
      </c>
      <c r="L195" s="62"/>
      <c r="M195" s="213" t="s">
        <v>24</v>
      </c>
      <c r="N195" s="214" t="s">
        <v>48</v>
      </c>
      <c r="O195" s="43"/>
      <c r="P195" s="215">
        <f>O195*H195</f>
        <v>0</v>
      </c>
      <c r="Q195" s="215">
        <v>0</v>
      </c>
      <c r="R195" s="215">
        <f>Q195*H195</f>
        <v>0</v>
      </c>
      <c r="S195" s="215">
        <v>0</v>
      </c>
      <c r="T195" s="216">
        <f>S195*H195</f>
        <v>0</v>
      </c>
      <c r="AR195" s="25" t="s">
        <v>231</v>
      </c>
      <c r="AT195" s="25" t="s">
        <v>227</v>
      </c>
      <c r="AU195" s="25" t="s">
        <v>25</v>
      </c>
      <c r="AY195" s="25" t="s">
        <v>225</v>
      </c>
      <c r="BE195" s="217">
        <f>IF(N195="základní",J195,0)</f>
        <v>0</v>
      </c>
      <c r="BF195" s="217">
        <f>IF(N195="snížená",J195,0)</f>
        <v>0</v>
      </c>
      <c r="BG195" s="217">
        <f>IF(N195="zákl. přenesená",J195,0)</f>
        <v>0</v>
      </c>
      <c r="BH195" s="217">
        <f>IF(N195="sníž. přenesená",J195,0)</f>
        <v>0</v>
      </c>
      <c r="BI195" s="217">
        <f>IF(N195="nulová",J195,0)</f>
        <v>0</v>
      </c>
      <c r="BJ195" s="25" t="s">
        <v>25</v>
      </c>
      <c r="BK195" s="217">
        <f>ROUND(I195*H195,2)</f>
        <v>0</v>
      </c>
      <c r="BL195" s="25" t="s">
        <v>231</v>
      </c>
      <c r="BM195" s="25" t="s">
        <v>2296</v>
      </c>
    </row>
    <row r="196" spans="2:47" s="1" customFormat="1" ht="27">
      <c r="B196" s="42"/>
      <c r="C196" s="64"/>
      <c r="D196" s="218" t="s">
        <v>233</v>
      </c>
      <c r="E196" s="64"/>
      <c r="F196" s="219" t="s">
        <v>2297</v>
      </c>
      <c r="G196" s="64"/>
      <c r="H196" s="64"/>
      <c r="I196" s="174"/>
      <c r="J196" s="64"/>
      <c r="K196" s="64"/>
      <c r="L196" s="62"/>
      <c r="M196" s="220"/>
      <c r="N196" s="43"/>
      <c r="O196" s="43"/>
      <c r="P196" s="43"/>
      <c r="Q196" s="43"/>
      <c r="R196" s="43"/>
      <c r="S196" s="43"/>
      <c r="T196" s="79"/>
      <c r="AT196" s="25" t="s">
        <v>233</v>
      </c>
      <c r="AU196" s="25" t="s">
        <v>25</v>
      </c>
    </row>
    <row r="197" spans="2:47" s="1" customFormat="1" ht="67.5">
      <c r="B197" s="42"/>
      <c r="C197" s="64"/>
      <c r="D197" s="218" t="s">
        <v>468</v>
      </c>
      <c r="E197" s="64"/>
      <c r="F197" s="273" t="s">
        <v>2298</v>
      </c>
      <c r="G197" s="64"/>
      <c r="H197" s="64"/>
      <c r="I197" s="174"/>
      <c r="J197" s="64"/>
      <c r="K197" s="64"/>
      <c r="L197" s="62"/>
      <c r="M197" s="220"/>
      <c r="N197" s="43"/>
      <c r="O197" s="43"/>
      <c r="P197" s="43"/>
      <c r="Q197" s="43"/>
      <c r="R197" s="43"/>
      <c r="S197" s="43"/>
      <c r="T197" s="79"/>
      <c r="AT197" s="25" t="s">
        <v>468</v>
      </c>
      <c r="AU197" s="25" t="s">
        <v>25</v>
      </c>
    </row>
    <row r="198" spans="2:51" s="12" customFormat="1" ht="13.5">
      <c r="B198" s="221"/>
      <c r="C198" s="222"/>
      <c r="D198" s="223" t="s">
        <v>235</v>
      </c>
      <c r="E198" s="224" t="s">
        <v>24</v>
      </c>
      <c r="F198" s="225" t="s">
        <v>2288</v>
      </c>
      <c r="G198" s="222"/>
      <c r="H198" s="226">
        <v>1200</v>
      </c>
      <c r="I198" s="227"/>
      <c r="J198" s="222"/>
      <c r="K198" s="222"/>
      <c r="L198" s="228"/>
      <c r="M198" s="229"/>
      <c r="N198" s="230"/>
      <c r="O198" s="230"/>
      <c r="P198" s="230"/>
      <c r="Q198" s="230"/>
      <c r="R198" s="230"/>
      <c r="S198" s="230"/>
      <c r="T198" s="231"/>
      <c r="AT198" s="232" t="s">
        <v>235</v>
      </c>
      <c r="AU198" s="232" t="s">
        <v>25</v>
      </c>
      <c r="AV198" s="12" t="s">
        <v>85</v>
      </c>
      <c r="AW198" s="12" t="s">
        <v>40</v>
      </c>
      <c r="AX198" s="12" t="s">
        <v>25</v>
      </c>
      <c r="AY198" s="232" t="s">
        <v>225</v>
      </c>
    </row>
    <row r="199" spans="2:65" s="1" customFormat="1" ht="25.5" customHeight="1">
      <c r="B199" s="42"/>
      <c r="C199" s="206" t="s">
        <v>577</v>
      </c>
      <c r="D199" s="206" t="s">
        <v>227</v>
      </c>
      <c r="E199" s="207" t="s">
        <v>2299</v>
      </c>
      <c r="F199" s="208" t="s">
        <v>2300</v>
      </c>
      <c r="G199" s="209" t="s">
        <v>141</v>
      </c>
      <c r="H199" s="210">
        <v>1200</v>
      </c>
      <c r="I199" s="211"/>
      <c r="J199" s="212">
        <f>ROUND(I199*H199,2)</f>
        <v>0</v>
      </c>
      <c r="K199" s="208" t="s">
        <v>230</v>
      </c>
      <c r="L199" s="62"/>
      <c r="M199" s="213" t="s">
        <v>24</v>
      </c>
      <c r="N199" s="214" t="s">
        <v>48</v>
      </c>
      <c r="O199" s="43"/>
      <c r="P199" s="215">
        <f>O199*H199</f>
        <v>0</v>
      </c>
      <c r="Q199" s="215">
        <v>0</v>
      </c>
      <c r="R199" s="215">
        <f>Q199*H199</f>
        <v>0</v>
      </c>
      <c r="S199" s="215">
        <v>0</v>
      </c>
      <c r="T199" s="216">
        <f>S199*H199</f>
        <v>0</v>
      </c>
      <c r="AR199" s="25" t="s">
        <v>231</v>
      </c>
      <c r="AT199" s="25" t="s">
        <v>227</v>
      </c>
      <c r="AU199" s="25" t="s">
        <v>25</v>
      </c>
      <c r="AY199" s="25" t="s">
        <v>225</v>
      </c>
      <c r="BE199" s="217">
        <f>IF(N199="základní",J199,0)</f>
        <v>0</v>
      </c>
      <c r="BF199" s="217">
        <f>IF(N199="snížená",J199,0)</f>
        <v>0</v>
      </c>
      <c r="BG199" s="217">
        <f>IF(N199="zákl. přenesená",J199,0)</f>
        <v>0</v>
      </c>
      <c r="BH199" s="217">
        <f>IF(N199="sníž. přenesená",J199,0)</f>
        <v>0</v>
      </c>
      <c r="BI199" s="217">
        <f>IF(N199="nulová",J199,0)</f>
        <v>0</v>
      </c>
      <c r="BJ199" s="25" t="s">
        <v>25</v>
      </c>
      <c r="BK199" s="217">
        <f>ROUND(I199*H199,2)</f>
        <v>0</v>
      </c>
      <c r="BL199" s="25" t="s">
        <v>231</v>
      </c>
      <c r="BM199" s="25" t="s">
        <v>2301</v>
      </c>
    </row>
    <row r="200" spans="2:47" s="1" customFormat="1" ht="27">
      <c r="B200" s="42"/>
      <c r="C200" s="64"/>
      <c r="D200" s="218" t="s">
        <v>233</v>
      </c>
      <c r="E200" s="64"/>
      <c r="F200" s="219" t="s">
        <v>2302</v>
      </c>
      <c r="G200" s="64"/>
      <c r="H200" s="64"/>
      <c r="I200" s="174"/>
      <c r="J200" s="64"/>
      <c r="K200" s="64"/>
      <c r="L200" s="62"/>
      <c r="M200" s="220"/>
      <c r="N200" s="43"/>
      <c r="O200" s="43"/>
      <c r="P200" s="43"/>
      <c r="Q200" s="43"/>
      <c r="R200" s="43"/>
      <c r="S200" s="43"/>
      <c r="T200" s="79"/>
      <c r="AT200" s="25" t="s">
        <v>233</v>
      </c>
      <c r="AU200" s="25" t="s">
        <v>25</v>
      </c>
    </row>
    <row r="201" spans="2:47" s="1" customFormat="1" ht="67.5">
      <c r="B201" s="42"/>
      <c r="C201" s="64"/>
      <c r="D201" s="218" t="s">
        <v>468</v>
      </c>
      <c r="E201" s="64"/>
      <c r="F201" s="273" t="s">
        <v>2298</v>
      </c>
      <c r="G201" s="64"/>
      <c r="H201" s="64"/>
      <c r="I201" s="174"/>
      <c r="J201" s="64"/>
      <c r="K201" s="64"/>
      <c r="L201" s="62"/>
      <c r="M201" s="220"/>
      <c r="N201" s="43"/>
      <c r="O201" s="43"/>
      <c r="P201" s="43"/>
      <c r="Q201" s="43"/>
      <c r="R201" s="43"/>
      <c r="S201" s="43"/>
      <c r="T201" s="79"/>
      <c r="AT201" s="25" t="s">
        <v>468</v>
      </c>
      <c r="AU201" s="25" t="s">
        <v>25</v>
      </c>
    </row>
    <row r="202" spans="2:51" s="12" customFormat="1" ht="13.5">
      <c r="B202" s="221"/>
      <c r="C202" s="222"/>
      <c r="D202" s="223" t="s">
        <v>235</v>
      </c>
      <c r="E202" s="224" t="s">
        <v>24</v>
      </c>
      <c r="F202" s="225" t="s">
        <v>2303</v>
      </c>
      <c r="G202" s="222"/>
      <c r="H202" s="226">
        <v>1200</v>
      </c>
      <c r="I202" s="227"/>
      <c r="J202" s="222"/>
      <c r="K202" s="222"/>
      <c r="L202" s="228"/>
      <c r="M202" s="229"/>
      <c r="N202" s="230"/>
      <c r="O202" s="230"/>
      <c r="P202" s="230"/>
      <c r="Q202" s="230"/>
      <c r="R202" s="230"/>
      <c r="S202" s="230"/>
      <c r="T202" s="231"/>
      <c r="AT202" s="232" t="s">
        <v>235</v>
      </c>
      <c r="AU202" s="232" t="s">
        <v>25</v>
      </c>
      <c r="AV202" s="12" t="s">
        <v>85</v>
      </c>
      <c r="AW202" s="12" t="s">
        <v>40</v>
      </c>
      <c r="AX202" s="12" t="s">
        <v>25</v>
      </c>
      <c r="AY202" s="232" t="s">
        <v>225</v>
      </c>
    </row>
    <row r="203" spans="2:65" s="1" customFormat="1" ht="16.5" customHeight="1">
      <c r="B203" s="42"/>
      <c r="C203" s="206" t="s">
        <v>584</v>
      </c>
      <c r="D203" s="206" t="s">
        <v>227</v>
      </c>
      <c r="E203" s="207" t="s">
        <v>2304</v>
      </c>
      <c r="F203" s="208" t="s">
        <v>2305</v>
      </c>
      <c r="G203" s="209" t="s">
        <v>147</v>
      </c>
      <c r="H203" s="210">
        <v>15.205</v>
      </c>
      <c r="I203" s="211"/>
      <c r="J203" s="212">
        <f>ROUND(I203*H203,2)</f>
        <v>0</v>
      </c>
      <c r="K203" s="208" t="s">
        <v>230</v>
      </c>
      <c r="L203" s="62"/>
      <c r="M203" s="213" t="s">
        <v>24</v>
      </c>
      <c r="N203" s="214" t="s">
        <v>48</v>
      </c>
      <c r="O203" s="43"/>
      <c r="P203" s="215">
        <f>O203*H203</f>
        <v>0</v>
      </c>
      <c r="Q203" s="215">
        <v>0</v>
      </c>
      <c r="R203" s="215">
        <f>Q203*H203</f>
        <v>0</v>
      </c>
      <c r="S203" s="215">
        <v>2.2</v>
      </c>
      <c r="T203" s="216">
        <f>S203*H203</f>
        <v>33.451</v>
      </c>
      <c r="AR203" s="25" t="s">
        <v>231</v>
      </c>
      <c r="AT203" s="25" t="s">
        <v>227</v>
      </c>
      <c r="AU203" s="25" t="s">
        <v>25</v>
      </c>
      <c r="AY203" s="25" t="s">
        <v>225</v>
      </c>
      <c r="BE203" s="217">
        <f>IF(N203="základní",J203,0)</f>
        <v>0</v>
      </c>
      <c r="BF203" s="217">
        <f>IF(N203="snížená",J203,0)</f>
        <v>0</v>
      </c>
      <c r="BG203" s="217">
        <f>IF(N203="zákl. přenesená",J203,0)</f>
        <v>0</v>
      </c>
      <c r="BH203" s="217">
        <f>IF(N203="sníž. přenesená",J203,0)</f>
        <v>0</v>
      </c>
      <c r="BI203" s="217">
        <f>IF(N203="nulová",J203,0)</f>
        <v>0</v>
      </c>
      <c r="BJ203" s="25" t="s">
        <v>25</v>
      </c>
      <c r="BK203" s="217">
        <f>ROUND(I203*H203,2)</f>
        <v>0</v>
      </c>
      <c r="BL203" s="25" t="s">
        <v>231</v>
      </c>
      <c r="BM203" s="25" t="s">
        <v>2306</v>
      </c>
    </row>
    <row r="204" spans="2:47" s="1" customFormat="1" ht="27">
      <c r="B204" s="42"/>
      <c r="C204" s="64"/>
      <c r="D204" s="218" t="s">
        <v>233</v>
      </c>
      <c r="E204" s="64"/>
      <c r="F204" s="219" t="s">
        <v>2307</v>
      </c>
      <c r="G204" s="64"/>
      <c r="H204" s="64"/>
      <c r="I204" s="174"/>
      <c r="J204" s="64"/>
      <c r="K204" s="64"/>
      <c r="L204" s="62"/>
      <c r="M204" s="220"/>
      <c r="N204" s="43"/>
      <c r="O204" s="43"/>
      <c r="P204" s="43"/>
      <c r="Q204" s="43"/>
      <c r="R204" s="43"/>
      <c r="S204" s="43"/>
      <c r="T204" s="79"/>
      <c r="AT204" s="25" t="s">
        <v>233</v>
      </c>
      <c r="AU204" s="25" t="s">
        <v>25</v>
      </c>
    </row>
    <row r="205" spans="2:47" s="1" customFormat="1" ht="27">
      <c r="B205" s="42"/>
      <c r="C205" s="64"/>
      <c r="D205" s="218" t="s">
        <v>468</v>
      </c>
      <c r="E205" s="64"/>
      <c r="F205" s="273" t="s">
        <v>2308</v>
      </c>
      <c r="G205" s="64"/>
      <c r="H205" s="64"/>
      <c r="I205" s="174"/>
      <c r="J205" s="64"/>
      <c r="K205" s="64"/>
      <c r="L205" s="62"/>
      <c r="M205" s="220"/>
      <c r="N205" s="43"/>
      <c r="O205" s="43"/>
      <c r="P205" s="43"/>
      <c r="Q205" s="43"/>
      <c r="R205" s="43"/>
      <c r="S205" s="43"/>
      <c r="T205" s="79"/>
      <c r="AT205" s="25" t="s">
        <v>468</v>
      </c>
      <c r="AU205" s="25" t="s">
        <v>25</v>
      </c>
    </row>
    <row r="206" spans="2:51" s="12" customFormat="1" ht="13.5">
      <c r="B206" s="221"/>
      <c r="C206" s="222"/>
      <c r="D206" s="223" t="s">
        <v>235</v>
      </c>
      <c r="E206" s="224" t="s">
        <v>24</v>
      </c>
      <c r="F206" s="225" t="s">
        <v>2309</v>
      </c>
      <c r="G206" s="222"/>
      <c r="H206" s="226">
        <v>15.205</v>
      </c>
      <c r="I206" s="227"/>
      <c r="J206" s="222"/>
      <c r="K206" s="222"/>
      <c r="L206" s="228"/>
      <c r="M206" s="229"/>
      <c r="N206" s="230"/>
      <c r="O206" s="230"/>
      <c r="P206" s="230"/>
      <c r="Q206" s="230"/>
      <c r="R206" s="230"/>
      <c r="S206" s="230"/>
      <c r="T206" s="231"/>
      <c r="AT206" s="232" t="s">
        <v>235</v>
      </c>
      <c r="AU206" s="232" t="s">
        <v>25</v>
      </c>
      <c r="AV206" s="12" t="s">
        <v>85</v>
      </c>
      <c r="AW206" s="12" t="s">
        <v>40</v>
      </c>
      <c r="AX206" s="12" t="s">
        <v>25</v>
      </c>
      <c r="AY206" s="232" t="s">
        <v>225</v>
      </c>
    </row>
    <row r="207" spans="2:65" s="1" customFormat="1" ht="16.5" customHeight="1">
      <c r="B207" s="42"/>
      <c r="C207" s="206" t="s">
        <v>591</v>
      </c>
      <c r="D207" s="206" t="s">
        <v>227</v>
      </c>
      <c r="E207" s="207" t="s">
        <v>427</v>
      </c>
      <c r="F207" s="208" t="s">
        <v>2204</v>
      </c>
      <c r="G207" s="209" t="s">
        <v>147</v>
      </c>
      <c r="H207" s="210">
        <v>290.205</v>
      </c>
      <c r="I207" s="211"/>
      <c r="J207" s="212">
        <f>ROUND(I207*H207,2)</f>
        <v>0</v>
      </c>
      <c r="K207" s="208" t="s">
        <v>230</v>
      </c>
      <c r="L207" s="62"/>
      <c r="M207" s="213" t="s">
        <v>24</v>
      </c>
      <c r="N207" s="214" t="s">
        <v>48</v>
      </c>
      <c r="O207" s="43"/>
      <c r="P207" s="215">
        <f>O207*H207</f>
        <v>0</v>
      </c>
      <c r="Q207" s="215">
        <v>0</v>
      </c>
      <c r="R207" s="215">
        <f>Q207*H207</f>
        <v>0</v>
      </c>
      <c r="S207" s="215">
        <v>0</v>
      </c>
      <c r="T207" s="216">
        <f>S207*H207</f>
        <v>0</v>
      </c>
      <c r="AR207" s="25" t="s">
        <v>231</v>
      </c>
      <c r="AT207" s="25" t="s">
        <v>227</v>
      </c>
      <c r="AU207" s="25" t="s">
        <v>25</v>
      </c>
      <c r="AY207" s="25" t="s">
        <v>225</v>
      </c>
      <c r="BE207" s="217">
        <f>IF(N207="základní",J207,0)</f>
        <v>0</v>
      </c>
      <c r="BF207" s="217">
        <f>IF(N207="snížená",J207,0)</f>
        <v>0</v>
      </c>
      <c r="BG207" s="217">
        <f>IF(N207="zákl. přenesená",J207,0)</f>
        <v>0</v>
      </c>
      <c r="BH207" s="217">
        <f>IF(N207="sníž. přenesená",J207,0)</f>
        <v>0</v>
      </c>
      <c r="BI207" s="217">
        <f>IF(N207="nulová",J207,0)</f>
        <v>0</v>
      </c>
      <c r="BJ207" s="25" t="s">
        <v>25</v>
      </c>
      <c r="BK207" s="217">
        <f>ROUND(I207*H207,2)</f>
        <v>0</v>
      </c>
      <c r="BL207" s="25" t="s">
        <v>231</v>
      </c>
      <c r="BM207" s="25" t="s">
        <v>2310</v>
      </c>
    </row>
    <row r="208" spans="2:47" s="1" customFormat="1" ht="40.5">
      <c r="B208" s="42"/>
      <c r="C208" s="64"/>
      <c r="D208" s="218" t="s">
        <v>233</v>
      </c>
      <c r="E208" s="64"/>
      <c r="F208" s="219" t="s">
        <v>430</v>
      </c>
      <c r="G208" s="64"/>
      <c r="H208" s="64"/>
      <c r="I208" s="174"/>
      <c r="J208" s="64"/>
      <c r="K208" s="64"/>
      <c r="L208" s="62"/>
      <c r="M208" s="220"/>
      <c r="N208" s="43"/>
      <c r="O208" s="43"/>
      <c r="P208" s="43"/>
      <c r="Q208" s="43"/>
      <c r="R208" s="43"/>
      <c r="S208" s="43"/>
      <c r="T208" s="79"/>
      <c r="AT208" s="25" t="s">
        <v>233</v>
      </c>
      <c r="AU208" s="25" t="s">
        <v>25</v>
      </c>
    </row>
    <row r="209" spans="2:47" s="1" customFormat="1" ht="175.5">
      <c r="B209" s="42"/>
      <c r="C209" s="64"/>
      <c r="D209" s="218" t="s">
        <v>468</v>
      </c>
      <c r="E209" s="64"/>
      <c r="F209" s="273" t="s">
        <v>2203</v>
      </c>
      <c r="G209" s="64"/>
      <c r="H209" s="64"/>
      <c r="I209" s="174"/>
      <c r="J209" s="64"/>
      <c r="K209" s="64"/>
      <c r="L209" s="62"/>
      <c r="M209" s="220"/>
      <c r="N209" s="43"/>
      <c r="O209" s="43"/>
      <c r="P209" s="43"/>
      <c r="Q209" s="43"/>
      <c r="R209" s="43"/>
      <c r="S209" s="43"/>
      <c r="T209" s="79"/>
      <c r="AT209" s="25" t="s">
        <v>468</v>
      </c>
      <c r="AU209" s="25" t="s">
        <v>25</v>
      </c>
    </row>
    <row r="210" spans="2:51" s="12" customFormat="1" ht="13.5">
      <c r="B210" s="221"/>
      <c r="C210" s="222"/>
      <c r="D210" s="223" t="s">
        <v>235</v>
      </c>
      <c r="E210" s="224" t="s">
        <v>24</v>
      </c>
      <c r="F210" s="225" t="s">
        <v>2311</v>
      </c>
      <c r="G210" s="222"/>
      <c r="H210" s="226">
        <v>290.205</v>
      </c>
      <c r="I210" s="227"/>
      <c r="J210" s="222"/>
      <c r="K210" s="222"/>
      <c r="L210" s="228"/>
      <c r="M210" s="229"/>
      <c r="N210" s="230"/>
      <c r="O210" s="230"/>
      <c r="P210" s="230"/>
      <c r="Q210" s="230"/>
      <c r="R210" s="230"/>
      <c r="S210" s="230"/>
      <c r="T210" s="231"/>
      <c r="AT210" s="232" t="s">
        <v>235</v>
      </c>
      <c r="AU210" s="232" t="s">
        <v>25</v>
      </c>
      <c r="AV210" s="12" t="s">
        <v>85</v>
      </c>
      <c r="AW210" s="12" t="s">
        <v>40</v>
      </c>
      <c r="AX210" s="12" t="s">
        <v>25</v>
      </c>
      <c r="AY210" s="232" t="s">
        <v>225</v>
      </c>
    </row>
    <row r="211" spans="2:65" s="1" customFormat="1" ht="25.5" customHeight="1">
      <c r="B211" s="42"/>
      <c r="C211" s="206" t="s">
        <v>608</v>
      </c>
      <c r="D211" s="206" t="s">
        <v>227</v>
      </c>
      <c r="E211" s="207" t="s">
        <v>1217</v>
      </c>
      <c r="F211" s="208" t="s">
        <v>1218</v>
      </c>
      <c r="G211" s="209" t="s">
        <v>692</v>
      </c>
      <c r="H211" s="210">
        <v>33.451</v>
      </c>
      <c r="I211" s="211"/>
      <c r="J211" s="212">
        <f>ROUND(I211*H211,2)</f>
        <v>0</v>
      </c>
      <c r="K211" s="208" t="s">
        <v>230</v>
      </c>
      <c r="L211" s="62"/>
      <c r="M211" s="213" t="s">
        <v>24</v>
      </c>
      <c r="N211" s="214" t="s">
        <v>48</v>
      </c>
      <c r="O211" s="43"/>
      <c r="P211" s="215">
        <f>O211*H211</f>
        <v>0</v>
      </c>
      <c r="Q211" s="215">
        <v>0</v>
      </c>
      <c r="R211" s="215">
        <f>Q211*H211</f>
        <v>0</v>
      </c>
      <c r="S211" s="215">
        <v>0</v>
      </c>
      <c r="T211" s="216">
        <f>S211*H211</f>
        <v>0</v>
      </c>
      <c r="AR211" s="25" t="s">
        <v>231</v>
      </c>
      <c r="AT211" s="25" t="s">
        <v>227</v>
      </c>
      <c r="AU211" s="25" t="s">
        <v>25</v>
      </c>
      <c r="AY211" s="25" t="s">
        <v>225</v>
      </c>
      <c r="BE211" s="217">
        <f>IF(N211="základní",J211,0)</f>
        <v>0</v>
      </c>
      <c r="BF211" s="217">
        <f>IF(N211="snížená",J211,0)</f>
        <v>0</v>
      </c>
      <c r="BG211" s="217">
        <f>IF(N211="zákl. přenesená",J211,0)</f>
        <v>0</v>
      </c>
      <c r="BH211" s="217">
        <f>IF(N211="sníž. přenesená",J211,0)</f>
        <v>0</v>
      </c>
      <c r="BI211" s="217">
        <f>IF(N211="nulová",J211,0)</f>
        <v>0</v>
      </c>
      <c r="BJ211" s="25" t="s">
        <v>25</v>
      </c>
      <c r="BK211" s="217">
        <f>ROUND(I211*H211,2)</f>
        <v>0</v>
      </c>
      <c r="BL211" s="25" t="s">
        <v>231</v>
      </c>
      <c r="BM211" s="25" t="s">
        <v>2312</v>
      </c>
    </row>
    <row r="212" spans="2:47" s="1" customFormat="1" ht="13.5">
      <c r="B212" s="42"/>
      <c r="C212" s="64"/>
      <c r="D212" s="218" t="s">
        <v>233</v>
      </c>
      <c r="E212" s="64"/>
      <c r="F212" s="219" t="s">
        <v>1220</v>
      </c>
      <c r="G212" s="64"/>
      <c r="H212" s="64"/>
      <c r="I212" s="174"/>
      <c r="J212" s="64"/>
      <c r="K212" s="64"/>
      <c r="L212" s="62"/>
      <c r="M212" s="220"/>
      <c r="N212" s="43"/>
      <c r="O212" s="43"/>
      <c r="P212" s="43"/>
      <c r="Q212" s="43"/>
      <c r="R212" s="43"/>
      <c r="S212" s="43"/>
      <c r="T212" s="79"/>
      <c r="AT212" s="25" t="s">
        <v>233</v>
      </c>
      <c r="AU212" s="25" t="s">
        <v>25</v>
      </c>
    </row>
    <row r="213" spans="2:47" s="1" customFormat="1" ht="81">
      <c r="B213" s="42"/>
      <c r="C213" s="64"/>
      <c r="D213" s="223" t="s">
        <v>468</v>
      </c>
      <c r="E213" s="64"/>
      <c r="F213" s="286" t="s">
        <v>2313</v>
      </c>
      <c r="G213" s="64"/>
      <c r="H213" s="64"/>
      <c r="I213" s="174"/>
      <c r="J213" s="64"/>
      <c r="K213" s="64"/>
      <c r="L213" s="62"/>
      <c r="M213" s="220"/>
      <c r="N213" s="43"/>
      <c r="O213" s="43"/>
      <c r="P213" s="43"/>
      <c r="Q213" s="43"/>
      <c r="R213" s="43"/>
      <c r="S213" s="43"/>
      <c r="T213" s="79"/>
      <c r="AT213" s="25" t="s">
        <v>468</v>
      </c>
      <c r="AU213" s="25" t="s">
        <v>25</v>
      </c>
    </row>
    <row r="214" spans="2:65" s="1" customFormat="1" ht="25.5" customHeight="1">
      <c r="B214" s="42"/>
      <c r="C214" s="206" t="s">
        <v>625</v>
      </c>
      <c r="D214" s="206" t="s">
        <v>227</v>
      </c>
      <c r="E214" s="207" t="s">
        <v>1222</v>
      </c>
      <c r="F214" s="208" t="s">
        <v>1223</v>
      </c>
      <c r="G214" s="209" t="s">
        <v>692</v>
      </c>
      <c r="H214" s="210">
        <v>635.569</v>
      </c>
      <c r="I214" s="211"/>
      <c r="J214" s="212">
        <f>ROUND(I214*H214,2)</f>
        <v>0</v>
      </c>
      <c r="K214" s="208" t="s">
        <v>230</v>
      </c>
      <c r="L214" s="62"/>
      <c r="M214" s="213" t="s">
        <v>24</v>
      </c>
      <c r="N214" s="214" t="s">
        <v>48</v>
      </c>
      <c r="O214" s="43"/>
      <c r="P214" s="215">
        <f>O214*H214</f>
        <v>0</v>
      </c>
      <c r="Q214" s="215">
        <v>0</v>
      </c>
      <c r="R214" s="215">
        <f>Q214*H214</f>
        <v>0</v>
      </c>
      <c r="S214" s="215">
        <v>0</v>
      </c>
      <c r="T214" s="216">
        <f>S214*H214</f>
        <v>0</v>
      </c>
      <c r="AR214" s="25" t="s">
        <v>231</v>
      </c>
      <c r="AT214" s="25" t="s">
        <v>227</v>
      </c>
      <c r="AU214" s="25" t="s">
        <v>25</v>
      </c>
      <c r="AY214" s="25" t="s">
        <v>225</v>
      </c>
      <c r="BE214" s="217">
        <f>IF(N214="základní",J214,0)</f>
        <v>0</v>
      </c>
      <c r="BF214" s="217">
        <f>IF(N214="snížená",J214,0)</f>
        <v>0</v>
      </c>
      <c r="BG214" s="217">
        <f>IF(N214="zákl. přenesená",J214,0)</f>
        <v>0</v>
      </c>
      <c r="BH214" s="217">
        <f>IF(N214="sníž. přenesená",J214,0)</f>
        <v>0</v>
      </c>
      <c r="BI214" s="217">
        <f>IF(N214="nulová",J214,0)</f>
        <v>0</v>
      </c>
      <c r="BJ214" s="25" t="s">
        <v>25</v>
      </c>
      <c r="BK214" s="217">
        <f>ROUND(I214*H214,2)</f>
        <v>0</v>
      </c>
      <c r="BL214" s="25" t="s">
        <v>231</v>
      </c>
      <c r="BM214" s="25" t="s">
        <v>2314</v>
      </c>
    </row>
    <row r="215" spans="2:47" s="1" customFormat="1" ht="27">
      <c r="B215" s="42"/>
      <c r="C215" s="64"/>
      <c r="D215" s="218" t="s">
        <v>233</v>
      </c>
      <c r="E215" s="64"/>
      <c r="F215" s="219" t="s">
        <v>1225</v>
      </c>
      <c r="G215" s="64"/>
      <c r="H215" s="64"/>
      <c r="I215" s="174"/>
      <c r="J215" s="64"/>
      <c r="K215" s="64"/>
      <c r="L215" s="62"/>
      <c r="M215" s="220"/>
      <c r="N215" s="43"/>
      <c r="O215" s="43"/>
      <c r="P215" s="43"/>
      <c r="Q215" s="43"/>
      <c r="R215" s="43"/>
      <c r="S215" s="43"/>
      <c r="T215" s="79"/>
      <c r="AT215" s="25" t="s">
        <v>233</v>
      </c>
      <c r="AU215" s="25" t="s">
        <v>25</v>
      </c>
    </row>
    <row r="216" spans="2:47" s="1" customFormat="1" ht="81">
      <c r="B216" s="42"/>
      <c r="C216" s="64"/>
      <c r="D216" s="218" t="s">
        <v>468</v>
      </c>
      <c r="E216" s="64"/>
      <c r="F216" s="273" t="s">
        <v>2313</v>
      </c>
      <c r="G216" s="64"/>
      <c r="H216" s="64"/>
      <c r="I216" s="174"/>
      <c r="J216" s="64"/>
      <c r="K216" s="64"/>
      <c r="L216" s="62"/>
      <c r="M216" s="220"/>
      <c r="N216" s="43"/>
      <c r="O216" s="43"/>
      <c r="P216" s="43"/>
      <c r="Q216" s="43"/>
      <c r="R216" s="43"/>
      <c r="S216" s="43"/>
      <c r="T216" s="79"/>
      <c r="AT216" s="25" t="s">
        <v>468</v>
      </c>
      <c r="AU216" s="25" t="s">
        <v>25</v>
      </c>
    </row>
    <row r="217" spans="2:51" s="12" customFormat="1" ht="13.5">
      <c r="B217" s="221"/>
      <c r="C217" s="222"/>
      <c r="D217" s="223" t="s">
        <v>235</v>
      </c>
      <c r="E217" s="222"/>
      <c r="F217" s="225" t="s">
        <v>2315</v>
      </c>
      <c r="G217" s="222"/>
      <c r="H217" s="226">
        <v>635.569</v>
      </c>
      <c r="I217" s="227"/>
      <c r="J217" s="222"/>
      <c r="K217" s="222"/>
      <c r="L217" s="228"/>
      <c r="M217" s="229"/>
      <c r="N217" s="230"/>
      <c r="O217" s="230"/>
      <c r="P217" s="230"/>
      <c r="Q217" s="230"/>
      <c r="R217" s="230"/>
      <c r="S217" s="230"/>
      <c r="T217" s="231"/>
      <c r="AT217" s="232" t="s">
        <v>235</v>
      </c>
      <c r="AU217" s="232" t="s">
        <v>25</v>
      </c>
      <c r="AV217" s="12" t="s">
        <v>85</v>
      </c>
      <c r="AW217" s="12" t="s">
        <v>6</v>
      </c>
      <c r="AX217" s="12" t="s">
        <v>25</v>
      </c>
      <c r="AY217" s="232" t="s">
        <v>225</v>
      </c>
    </row>
    <row r="218" spans="2:65" s="1" customFormat="1" ht="25.5" customHeight="1">
      <c r="B218" s="42"/>
      <c r="C218" s="206" t="s">
        <v>638</v>
      </c>
      <c r="D218" s="206" t="s">
        <v>227</v>
      </c>
      <c r="E218" s="207" t="s">
        <v>2316</v>
      </c>
      <c r="F218" s="208" t="s">
        <v>2317</v>
      </c>
      <c r="G218" s="209" t="s">
        <v>692</v>
      </c>
      <c r="H218" s="210">
        <v>33.451</v>
      </c>
      <c r="I218" s="211"/>
      <c r="J218" s="212">
        <f>ROUND(I218*H218,2)</f>
        <v>0</v>
      </c>
      <c r="K218" s="208" t="s">
        <v>230</v>
      </c>
      <c r="L218" s="62"/>
      <c r="M218" s="213" t="s">
        <v>24</v>
      </c>
      <c r="N218" s="214" t="s">
        <v>48</v>
      </c>
      <c r="O218" s="43"/>
      <c r="P218" s="215">
        <f>O218*H218</f>
        <v>0</v>
      </c>
      <c r="Q218" s="215">
        <v>0</v>
      </c>
      <c r="R218" s="215">
        <f>Q218*H218</f>
        <v>0</v>
      </c>
      <c r="S218" s="215">
        <v>0</v>
      </c>
      <c r="T218" s="216">
        <f>S218*H218</f>
        <v>0</v>
      </c>
      <c r="AR218" s="25" t="s">
        <v>231</v>
      </c>
      <c r="AT218" s="25" t="s">
        <v>227</v>
      </c>
      <c r="AU218" s="25" t="s">
        <v>25</v>
      </c>
      <c r="AY218" s="25" t="s">
        <v>225</v>
      </c>
      <c r="BE218" s="217">
        <f>IF(N218="základní",J218,0)</f>
        <v>0</v>
      </c>
      <c r="BF218" s="217">
        <f>IF(N218="snížená",J218,0)</f>
        <v>0</v>
      </c>
      <c r="BG218" s="217">
        <f>IF(N218="zákl. přenesená",J218,0)</f>
        <v>0</v>
      </c>
      <c r="BH218" s="217">
        <f>IF(N218="sníž. přenesená",J218,0)</f>
        <v>0</v>
      </c>
      <c r="BI218" s="217">
        <f>IF(N218="nulová",J218,0)</f>
        <v>0</v>
      </c>
      <c r="BJ218" s="25" t="s">
        <v>25</v>
      </c>
      <c r="BK218" s="217">
        <f>ROUND(I218*H218,2)</f>
        <v>0</v>
      </c>
      <c r="BL218" s="25" t="s">
        <v>231</v>
      </c>
      <c r="BM218" s="25" t="s">
        <v>2318</v>
      </c>
    </row>
    <row r="219" spans="2:47" s="1" customFormat="1" ht="13.5">
      <c r="B219" s="42"/>
      <c r="C219" s="64"/>
      <c r="D219" s="218" t="s">
        <v>233</v>
      </c>
      <c r="E219" s="64"/>
      <c r="F219" s="219" t="s">
        <v>2319</v>
      </c>
      <c r="G219" s="64"/>
      <c r="H219" s="64"/>
      <c r="I219" s="174"/>
      <c r="J219" s="64"/>
      <c r="K219" s="64"/>
      <c r="L219" s="62"/>
      <c r="M219" s="220"/>
      <c r="N219" s="43"/>
      <c r="O219" s="43"/>
      <c r="P219" s="43"/>
      <c r="Q219" s="43"/>
      <c r="R219" s="43"/>
      <c r="S219" s="43"/>
      <c r="T219" s="79"/>
      <c r="AT219" s="25" t="s">
        <v>233</v>
      </c>
      <c r="AU219" s="25" t="s">
        <v>25</v>
      </c>
    </row>
    <row r="220" spans="2:47" s="1" customFormat="1" ht="67.5">
      <c r="B220" s="42"/>
      <c r="C220" s="64"/>
      <c r="D220" s="223" t="s">
        <v>468</v>
      </c>
      <c r="E220" s="64"/>
      <c r="F220" s="286" t="s">
        <v>2320</v>
      </c>
      <c r="G220" s="64"/>
      <c r="H220" s="64"/>
      <c r="I220" s="174"/>
      <c r="J220" s="64"/>
      <c r="K220" s="64"/>
      <c r="L220" s="62"/>
      <c r="M220" s="220"/>
      <c r="N220" s="43"/>
      <c r="O220" s="43"/>
      <c r="P220" s="43"/>
      <c r="Q220" s="43"/>
      <c r="R220" s="43"/>
      <c r="S220" s="43"/>
      <c r="T220" s="79"/>
      <c r="AT220" s="25" t="s">
        <v>468</v>
      </c>
      <c r="AU220" s="25" t="s">
        <v>25</v>
      </c>
    </row>
    <row r="221" spans="2:65" s="1" customFormat="1" ht="16.5" customHeight="1">
      <c r="B221" s="42"/>
      <c r="C221" s="206" t="s">
        <v>647</v>
      </c>
      <c r="D221" s="206" t="s">
        <v>227</v>
      </c>
      <c r="E221" s="207" t="s">
        <v>2002</v>
      </c>
      <c r="F221" s="208" t="s">
        <v>2003</v>
      </c>
      <c r="G221" s="209" t="s">
        <v>147</v>
      </c>
      <c r="H221" s="210">
        <v>909.795</v>
      </c>
      <c r="I221" s="211"/>
      <c r="J221" s="212">
        <f>ROUND(I221*H221,2)</f>
        <v>0</v>
      </c>
      <c r="K221" s="208" t="s">
        <v>230</v>
      </c>
      <c r="L221" s="62"/>
      <c r="M221" s="213" t="s">
        <v>24</v>
      </c>
      <c r="N221" s="214" t="s">
        <v>48</v>
      </c>
      <c r="O221" s="43"/>
      <c r="P221" s="215">
        <f>O221*H221</f>
        <v>0</v>
      </c>
      <c r="Q221" s="215">
        <v>0</v>
      </c>
      <c r="R221" s="215">
        <f>Q221*H221</f>
        <v>0</v>
      </c>
      <c r="S221" s="215">
        <v>0</v>
      </c>
      <c r="T221" s="216">
        <f>S221*H221</f>
        <v>0</v>
      </c>
      <c r="AR221" s="25" t="s">
        <v>231</v>
      </c>
      <c r="AT221" s="25" t="s">
        <v>227</v>
      </c>
      <c r="AU221" s="25" t="s">
        <v>25</v>
      </c>
      <c r="AY221" s="25" t="s">
        <v>225</v>
      </c>
      <c r="BE221" s="217">
        <f>IF(N221="základní",J221,0)</f>
        <v>0</v>
      </c>
      <c r="BF221" s="217">
        <f>IF(N221="snížená",J221,0)</f>
        <v>0</v>
      </c>
      <c r="BG221" s="217">
        <f>IF(N221="zákl. přenesená",J221,0)</f>
        <v>0</v>
      </c>
      <c r="BH221" s="217">
        <f>IF(N221="sníž. přenesená",J221,0)</f>
        <v>0</v>
      </c>
      <c r="BI221" s="217">
        <f>IF(N221="nulová",J221,0)</f>
        <v>0</v>
      </c>
      <c r="BJ221" s="25" t="s">
        <v>25</v>
      </c>
      <c r="BK221" s="217">
        <f>ROUND(I221*H221,2)</f>
        <v>0</v>
      </c>
      <c r="BL221" s="25" t="s">
        <v>231</v>
      </c>
      <c r="BM221" s="25" t="s">
        <v>2321</v>
      </c>
    </row>
    <row r="222" spans="2:47" s="1" customFormat="1" ht="27">
      <c r="B222" s="42"/>
      <c r="C222" s="64"/>
      <c r="D222" s="218" t="s">
        <v>233</v>
      </c>
      <c r="E222" s="64"/>
      <c r="F222" s="219" t="s">
        <v>2005</v>
      </c>
      <c r="G222" s="64"/>
      <c r="H222" s="64"/>
      <c r="I222" s="174"/>
      <c r="J222" s="64"/>
      <c r="K222" s="64"/>
      <c r="L222" s="62"/>
      <c r="M222" s="220"/>
      <c r="N222" s="43"/>
      <c r="O222" s="43"/>
      <c r="P222" s="43"/>
      <c r="Q222" s="43"/>
      <c r="R222" s="43"/>
      <c r="S222" s="43"/>
      <c r="T222" s="79"/>
      <c r="AT222" s="25" t="s">
        <v>233</v>
      </c>
      <c r="AU222" s="25" t="s">
        <v>25</v>
      </c>
    </row>
    <row r="223" spans="2:47" s="1" customFormat="1" ht="175.5">
      <c r="B223" s="42"/>
      <c r="C223" s="64"/>
      <c r="D223" s="218" t="s">
        <v>468</v>
      </c>
      <c r="E223" s="64"/>
      <c r="F223" s="273" t="s">
        <v>2006</v>
      </c>
      <c r="G223" s="64"/>
      <c r="H223" s="64"/>
      <c r="I223" s="174"/>
      <c r="J223" s="64"/>
      <c r="K223" s="64"/>
      <c r="L223" s="62"/>
      <c r="M223" s="220"/>
      <c r="N223" s="43"/>
      <c r="O223" s="43"/>
      <c r="P223" s="43"/>
      <c r="Q223" s="43"/>
      <c r="R223" s="43"/>
      <c r="S223" s="43"/>
      <c r="T223" s="79"/>
      <c r="AT223" s="25" t="s">
        <v>468</v>
      </c>
      <c r="AU223" s="25" t="s">
        <v>25</v>
      </c>
    </row>
    <row r="224" spans="2:51" s="12" customFormat="1" ht="13.5">
      <c r="B224" s="221"/>
      <c r="C224" s="222"/>
      <c r="D224" s="223" t="s">
        <v>235</v>
      </c>
      <c r="E224" s="224" t="s">
        <v>24</v>
      </c>
      <c r="F224" s="225" t="s">
        <v>2322</v>
      </c>
      <c r="G224" s="222"/>
      <c r="H224" s="226">
        <v>909.795</v>
      </c>
      <c r="I224" s="227"/>
      <c r="J224" s="222"/>
      <c r="K224" s="222"/>
      <c r="L224" s="228"/>
      <c r="M224" s="229"/>
      <c r="N224" s="230"/>
      <c r="O224" s="230"/>
      <c r="P224" s="230"/>
      <c r="Q224" s="230"/>
      <c r="R224" s="230"/>
      <c r="S224" s="230"/>
      <c r="T224" s="231"/>
      <c r="AT224" s="232" t="s">
        <v>235</v>
      </c>
      <c r="AU224" s="232" t="s">
        <v>25</v>
      </c>
      <c r="AV224" s="12" t="s">
        <v>85</v>
      </c>
      <c r="AW224" s="12" t="s">
        <v>40</v>
      </c>
      <c r="AX224" s="12" t="s">
        <v>25</v>
      </c>
      <c r="AY224" s="232" t="s">
        <v>225</v>
      </c>
    </row>
    <row r="225" spans="2:65" s="1" customFormat="1" ht="16.5" customHeight="1">
      <c r="B225" s="42"/>
      <c r="C225" s="206" t="s">
        <v>668</v>
      </c>
      <c r="D225" s="206" t="s">
        <v>227</v>
      </c>
      <c r="E225" s="207" t="s">
        <v>2323</v>
      </c>
      <c r="F225" s="208" t="s">
        <v>2324</v>
      </c>
      <c r="G225" s="209" t="s">
        <v>692</v>
      </c>
      <c r="H225" s="210">
        <v>522.369</v>
      </c>
      <c r="I225" s="211"/>
      <c r="J225" s="212">
        <f>ROUND(I225*H225,2)</f>
        <v>0</v>
      </c>
      <c r="K225" s="208" t="s">
        <v>230</v>
      </c>
      <c r="L225" s="62"/>
      <c r="M225" s="213" t="s">
        <v>24</v>
      </c>
      <c r="N225" s="214" t="s">
        <v>48</v>
      </c>
      <c r="O225" s="43"/>
      <c r="P225" s="215">
        <f>O225*H225</f>
        <v>0</v>
      </c>
      <c r="Q225" s="215">
        <v>0</v>
      </c>
      <c r="R225" s="215">
        <f>Q225*H225</f>
        <v>0</v>
      </c>
      <c r="S225" s="215">
        <v>0</v>
      </c>
      <c r="T225" s="216">
        <f>S225*H225</f>
        <v>0</v>
      </c>
      <c r="AR225" s="25" t="s">
        <v>231</v>
      </c>
      <c r="AT225" s="25" t="s">
        <v>227</v>
      </c>
      <c r="AU225" s="25" t="s">
        <v>25</v>
      </c>
      <c r="AY225" s="25" t="s">
        <v>225</v>
      </c>
      <c r="BE225" s="217">
        <f>IF(N225="základní",J225,0)</f>
        <v>0</v>
      </c>
      <c r="BF225" s="217">
        <f>IF(N225="snížená",J225,0)</f>
        <v>0</v>
      </c>
      <c r="BG225" s="217">
        <f>IF(N225="zákl. přenesená",J225,0)</f>
        <v>0</v>
      </c>
      <c r="BH225" s="217">
        <f>IF(N225="sníž. přenesená",J225,0)</f>
        <v>0</v>
      </c>
      <c r="BI225" s="217">
        <f>IF(N225="nulová",J225,0)</f>
        <v>0</v>
      </c>
      <c r="BJ225" s="25" t="s">
        <v>25</v>
      </c>
      <c r="BK225" s="217">
        <f>ROUND(I225*H225,2)</f>
        <v>0</v>
      </c>
      <c r="BL225" s="25" t="s">
        <v>231</v>
      </c>
      <c r="BM225" s="25" t="s">
        <v>2325</v>
      </c>
    </row>
    <row r="226" spans="2:47" s="1" customFormat="1" ht="13.5">
      <c r="B226" s="42"/>
      <c r="C226" s="64"/>
      <c r="D226" s="218" t="s">
        <v>233</v>
      </c>
      <c r="E226" s="64"/>
      <c r="F226" s="219" t="s">
        <v>2326</v>
      </c>
      <c r="G226" s="64"/>
      <c r="H226" s="64"/>
      <c r="I226" s="174"/>
      <c r="J226" s="64"/>
      <c r="K226" s="64"/>
      <c r="L226" s="62"/>
      <c r="M226" s="220"/>
      <c r="N226" s="43"/>
      <c r="O226" s="43"/>
      <c r="P226" s="43"/>
      <c r="Q226" s="43"/>
      <c r="R226" s="43"/>
      <c r="S226" s="43"/>
      <c r="T226" s="79"/>
      <c r="AT226" s="25" t="s">
        <v>233</v>
      </c>
      <c r="AU226" s="25" t="s">
        <v>25</v>
      </c>
    </row>
    <row r="227" spans="2:47" s="1" customFormat="1" ht="175.5">
      <c r="B227" s="42"/>
      <c r="C227" s="64"/>
      <c r="D227" s="218" t="s">
        <v>468</v>
      </c>
      <c r="E227" s="64"/>
      <c r="F227" s="273" t="s">
        <v>2327</v>
      </c>
      <c r="G227" s="64"/>
      <c r="H227" s="64"/>
      <c r="I227" s="174"/>
      <c r="J227" s="64"/>
      <c r="K227" s="64"/>
      <c r="L227" s="62"/>
      <c r="M227" s="220"/>
      <c r="N227" s="43"/>
      <c r="O227" s="43"/>
      <c r="P227" s="43"/>
      <c r="Q227" s="43"/>
      <c r="R227" s="43"/>
      <c r="S227" s="43"/>
      <c r="T227" s="79"/>
      <c r="AT227" s="25" t="s">
        <v>468</v>
      </c>
      <c r="AU227" s="25" t="s">
        <v>25</v>
      </c>
    </row>
    <row r="228" spans="2:51" s="12" customFormat="1" ht="13.5">
      <c r="B228" s="221"/>
      <c r="C228" s="222"/>
      <c r="D228" s="223" t="s">
        <v>235</v>
      </c>
      <c r="E228" s="222"/>
      <c r="F228" s="225" t="s">
        <v>2328</v>
      </c>
      <c r="G228" s="222"/>
      <c r="H228" s="226">
        <v>522.369</v>
      </c>
      <c r="I228" s="227"/>
      <c r="J228" s="222"/>
      <c r="K228" s="222"/>
      <c r="L228" s="228"/>
      <c r="M228" s="229"/>
      <c r="N228" s="230"/>
      <c r="O228" s="230"/>
      <c r="P228" s="230"/>
      <c r="Q228" s="230"/>
      <c r="R228" s="230"/>
      <c r="S228" s="230"/>
      <c r="T228" s="231"/>
      <c r="AT228" s="232" t="s">
        <v>235</v>
      </c>
      <c r="AU228" s="232" t="s">
        <v>25</v>
      </c>
      <c r="AV228" s="12" t="s">
        <v>85</v>
      </c>
      <c r="AW228" s="12" t="s">
        <v>6</v>
      </c>
      <c r="AX228" s="12" t="s">
        <v>25</v>
      </c>
      <c r="AY228" s="232" t="s">
        <v>225</v>
      </c>
    </row>
    <row r="229" spans="2:65" s="1" customFormat="1" ht="16.5" customHeight="1">
      <c r="B229" s="42"/>
      <c r="C229" s="206" t="s">
        <v>679</v>
      </c>
      <c r="D229" s="206" t="s">
        <v>227</v>
      </c>
      <c r="E229" s="207" t="s">
        <v>2212</v>
      </c>
      <c r="F229" s="208" t="s">
        <v>2213</v>
      </c>
      <c r="G229" s="209" t="s">
        <v>147</v>
      </c>
      <c r="H229" s="210">
        <v>40</v>
      </c>
      <c r="I229" s="211"/>
      <c r="J229" s="212">
        <f>ROUND(I229*H229,2)</f>
        <v>0</v>
      </c>
      <c r="K229" s="208" t="s">
        <v>230</v>
      </c>
      <c r="L229" s="62"/>
      <c r="M229" s="213" t="s">
        <v>24</v>
      </c>
      <c r="N229" s="214" t="s">
        <v>48</v>
      </c>
      <c r="O229" s="43"/>
      <c r="P229" s="215">
        <f>O229*H229</f>
        <v>0</v>
      </c>
      <c r="Q229" s="215">
        <v>0</v>
      </c>
      <c r="R229" s="215">
        <f>Q229*H229</f>
        <v>0</v>
      </c>
      <c r="S229" s="215">
        <v>0</v>
      </c>
      <c r="T229" s="216">
        <f>S229*H229</f>
        <v>0</v>
      </c>
      <c r="AR229" s="25" t="s">
        <v>231</v>
      </c>
      <c r="AT229" s="25" t="s">
        <v>227</v>
      </c>
      <c r="AU229" s="25" t="s">
        <v>25</v>
      </c>
      <c r="AY229" s="25" t="s">
        <v>225</v>
      </c>
      <c r="BE229" s="217">
        <f>IF(N229="základní",J229,0)</f>
        <v>0</v>
      </c>
      <c r="BF229" s="217">
        <f>IF(N229="snížená",J229,0)</f>
        <v>0</v>
      </c>
      <c r="BG229" s="217">
        <f>IF(N229="zákl. přenesená",J229,0)</f>
        <v>0</v>
      </c>
      <c r="BH229" s="217">
        <f>IF(N229="sníž. přenesená",J229,0)</f>
        <v>0</v>
      </c>
      <c r="BI229" s="217">
        <f>IF(N229="nulová",J229,0)</f>
        <v>0</v>
      </c>
      <c r="BJ229" s="25" t="s">
        <v>25</v>
      </c>
      <c r="BK229" s="217">
        <f>ROUND(I229*H229,2)</f>
        <v>0</v>
      </c>
      <c r="BL229" s="25" t="s">
        <v>231</v>
      </c>
      <c r="BM229" s="25" t="s">
        <v>2329</v>
      </c>
    </row>
    <row r="230" spans="2:47" s="1" customFormat="1" ht="13.5">
      <c r="B230" s="42"/>
      <c r="C230" s="64"/>
      <c r="D230" s="218" t="s">
        <v>233</v>
      </c>
      <c r="E230" s="64"/>
      <c r="F230" s="219" t="s">
        <v>2214</v>
      </c>
      <c r="G230" s="64"/>
      <c r="H230" s="64"/>
      <c r="I230" s="174"/>
      <c r="J230" s="64"/>
      <c r="K230" s="64"/>
      <c r="L230" s="62"/>
      <c r="M230" s="220"/>
      <c r="N230" s="43"/>
      <c r="O230" s="43"/>
      <c r="P230" s="43"/>
      <c r="Q230" s="43"/>
      <c r="R230" s="43"/>
      <c r="S230" s="43"/>
      <c r="T230" s="79"/>
      <c r="AT230" s="25" t="s">
        <v>233</v>
      </c>
      <c r="AU230" s="25" t="s">
        <v>25</v>
      </c>
    </row>
    <row r="231" spans="2:47" s="1" customFormat="1" ht="54">
      <c r="B231" s="42"/>
      <c r="C231" s="64"/>
      <c r="D231" s="218" t="s">
        <v>468</v>
      </c>
      <c r="E231" s="64"/>
      <c r="F231" s="273" t="s">
        <v>2215</v>
      </c>
      <c r="G231" s="64"/>
      <c r="H231" s="64"/>
      <c r="I231" s="174"/>
      <c r="J231" s="64"/>
      <c r="K231" s="64"/>
      <c r="L231" s="62"/>
      <c r="M231" s="220"/>
      <c r="N231" s="43"/>
      <c r="O231" s="43"/>
      <c r="P231" s="43"/>
      <c r="Q231" s="43"/>
      <c r="R231" s="43"/>
      <c r="S231" s="43"/>
      <c r="T231" s="79"/>
      <c r="AT231" s="25" t="s">
        <v>468</v>
      </c>
      <c r="AU231" s="25" t="s">
        <v>25</v>
      </c>
    </row>
    <row r="232" spans="2:51" s="12" customFormat="1" ht="13.5">
      <c r="B232" s="221"/>
      <c r="C232" s="222"/>
      <c r="D232" s="223" t="s">
        <v>235</v>
      </c>
      <c r="E232" s="224" t="s">
        <v>24</v>
      </c>
      <c r="F232" s="225" t="s">
        <v>2330</v>
      </c>
      <c r="G232" s="222"/>
      <c r="H232" s="226">
        <v>40</v>
      </c>
      <c r="I232" s="227"/>
      <c r="J232" s="222"/>
      <c r="K232" s="222"/>
      <c r="L232" s="228"/>
      <c r="M232" s="229"/>
      <c r="N232" s="230"/>
      <c r="O232" s="230"/>
      <c r="P232" s="230"/>
      <c r="Q232" s="230"/>
      <c r="R232" s="230"/>
      <c r="S232" s="230"/>
      <c r="T232" s="231"/>
      <c r="AT232" s="232" t="s">
        <v>235</v>
      </c>
      <c r="AU232" s="232" t="s">
        <v>25</v>
      </c>
      <c r="AV232" s="12" t="s">
        <v>85</v>
      </c>
      <c r="AW232" s="12" t="s">
        <v>40</v>
      </c>
      <c r="AX232" s="12" t="s">
        <v>25</v>
      </c>
      <c r="AY232" s="232" t="s">
        <v>225</v>
      </c>
    </row>
    <row r="233" spans="2:65" s="1" customFormat="1" ht="25.5" customHeight="1">
      <c r="B233" s="42"/>
      <c r="C233" s="206" t="s">
        <v>684</v>
      </c>
      <c r="D233" s="206" t="s">
        <v>227</v>
      </c>
      <c r="E233" s="207" t="s">
        <v>2191</v>
      </c>
      <c r="F233" s="208" t="s">
        <v>2192</v>
      </c>
      <c r="G233" s="209" t="s">
        <v>147</v>
      </c>
      <c r="H233" s="210">
        <v>235</v>
      </c>
      <c r="I233" s="211"/>
      <c r="J233" s="212">
        <f>ROUND(I233*H233,2)</f>
        <v>0</v>
      </c>
      <c r="K233" s="208" t="s">
        <v>230</v>
      </c>
      <c r="L233" s="62"/>
      <c r="M233" s="213" t="s">
        <v>24</v>
      </c>
      <c r="N233" s="214" t="s">
        <v>48</v>
      </c>
      <c r="O233" s="43"/>
      <c r="P233" s="215">
        <f>O233*H233</f>
        <v>0</v>
      </c>
      <c r="Q233" s="215">
        <v>0</v>
      </c>
      <c r="R233" s="215">
        <f>Q233*H233</f>
        <v>0</v>
      </c>
      <c r="S233" s="215">
        <v>0</v>
      </c>
      <c r="T233" s="216">
        <f>S233*H233</f>
        <v>0</v>
      </c>
      <c r="AR233" s="25" t="s">
        <v>231</v>
      </c>
      <c r="AT233" s="25" t="s">
        <v>227</v>
      </c>
      <c r="AU233" s="25" t="s">
        <v>25</v>
      </c>
      <c r="AY233" s="25" t="s">
        <v>225</v>
      </c>
      <c r="BE233" s="217">
        <f>IF(N233="základní",J233,0)</f>
        <v>0</v>
      </c>
      <c r="BF233" s="217">
        <f>IF(N233="snížená",J233,0)</f>
        <v>0</v>
      </c>
      <c r="BG233" s="217">
        <f>IF(N233="zákl. přenesená",J233,0)</f>
        <v>0</v>
      </c>
      <c r="BH233" s="217">
        <f>IF(N233="sníž. přenesená",J233,0)</f>
        <v>0</v>
      </c>
      <c r="BI233" s="217">
        <f>IF(N233="nulová",J233,0)</f>
        <v>0</v>
      </c>
      <c r="BJ233" s="25" t="s">
        <v>25</v>
      </c>
      <c r="BK233" s="217">
        <f>ROUND(I233*H233,2)</f>
        <v>0</v>
      </c>
      <c r="BL233" s="25" t="s">
        <v>231</v>
      </c>
      <c r="BM233" s="25" t="s">
        <v>2331</v>
      </c>
    </row>
    <row r="234" spans="2:47" s="1" customFormat="1" ht="40.5">
      <c r="B234" s="42"/>
      <c r="C234" s="64"/>
      <c r="D234" s="218" t="s">
        <v>233</v>
      </c>
      <c r="E234" s="64"/>
      <c r="F234" s="219" t="s">
        <v>2193</v>
      </c>
      <c r="G234" s="64"/>
      <c r="H234" s="64"/>
      <c r="I234" s="174"/>
      <c r="J234" s="64"/>
      <c r="K234" s="64"/>
      <c r="L234" s="62"/>
      <c r="M234" s="220"/>
      <c r="N234" s="43"/>
      <c r="O234" s="43"/>
      <c r="P234" s="43"/>
      <c r="Q234" s="43"/>
      <c r="R234" s="43"/>
      <c r="S234" s="43"/>
      <c r="T234" s="79"/>
      <c r="AT234" s="25" t="s">
        <v>233</v>
      </c>
      <c r="AU234" s="25" t="s">
        <v>25</v>
      </c>
    </row>
    <row r="235" spans="2:47" s="1" customFormat="1" ht="175.5">
      <c r="B235" s="42"/>
      <c r="C235" s="64"/>
      <c r="D235" s="218" t="s">
        <v>468</v>
      </c>
      <c r="E235" s="64"/>
      <c r="F235" s="273" t="s">
        <v>2194</v>
      </c>
      <c r="G235" s="64"/>
      <c r="H235" s="64"/>
      <c r="I235" s="174"/>
      <c r="J235" s="64"/>
      <c r="K235" s="64"/>
      <c r="L235" s="62"/>
      <c r="M235" s="220"/>
      <c r="N235" s="43"/>
      <c r="O235" s="43"/>
      <c r="P235" s="43"/>
      <c r="Q235" s="43"/>
      <c r="R235" s="43"/>
      <c r="S235" s="43"/>
      <c r="T235" s="79"/>
      <c r="AT235" s="25" t="s">
        <v>468</v>
      </c>
      <c r="AU235" s="25" t="s">
        <v>25</v>
      </c>
    </row>
    <row r="236" spans="2:51" s="12" customFormat="1" ht="13.5">
      <c r="B236" s="221"/>
      <c r="C236" s="222"/>
      <c r="D236" s="218" t="s">
        <v>235</v>
      </c>
      <c r="E236" s="244" t="s">
        <v>24</v>
      </c>
      <c r="F236" s="245" t="s">
        <v>2332</v>
      </c>
      <c r="G236" s="222"/>
      <c r="H236" s="246">
        <v>250</v>
      </c>
      <c r="I236" s="227"/>
      <c r="J236" s="222"/>
      <c r="K236" s="222"/>
      <c r="L236" s="228"/>
      <c r="M236" s="229"/>
      <c r="N236" s="230"/>
      <c r="O236" s="230"/>
      <c r="P236" s="230"/>
      <c r="Q236" s="230"/>
      <c r="R236" s="230"/>
      <c r="S236" s="230"/>
      <c r="T236" s="231"/>
      <c r="AT236" s="232" t="s">
        <v>235</v>
      </c>
      <c r="AU236" s="232" t="s">
        <v>25</v>
      </c>
      <c r="AV236" s="12" t="s">
        <v>85</v>
      </c>
      <c r="AW236" s="12" t="s">
        <v>40</v>
      </c>
      <c r="AX236" s="12" t="s">
        <v>77</v>
      </c>
      <c r="AY236" s="232" t="s">
        <v>225</v>
      </c>
    </row>
    <row r="237" spans="2:51" s="12" customFormat="1" ht="13.5">
      <c r="B237" s="221"/>
      <c r="C237" s="222"/>
      <c r="D237" s="218" t="s">
        <v>235</v>
      </c>
      <c r="E237" s="244" t="s">
        <v>24</v>
      </c>
      <c r="F237" s="245" t="s">
        <v>2333</v>
      </c>
      <c r="G237" s="222"/>
      <c r="H237" s="246">
        <v>-15.205</v>
      </c>
      <c r="I237" s="227"/>
      <c r="J237" s="222"/>
      <c r="K237" s="222"/>
      <c r="L237" s="228"/>
      <c r="M237" s="229"/>
      <c r="N237" s="230"/>
      <c r="O237" s="230"/>
      <c r="P237" s="230"/>
      <c r="Q237" s="230"/>
      <c r="R237" s="230"/>
      <c r="S237" s="230"/>
      <c r="T237" s="231"/>
      <c r="AT237" s="232" t="s">
        <v>235</v>
      </c>
      <c r="AU237" s="232" t="s">
        <v>25</v>
      </c>
      <c r="AV237" s="12" t="s">
        <v>85</v>
      </c>
      <c r="AW237" s="12" t="s">
        <v>40</v>
      </c>
      <c r="AX237" s="12" t="s">
        <v>77</v>
      </c>
      <c r="AY237" s="232" t="s">
        <v>225</v>
      </c>
    </row>
    <row r="238" spans="2:51" s="14" customFormat="1" ht="13.5">
      <c r="B238" s="247"/>
      <c r="C238" s="248"/>
      <c r="D238" s="218" t="s">
        <v>235</v>
      </c>
      <c r="E238" s="249" t="s">
        <v>24</v>
      </c>
      <c r="F238" s="250" t="s">
        <v>247</v>
      </c>
      <c r="G238" s="248"/>
      <c r="H238" s="251">
        <v>234.795</v>
      </c>
      <c r="I238" s="252"/>
      <c r="J238" s="248"/>
      <c r="K238" s="248"/>
      <c r="L238" s="253"/>
      <c r="M238" s="254"/>
      <c r="N238" s="255"/>
      <c r="O238" s="255"/>
      <c r="P238" s="255"/>
      <c r="Q238" s="255"/>
      <c r="R238" s="255"/>
      <c r="S238" s="255"/>
      <c r="T238" s="256"/>
      <c r="AT238" s="257" t="s">
        <v>235</v>
      </c>
      <c r="AU238" s="257" t="s">
        <v>25</v>
      </c>
      <c r="AV238" s="14" t="s">
        <v>91</v>
      </c>
      <c r="AW238" s="14" t="s">
        <v>40</v>
      </c>
      <c r="AX238" s="14" t="s">
        <v>77</v>
      </c>
      <c r="AY238" s="257" t="s">
        <v>225</v>
      </c>
    </row>
    <row r="239" spans="2:51" s="12" customFormat="1" ht="13.5">
      <c r="B239" s="221"/>
      <c r="C239" s="222"/>
      <c r="D239" s="223" t="s">
        <v>235</v>
      </c>
      <c r="E239" s="224" t="s">
        <v>24</v>
      </c>
      <c r="F239" s="225" t="s">
        <v>1847</v>
      </c>
      <c r="G239" s="222"/>
      <c r="H239" s="226">
        <v>235</v>
      </c>
      <c r="I239" s="227"/>
      <c r="J239" s="222"/>
      <c r="K239" s="222"/>
      <c r="L239" s="228"/>
      <c r="M239" s="229"/>
      <c r="N239" s="230"/>
      <c r="O239" s="230"/>
      <c r="P239" s="230"/>
      <c r="Q239" s="230"/>
      <c r="R239" s="230"/>
      <c r="S239" s="230"/>
      <c r="T239" s="231"/>
      <c r="AT239" s="232" t="s">
        <v>235</v>
      </c>
      <c r="AU239" s="232" t="s">
        <v>25</v>
      </c>
      <c r="AV239" s="12" t="s">
        <v>85</v>
      </c>
      <c r="AW239" s="12" t="s">
        <v>40</v>
      </c>
      <c r="AX239" s="12" t="s">
        <v>25</v>
      </c>
      <c r="AY239" s="232" t="s">
        <v>225</v>
      </c>
    </row>
    <row r="240" spans="2:65" s="1" customFormat="1" ht="16.5" customHeight="1">
      <c r="B240" s="42"/>
      <c r="C240" s="274" t="s">
        <v>689</v>
      </c>
      <c r="D240" s="274" t="s">
        <v>697</v>
      </c>
      <c r="E240" s="275" t="s">
        <v>2334</v>
      </c>
      <c r="F240" s="276" t="s">
        <v>2335</v>
      </c>
      <c r="G240" s="277" t="s">
        <v>692</v>
      </c>
      <c r="H240" s="278">
        <v>470</v>
      </c>
      <c r="I240" s="279"/>
      <c r="J240" s="280">
        <f>ROUND(I240*H240,2)</f>
        <v>0</v>
      </c>
      <c r="K240" s="276" t="s">
        <v>230</v>
      </c>
      <c r="L240" s="281"/>
      <c r="M240" s="282" t="s">
        <v>24</v>
      </c>
      <c r="N240" s="283" t="s">
        <v>48</v>
      </c>
      <c r="O240" s="43"/>
      <c r="P240" s="215">
        <f>O240*H240</f>
        <v>0</v>
      </c>
      <c r="Q240" s="215">
        <v>1</v>
      </c>
      <c r="R240" s="215">
        <f>Q240*H240</f>
        <v>470</v>
      </c>
      <c r="S240" s="215">
        <v>0</v>
      </c>
      <c r="T240" s="216">
        <f>S240*H240</f>
        <v>0</v>
      </c>
      <c r="AR240" s="25" t="s">
        <v>277</v>
      </c>
      <c r="AT240" s="25" t="s">
        <v>697</v>
      </c>
      <c r="AU240" s="25" t="s">
        <v>25</v>
      </c>
      <c r="AY240" s="25" t="s">
        <v>225</v>
      </c>
      <c r="BE240" s="217">
        <f>IF(N240="základní",J240,0)</f>
        <v>0</v>
      </c>
      <c r="BF240" s="217">
        <f>IF(N240="snížená",J240,0)</f>
        <v>0</v>
      </c>
      <c r="BG240" s="217">
        <f>IF(N240="zákl. přenesená",J240,0)</f>
        <v>0</v>
      </c>
      <c r="BH240" s="217">
        <f>IF(N240="sníž. přenesená",J240,0)</f>
        <v>0</v>
      </c>
      <c r="BI240" s="217">
        <f>IF(N240="nulová",J240,0)</f>
        <v>0</v>
      </c>
      <c r="BJ240" s="25" t="s">
        <v>25</v>
      </c>
      <c r="BK240" s="217">
        <f>ROUND(I240*H240,2)</f>
        <v>0</v>
      </c>
      <c r="BL240" s="25" t="s">
        <v>231</v>
      </c>
      <c r="BM240" s="25" t="s">
        <v>2336</v>
      </c>
    </row>
    <row r="241" spans="2:47" s="1" customFormat="1" ht="13.5">
      <c r="B241" s="42"/>
      <c r="C241" s="64"/>
      <c r="D241" s="218" t="s">
        <v>233</v>
      </c>
      <c r="E241" s="64"/>
      <c r="F241" s="219" t="s">
        <v>2335</v>
      </c>
      <c r="G241" s="64"/>
      <c r="H241" s="64"/>
      <c r="I241" s="174"/>
      <c r="J241" s="64"/>
      <c r="K241" s="64"/>
      <c r="L241" s="62"/>
      <c r="M241" s="220"/>
      <c r="N241" s="43"/>
      <c r="O241" s="43"/>
      <c r="P241" s="43"/>
      <c r="Q241" s="43"/>
      <c r="R241" s="43"/>
      <c r="S241" s="43"/>
      <c r="T241" s="79"/>
      <c r="AT241" s="25" t="s">
        <v>233</v>
      </c>
      <c r="AU241" s="25" t="s">
        <v>25</v>
      </c>
    </row>
    <row r="242" spans="2:51" s="12" customFormat="1" ht="13.5">
      <c r="B242" s="221"/>
      <c r="C242" s="222"/>
      <c r="D242" s="223" t="s">
        <v>235</v>
      </c>
      <c r="E242" s="222"/>
      <c r="F242" s="225" t="s">
        <v>2337</v>
      </c>
      <c r="G242" s="222"/>
      <c r="H242" s="226">
        <v>470</v>
      </c>
      <c r="I242" s="227"/>
      <c r="J242" s="222"/>
      <c r="K242" s="222"/>
      <c r="L242" s="228"/>
      <c r="M242" s="229"/>
      <c r="N242" s="230"/>
      <c r="O242" s="230"/>
      <c r="P242" s="230"/>
      <c r="Q242" s="230"/>
      <c r="R242" s="230"/>
      <c r="S242" s="230"/>
      <c r="T242" s="231"/>
      <c r="AT242" s="232" t="s">
        <v>235</v>
      </c>
      <c r="AU242" s="232" t="s">
        <v>25</v>
      </c>
      <c r="AV242" s="12" t="s">
        <v>85</v>
      </c>
      <c r="AW242" s="12" t="s">
        <v>6</v>
      </c>
      <c r="AX242" s="12" t="s">
        <v>25</v>
      </c>
      <c r="AY242" s="232" t="s">
        <v>225</v>
      </c>
    </row>
    <row r="243" spans="2:65" s="1" customFormat="1" ht="25.5" customHeight="1">
      <c r="B243" s="42"/>
      <c r="C243" s="206" t="s">
        <v>696</v>
      </c>
      <c r="D243" s="206" t="s">
        <v>227</v>
      </c>
      <c r="E243" s="207" t="s">
        <v>2338</v>
      </c>
      <c r="F243" s="208" t="s">
        <v>2339</v>
      </c>
      <c r="G243" s="209" t="s">
        <v>920</v>
      </c>
      <c r="H243" s="210">
        <v>100</v>
      </c>
      <c r="I243" s="211"/>
      <c r="J243" s="212">
        <f>ROUND(I243*H243,2)</f>
        <v>0</v>
      </c>
      <c r="K243" s="208" t="s">
        <v>230</v>
      </c>
      <c r="L243" s="62"/>
      <c r="M243" s="213" t="s">
        <v>24</v>
      </c>
      <c r="N243" s="214" t="s">
        <v>48</v>
      </c>
      <c r="O243" s="43"/>
      <c r="P243" s="215">
        <f>O243*H243</f>
        <v>0</v>
      </c>
      <c r="Q243" s="215">
        <v>1E-05</v>
      </c>
      <c r="R243" s="215">
        <f>Q243*H243</f>
        <v>0.001</v>
      </c>
      <c r="S243" s="215">
        <v>0</v>
      </c>
      <c r="T243" s="216">
        <f>S243*H243</f>
        <v>0</v>
      </c>
      <c r="AR243" s="25" t="s">
        <v>231</v>
      </c>
      <c r="AT243" s="25" t="s">
        <v>227</v>
      </c>
      <c r="AU243" s="25" t="s">
        <v>25</v>
      </c>
      <c r="AY243" s="25" t="s">
        <v>225</v>
      </c>
      <c r="BE243" s="217">
        <f>IF(N243="základní",J243,0)</f>
        <v>0</v>
      </c>
      <c r="BF243" s="217">
        <f>IF(N243="snížená",J243,0)</f>
        <v>0</v>
      </c>
      <c r="BG243" s="217">
        <f>IF(N243="zákl. přenesená",J243,0)</f>
        <v>0</v>
      </c>
      <c r="BH243" s="217">
        <f>IF(N243="sníž. přenesená",J243,0)</f>
        <v>0</v>
      </c>
      <c r="BI243" s="217">
        <f>IF(N243="nulová",J243,0)</f>
        <v>0</v>
      </c>
      <c r="BJ243" s="25" t="s">
        <v>25</v>
      </c>
      <c r="BK243" s="217">
        <f>ROUND(I243*H243,2)</f>
        <v>0</v>
      </c>
      <c r="BL243" s="25" t="s">
        <v>231</v>
      </c>
      <c r="BM243" s="25" t="s">
        <v>2340</v>
      </c>
    </row>
    <row r="244" spans="2:47" s="1" customFormat="1" ht="27">
      <c r="B244" s="42"/>
      <c r="C244" s="64"/>
      <c r="D244" s="218" t="s">
        <v>233</v>
      </c>
      <c r="E244" s="64"/>
      <c r="F244" s="219" t="s">
        <v>2341</v>
      </c>
      <c r="G244" s="64"/>
      <c r="H244" s="64"/>
      <c r="I244" s="174"/>
      <c r="J244" s="64"/>
      <c r="K244" s="64"/>
      <c r="L244" s="62"/>
      <c r="M244" s="220"/>
      <c r="N244" s="43"/>
      <c r="O244" s="43"/>
      <c r="P244" s="43"/>
      <c r="Q244" s="43"/>
      <c r="R244" s="43"/>
      <c r="S244" s="43"/>
      <c r="T244" s="79"/>
      <c r="AT244" s="25" t="s">
        <v>233</v>
      </c>
      <c r="AU244" s="25" t="s">
        <v>25</v>
      </c>
    </row>
    <row r="245" spans="2:51" s="12" customFormat="1" ht="13.5">
      <c r="B245" s="221"/>
      <c r="C245" s="222"/>
      <c r="D245" s="223" t="s">
        <v>235</v>
      </c>
      <c r="E245" s="224" t="s">
        <v>24</v>
      </c>
      <c r="F245" s="225" t="s">
        <v>2342</v>
      </c>
      <c r="G245" s="222"/>
      <c r="H245" s="226">
        <v>100</v>
      </c>
      <c r="I245" s="227"/>
      <c r="J245" s="222"/>
      <c r="K245" s="222"/>
      <c r="L245" s="228"/>
      <c r="M245" s="229"/>
      <c r="N245" s="230"/>
      <c r="O245" s="230"/>
      <c r="P245" s="230"/>
      <c r="Q245" s="230"/>
      <c r="R245" s="230"/>
      <c r="S245" s="230"/>
      <c r="T245" s="231"/>
      <c r="AT245" s="232" t="s">
        <v>235</v>
      </c>
      <c r="AU245" s="232" t="s">
        <v>25</v>
      </c>
      <c r="AV245" s="12" t="s">
        <v>85</v>
      </c>
      <c r="AW245" s="12" t="s">
        <v>40</v>
      </c>
      <c r="AX245" s="12" t="s">
        <v>25</v>
      </c>
      <c r="AY245" s="232" t="s">
        <v>225</v>
      </c>
    </row>
    <row r="246" spans="2:65" s="1" customFormat="1" ht="25.5" customHeight="1">
      <c r="B246" s="42"/>
      <c r="C246" s="274" t="s">
        <v>705</v>
      </c>
      <c r="D246" s="274" t="s">
        <v>697</v>
      </c>
      <c r="E246" s="275" t="s">
        <v>2343</v>
      </c>
      <c r="F246" s="276" t="s">
        <v>2344</v>
      </c>
      <c r="G246" s="277" t="s">
        <v>748</v>
      </c>
      <c r="H246" s="278">
        <v>41</v>
      </c>
      <c r="I246" s="279"/>
      <c r="J246" s="280">
        <f>ROUND(I246*H246,2)</f>
        <v>0</v>
      </c>
      <c r="K246" s="276" t="s">
        <v>230</v>
      </c>
      <c r="L246" s="281"/>
      <c r="M246" s="282" t="s">
        <v>24</v>
      </c>
      <c r="N246" s="283" t="s">
        <v>48</v>
      </c>
      <c r="O246" s="43"/>
      <c r="P246" s="215">
        <f>O246*H246</f>
        <v>0</v>
      </c>
      <c r="Q246" s="215">
        <v>0.536</v>
      </c>
      <c r="R246" s="215">
        <f>Q246*H246</f>
        <v>21.976000000000003</v>
      </c>
      <c r="S246" s="215">
        <v>0</v>
      </c>
      <c r="T246" s="216">
        <f>S246*H246</f>
        <v>0</v>
      </c>
      <c r="AR246" s="25" t="s">
        <v>277</v>
      </c>
      <c r="AT246" s="25" t="s">
        <v>697</v>
      </c>
      <c r="AU246" s="25" t="s">
        <v>25</v>
      </c>
      <c r="AY246" s="25" t="s">
        <v>225</v>
      </c>
      <c r="BE246" s="217">
        <f>IF(N246="základní",J246,0)</f>
        <v>0</v>
      </c>
      <c r="BF246" s="217">
        <f>IF(N246="snížená",J246,0)</f>
        <v>0</v>
      </c>
      <c r="BG246" s="217">
        <f>IF(N246="zákl. přenesená",J246,0)</f>
        <v>0</v>
      </c>
      <c r="BH246" s="217">
        <f>IF(N246="sníž. přenesená",J246,0)</f>
        <v>0</v>
      </c>
      <c r="BI246" s="217">
        <f>IF(N246="nulová",J246,0)</f>
        <v>0</v>
      </c>
      <c r="BJ246" s="25" t="s">
        <v>25</v>
      </c>
      <c r="BK246" s="217">
        <f>ROUND(I246*H246,2)</f>
        <v>0</v>
      </c>
      <c r="BL246" s="25" t="s">
        <v>231</v>
      </c>
      <c r="BM246" s="25" t="s">
        <v>2345</v>
      </c>
    </row>
    <row r="247" spans="2:47" s="1" customFormat="1" ht="27">
      <c r="B247" s="42"/>
      <c r="C247" s="64"/>
      <c r="D247" s="223" t="s">
        <v>233</v>
      </c>
      <c r="E247" s="64"/>
      <c r="F247" s="269" t="s">
        <v>2344</v>
      </c>
      <c r="G247" s="64"/>
      <c r="H247" s="64"/>
      <c r="I247" s="174"/>
      <c r="J247" s="64"/>
      <c r="K247" s="64"/>
      <c r="L247" s="62"/>
      <c r="M247" s="220"/>
      <c r="N247" s="43"/>
      <c r="O247" s="43"/>
      <c r="P247" s="43"/>
      <c r="Q247" s="43"/>
      <c r="R247" s="43"/>
      <c r="S247" s="43"/>
      <c r="T247" s="79"/>
      <c r="AT247" s="25" t="s">
        <v>233</v>
      </c>
      <c r="AU247" s="25" t="s">
        <v>25</v>
      </c>
    </row>
    <row r="248" spans="2:65" s="1" customFormat="1" ht="16.5" customHeight="1">
      <c r="B248" s="42"/>
      <c r="C248" s="274" t="s">
        <v>714</v>
      </c>
      <c r="D248" s="274" t="s">
        <v>697</v>
      </c>
      <c r="E248" s="275" t="s">
        <v>2346</v>
      </c>
      <c r="F248" s="276" t="s">
        <v>2347</v>
      </c>
      <c r="G248" s="277" t="s">
        <v>748</v>
      </c>
      <c r="H248" s="278">
        <v>82</v>
      </c>
      <c r="I248" s="279"/>
      <c r="J248" s="280">
        <f>ROUND(I248*H248,2)</f>
        <v>0</v>
      </c>
      <c r="K248" s="276" t="s">
        <v>230</v>
      </c>
      <c r="L248" s="281"/>
      <c r="M248" s="282" t="s">
        <v>24</v>
      </c>
      <c r="N248" s="283" t="s">
        <v>48</v>
      </c>
      <c r="O248" s="43"/>
      <c r="P248" s="215">
        <f>O248*H248</f>
        <v>0</v>
      </c>
      <c r="Q248" s="215">
        <v>0.045</v>
      </c>
      <c r="R248" s="215">
        <f>Q248*H248</f>
        <v>3.69</v>
      </c>
      <c r="S248" s="215">
        <v>0</v>
      </c>
      <c r="T248" s="216">
        <f>S248*H248</f>
        <v>0</v>
      </c>
      <c r="AR248" s="25" t="s">
        <v>277</v>
      </c>
      <c r="AT248" s="25" t="s">
        <v>697</v>
      </c>
      <c r="AU248" s="25" t="s">
        <v>25</v>
      </c>
      <c r="AY248" s="25" t="s">
        <v>225</v>
      </c>
      <c r="BE248" s="217">
        <f>IF(N248="základní",J248,0)</f>
        <v>0</v>
      </c>
      <c r="BF248" s="217">
        <f>IF(N248="snížená",J248,0)</f>
        <v>0</v>
      </c>
      <c r="BG248" s="217">
        <f>IF(N248="zákl. přenesená",J248,0)</f>
        <v>0</v>
      </c>
      <c r="BH248" s="217">
        <f>IF(N248="sníž. přenesená",J248,0)</f>
        <v>0</v>
      </c>
      <c r="BI248" s="217">
        <f>IF(N248="nulová",J248,0)</f>
        <v>0</v>
      </c>
      <c r="BJ248" s="25" t="s">
        <v>25</v>
      </c>
      <c r="BK248" s="217">
        <f>ROUND(I248*H248,2)</f>
        <v>0</v>
      </c>
      <c r="BL248" s="25" t="s">
        <v>231</v>
      </c>
      <c r="BM248" s="25" t="s">
        <v>2348</v>
      </c>
    </row>
    <row r="249" spans="2:47" s="1" customFormat="1" ht="13.5">
      <c r="B249" s="42"/>
      <c r="C249" s="64"/>
      <c r="D249" s="223" t="s">
        <v>233</v>
      </c>
      <c r="E249" s="64"/>
      <c r="F249" s="269" t="s">
        <v>2347</v>
      </c>
      <c r="G249" s="64"/>
      <c r="H249" s="64"/>
      <c r="I249" s="174"/>
      <c r="J249" s="64"/>
      <c r="K249" s="64"/>
      <c r="L249" s="62"/>
      <c r="M249" s="220"/>
      <c r="N249" s="43"/>
      <c r="O249" s="43"/>
      <c r="P249" s="43"/>
      <c r="Q249" s="43"/>
      <c r="R249" s="43"/>
      <c r="S249" s="43"/>
      <c r="T249" s="79"/>
      <c r="AT249" s="25" t="s">
        <v>233</v>
      </c>
      <c r="AU249" s="25" t="s">
        <v>25</v>
      </c>
    </row>
    <row r="250" spans="2:65" s="1" customFormat="1" ht="16.5" customHeight="1">
      <c r="B250" s="42"/>
      <c r="C250" s="206" t="s">
        <v>745</v>
      </c>
      <c r="D250" s="206" t="s">
        <v>227</v>
      </c>
      <c r="E250" s="207" t="s">
        <v>2349</v>
      </c>
      <c r="F250" s="208" t="s">
        <v>2350</v>
      </c>
      <c r="G250" s="209" t="s">
        <v>692</v>
      </c>
      <c r="H250" s="210">
        <v>495.667</v>
      </c>
      <c r="I250" s="211"/>
      <c r="J250" s="212">
        <f>ROUND(I250*H250,2)</f>
        <v>0</v>
      </c>
      <c r="K250" s="208" t="s">
        <v>230</v>
      </c>
      <c r="L250" s="62"/>
      <c r="M250" s="213" t="s">
        <v>24</v>
      </c>
      <c r="N250" s="214" t="s">
        <v>48</v>
      </c>
      <c r="O250" s="43"/>
      <c r="P250" s="215">
        <f>O250*H250</f>
        <v>0</v>
      </c>
      <c r="Q250" s="215">
        <v>0</v>
      </c>
      <c r="R250" s="215">
        <f>Q250*H250</f>
        <v>0</v>
      </c>
      <c r="S250" s="215">
        <v>0</v>
      </c>
      <c r="T250" s="216">
        <f>S250*H250</f>
        <v>0</v>
      </c>
      <c r="AR250" s="25" t="s">
        <v>231</v>
      </c>
      <c r="AT250" s="25" t="s">
        <v>227</v>
      </c>
      <c r="AU250" s="25" t="s">
        <v>25</v>
      </c>
      <c r="AY250" s="25" t="s">
        <v>225</v>
      </c>
      <c r="BE250" s="217">
        <f>IF(N250="základní",J250,0)</f>
        <v>0</v>
      </c>
      <c r="BF250" s="217">
        <f>IF(N250="snížená",J250,0)</f>
        <v>0</v>
      </c>
      <c r="BG250" s="217">
        <f>IF(N250="zákl. přenesená",J250,0)</f>
        <v>0</v>
      </c>
      <c r="BH250" s="217">
        <f>IF(N250="sníž. přenesená",J250,0)</f>
        <v>0</v>
      </c>
      <c r="BI250" s="217">
        <f>IF(N250="nulová",J250,0)</f>
        <v>0</v>
      </c>
      <c r="BJ250" s="25" t="s">
        <v>25</v>
      </c>
      <c r="BK250" s="217">
        <f>ROUND(I250*H250,2)</f>
        <v>0</v>
      </c>
      <c r="BL250" s="25" t="s">
        <v>231</v>
      </c>
      <c r="BM250" s="25" t="s">
        <v>2351</v>
      </c>
    </row>
    <row r="251" spans="2:47" s="1" customFormat="1" ht="27">
      <c r="B251" s="42"/>
      <c r="C251" s="64"/>
      <c r="D251" s="218" t="s">
        <v>233</v>
      </c>
      <c r="E251" s="64"/>
      <c r="F251" s="219" t="s">
        <v>2352</v>
      </c>
      <c r="G251" s="64"/>
      <c r="H251" s="64"/>
      <c r="I251" s="174"/>
      <c r="J251" s="64"/>
      <c r="K251" s="64"/>
      <c r="L251" s="62"/>
      <c r="M251" s="220"/>
      <c r="N251" s="43"/>
      <c r="O251" s="43"/>
      <c r="P251" s="43"/>
      <c r="Q251" s="43"/>
      <c r="R251" s="43"/>
      <c r="S251" s="43"/>
      <c r="T251" s="79"/>
      <c r="AT251" s="25" t="s">
        <v>233</v>
      </c>
      <c r="AU251" s="25" t="s">
        <v>25</v>
      </c>
    </row>
    <row r="252" spans="2:47" s="1" customFormat="1" ht="54">
      <c r="B252" s="42"/>
      <c r="C252" s="64"/>
      <c r="D252" s="223" t="s">
        <v>468</v>
      </c>
      <c r="E252" s="64"/>
      <c r="F252" s="286" t="s">
        <v>2353</v>
      </c>
      <c r="G252" s="64"/>
      <c r="H252" s="64"/>
      <c r="I252" s="174"/>
      <c r="J252" s="64"/>
      <c r="K252" s="64"/>
      <c r="L252" s="62"/>
      <c r="M252" s="220"/>
      <c r="N252" s="43"/>
      <c r="O252" s="43"/>
      <c r="P252" s="43"/>
      <c r="Q252" s="43"/>
      <c r="R252" s="43"/>
      <c r="S252" s="43"/>
      <c r="T252" s="79"/>
      <c r="AT252" s="25" t="s">
        <v>468</v>
      </c>
      <c r="AU252" s="25" t="s">
        <v>25</v>
      </c>
    </row>
    <row r="253" spans="2:65" s="1" customFormat="1" ht="25.5" customHeight="1">
      <c r="B253" s="42"/>
      <c r="C253" s="206" t="s">
        <v>750</v>
      </c>
      <c r="D253" s="206" t="s">
        <v>227</v>
      </c>
      <c r="E253" s="207" t="s">
        <v>2354</v>
      </c>
      <c r="F253" s="208" t="s">
        <v>2355</v>
      </c>
      <c r="G253" s="209" t="s">
        <v>692</v>
      </c>
      <c r="H253" s="210">
        <v>495.667</v>
      </c>
      <c r="I253" s="211"/>
      <c r="J253" s="212">
        <f>ROUND(I253*H253,2)</f>
        <v>0</v>
      </c>
      <c r="K253" s="208" t="s">
        <v>230</v>
      </c>
      <c r="L253" s="62"/>
      <c r="M253" s="213" t="s">
        <v>24</v>
      </c>
      <c r="N253" s="214" t="s">
        <v>48</v>
      </c>
      <c r="O253" s="43"/>
      <c r="P253" s="215">
        <f>O253*H253</f>
        <v>0</v>
      </c>
      <c r="Q253" s="215">
        <v>0</v>
      </c>
      <c r="R253" s="215">
        <f>Q253*H253</f>
        <v>0</v>
      </c>
      <c r="S253" s="215">
        <v>0</v>
      </c>
      <c r="T253" s="216">
        <f>S253*H253</f>
        <v>0</v>
      </c>
      <c r="AR253" s="25" t="s">
        <v>231</v>
      </c>
      <c r="AT253" s="25" t="s">
        <v>227</v>
      </c>
      <c r="AU253" s="25" t="s">
        <v>25</v>
      </c>
      <c r="AY253" s="25" t="s">
        <v>225</v>
      </c>
      <c r="BE253" s="217">
        <f>IF(N253="základní",J253,0)</f>
        <v>0</v>
      </c>
      <c r="BF253" s="217">
        <f>IF(N253="snížená",J253,0)</f>
        <v>0</v>
      </c>
      <c r="BG253" s="217">
        <f>IF(N253="zákl. přenesená",J253,0)</f>
        <v>0</v>
      </c>
      <c r="BH253" s="217">
        <f>IF(N253="sníž. přenesená",J253,0)</f>
        <v>0</v>
      </c>
      <c r="BI253" s="217">
        <f>IF(N253="nulová",J253,0)</f>
        <v>0</v>
      </c>
      <c r="BJ253" s="25" t="s">
        <v>25</v>
      </c>
      <c r="BK253" s="217">
        <f>ROUND(I253*H253,2)</f>
        <v>0</v>
      </c>
      <c r="BL253" s="25" t="s">
        <v>231</v>
      </c>
      <c r="BM253" s="25" t="s">
        <v>2356</v>
      </c>
    </row>
    <row r="254" spans="2:47" s="1" customFormat="1" ht="27">
      <c r="B254" s="42"/>
      <c r="C254" s="64"/>
      <c r="D254" s="218" t="s">
        <v>233</v>
      </c>
      <c r="E254" s="64"/>
      <c r="F254" s="219" t="s">
        <v>2357</v>
      </c>
      <c r="G254" s="64"/>
      <c r="H254" s="64"/>
      <c r="I254" s="174"/>
      <c r="J254" s="64"/>
      <c r="K254" s="64"/>
      <c r="L254" s="62"/>
      <c r="M254" s="220"/>
      <c r="N254" s="43"/>
      <c r="O254" s="43"/>
      <c r="P254" s="43"/>
      <c r="Q254" s="43"/>
      <c r="R254" s="43"/>
      <c r="S254" s="43"/>
      <c r="T254" s="79"/>
      <c r="AT254" s="25" t="s">
        <v>233</v>
      </c>
      <c r="AU254" s="25" t="s">
        <v>25</v>
      </c>
    </row>
    <row r="255" spans="2:47" s="1" customFormat="1" ht="54">
      <c r="B255" s="42"/>
      <c r="C255" s="64"/>
      <c r="D255" s="218" t="s">
        <v>468</v>
      </c>
      <c r="E255" s="64"/>
      <c r="F255" s="273" t="s">
        <v>2353</v>
      </c>
      <c r="G255" s="64"/>
      <c r="H255" s="64"/>
      <c r="I255" s="174"/>
      <c r="J255" s="64"/>
      <c r="K255" s="64"/>
      <c r="L255" s="62"/>
      <c r="M255" s="287"/>
      <c r="N255" s="288"/>
      <c r="O255" s="288"/>
      <c r="P255" s="288"/>
      <c r="Q255" s="288"/>
      <c r="R255" s="288"/>
      <c r="S255" s="288"/>
      <c r="T255" s="289"/>
      <c r="AT255" s="25" t="s">
        <v>468</v>
      </c>
      <c r="AU255" s="25" t="s">
        <v>25</v>
      </c>
    </row>
    <row r="256" spans="2:12" s="1" customFormat="1" ht="6.95" customHeight="1">
      <c r="B256" s="57"/>
      <c r="C256" s="58"/>
      <c r="D256" s="58"/>
      <c r="E256" s="58"/>
      <c r="F256" s="58"/>
      <c r="G256" s="58"/>
      <c r="H256" s="58"/>
      <c r="I256" s="150"/>
      <c r="J256" s="58"/>
      <c r="K256" s="58"/>
      <c r="L256" s="62"/>
    </row>
  </sheetData>
  <sheetProtection password="CC35" sheet="1" objects="1" scenarios="1" formatCells="0" formatColumns="0" formatRows="0" sort="0" autoFilter="0"/>
  <autoFilter ref="C93:K255"/>
  <mergeCells count="16">
    <mergeCell ref="L2:V2"/>
    <mergeCell ref="E80:H80"/>
    <mergeCell ref="E84:H84"/>
    <mergeCell ref="E82:H82"/>
    <mergeCell ref="E86:H86"/>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0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104</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158</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2174</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2358</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27</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
        <v>24</v>
      </c>
      <c r="K18" s="46"/>
    </row>
    <row r="19" spans="2:11" s="1" customFormat="1" ht="18" customHeight="1">
      <c r="B19" s="42"/>
      <c r="C19" s="43"/>
      <c r="D19" s="43"/>
      <c r="E19" s="36" t="s">
        <v>34</v>
      </c>
      <c r="F19" s="43"/>
      <c r="G19" s="43"/>
      <c r="H19" s="43"/>
      <c r="I19" s="130" t="s">
        <v>35</v>
      </c>
      <c r="J19" s="36" t="s">
        <v>24</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
        <v>24</v>
      </c>
      <c r="K24" s="46"/>
    </row>
    <row r="25" spans="2:11" s="1" customFormat="1" ht="18" customHeight="1">
      <c r="B25" s="42"/>
      <c r="C25" s="43"/>
      <c r="D25" s="43"/>
      <c r="E25" s="36" t="s">
        <v>39</v>
      </c>
      <c r="F25" s="43"/>
      <c r="G25" s="43"/>
      <c r="H25" s="43"/>
      <c r="I25" s="130" t="s">
        <v>35</v>
      </c>
      <c r="J25" s="36" t="s">
        <v>24</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85.5" customHeight="1">
      <c r="B28" s="132"/>
      <c r="C28" s="133"/>
      <c r="D28" s="133"/>
      <c r="E28" s="377" t="s">
        <v>42</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ROUND(J95,2)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ROUND(SUM(BE95:BE205),2)</f>
        <v>0</v>
      </c>
      <c r="G34" s="43"/>
      <c r="H34" s="43"/>
      <c r="I34" s="142">
        <v>0.21</v>
      </c>
      <c r="J34" s="141">
        <f>ROUND(ROUND((SUM(BE95:BE205)),2)*I34,2)</f>
        <v>0</v>
      </c>
      <c r="K34" s="46"/>
    </row>
    <row r="35" spans="2:11" s="1" customFormat="1" ht="14.45" customHeight="1">
      <c r="B35" s="42"/>
      <c r="C35" s="43"/>
      <c r="D35" s="43"/>
      <c r="E35" s="50" t="s">
        <v>49</v>
      </c>
      <c r="F35" s="141">
        <f>ROUND(SUM(BF95:BF205),2)</f>
        <v>0</v>
      </c>
      <c r="G35" s="43"/>
      <c r="H35" s="43"/>
      <c r="I35" s="142">
        <v>0.15</v>
      </c>
      <c r="J35" s="141">
        <f>ROUND(ROUND((SUM(BF95:BF205)),2)*I35,2)</f>
        <v>0</v>
      </c>
      <c r="K35" s="46"/>
    </row>
    <row r="36" spans="2:11" s="1" customFormat="1" ht="14.45" customHeight="1" hidden="1">
      <c r="B36" s="42"/>
      <c r="C36" s="43"/>
      <c r="D36" s="43"/>
      <c r="E36" s="50" t="s">
        <v>50</v>
      </c>
      <c r="F36" s="141">
        <f>ROUND(SUM(BG95:BG205),2)</f>
        <v>0</v>
      </c>
      <c r="G36" s="43"/>
      <c r="H36" s="43"/>
      <c r="I36" s="142">
        <v>0.21</v>
      </c>
      <c r="J36" s="141">
        <v>0</v>
      </c>
      <c r="K36" s="46"/>
    </row>
    <row r="37" spans="2:11" s="1" customFormat="1" ht="14.45" customHeight="1" hidden="1">
      <c r="B37" s="42"/>
      <c r="C37" s="43"/>
      <c r="D37" s="43"/>
      <c r="E37" s="50" t="s">
        <v>51</v>
      </c>
      <c r="F37" s="141">
        <f>ROUND(SUM(BH95:BH205),2)</f>
        <v>0</v>
      </c>
      <c r="G37" s="43"/>
      <c r="H37" s="43"/>
      <c r="I37" s="142">
        <v>0.15</v>
      </c>
      <c r="J37" s="141">
        <v>0</v>
      </c>
      <c r="K37" s="46"/>
    </row>
    <row r="38" spans="2:11" s="1" customFormat="1" ht="14.45" customHeight="1" hidden="1">
      <c r="B38" s="42"/>
      <c r="C38" s="43"/>
      <c r="D38" s="43"/>
      <c r="E38" s="50" t="s">
        <v>52</v>
      </c>
      <c r="F38" s="141">
        <f>ROUND(SUM(BI95:BI205),2)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158</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2174</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D.1.4.b - Zařízení silnoproudé elektroinstalace</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Mariánský Týnec 1, 33141 Kralovice</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J95</f>
        <v>0</v>
      </c>
      <c r="K64" s="46"/>
      <c r="AU64" s="25" t="s">
        <v>175</v>
      </c>
    </row>
    <row r="65" spans="2:11" s="8" customFormat="1" ht="24.95" customHeight="1">
      <c r="B65" s="160"/>
      <c r="C65" s="161"/>
      <c r="D65" s="162" t="s">
        <v>2359</v>
      </c>
      <c r="E65" s="163"/>
      <c r="F65" s="163"/>
      <c r="G65" s="163"/>
      <c r="H65" s="163"/>
      <c r="I65" s="164"/>
      <c r="J65" s="165">
        <f>J96</f>
        <v>0</v>
      </c>
      <c r="K65" s="166"/>
    </row>
    <row r="66" spans="2:11" s="8" customFormat="1" ht="24.95" customHeight="1">
      <c r="B66" s="160"/>
      <c r="C66" s="161"/>
      <c r="D66" s="162" t="s">
        <v>2360</v>
      </c>
      <c r="E66" s="163"/>
      <c r="F66" s="163"/>
      <c r="G66" s="163"/>
      <c r="H66" s="163"/>
      <c r="I66" s="164"/>
      <c r="J66" s="165">
        <f>J101</f>
        <v>0</v>
      </c>
      <c r="K66" s="166"/>
    </row>
    <row r="67" spans="2:11" s="8" customFormat="1" ht="24.95" customHeight="1">
      <c r="B67" s="160"/>
      <c r="C67" s="161"/>
      <c r="D67" s="162" t="s">
        <v>2361</v>
      </c>
      <c r="E67" s="163"/>
      <c r="F67" s="163"/>
      <c r="G67" s="163"/>
      <c r="H67" s="163"/>
      <c r="I67" s="164"/>
      <c r="J67" s="165">
        <f>J130</f>
        <v>0</v>
      </c>
      <c r="K67" s="166"/>
    </row>
    <row r="68" spans="2:11" s="8" customFormat="1" ht="24.95" customHeight="1">
      <c r="B68" s="160"/>
      <c r="C68" s="161"/>
      <c r="D68" s="162" t="s">
        <v>2362</v>
      </c>
      <c r="E68" s="163"/>
      <c r="F68" s="163"/>
      <c r="G68" s="163"/>
      <c r="H68" s="163"/>
      <c r="I68" s="164"/>
      <c r="J68" s="165">
        <f>J140</f>
        <v>0</v>
      </c>
      <c r="K68" s="166"/>
    </row>
    <row r="69" spans="2:11" s="8" customFormat="1" ht="24.95" customHeight="1">
      <c r="B69" s="160"/>
      <c r="C69" s="161"/>
      <c r="D69" s="162" t="s">
        <v>2363</v>
      </c>
      <c r="E69" s="163"/>
      <c r="F69" s="163"/>
      <c r="G69" s="163"/>
      <c r="H69" s="163"/>
      <c r="I69" s="164"/>
      <c r="J69" s="165">
        <f>J169</f>
        <v>0</v>
      </c>
      <c r="K69" s="166"/>
    </row>
    <row r="70" spans="2:11" s="8" customFormat="1" ht="24.95" customHeight="1">
      <c r="B70" s="160"/>
      <c r="C70" s="161"/>
      <c r="D70" s="162" t="s">
        <v>2364</v>
      </c>
      <c r="E70" s="163"/>
      <c r="F70" s="163"/>
      <c r="G70" s="163"/>
      <c r="H70" s="163"/>
      <c r="I70" s="164"/>
      <c r="J70" s="165">
        <f>J194</f>
        <v>0</v>
      </c>
      <c r="K70" s="166"/>
    </row>
    <row r="71" spans="2:11" s="9" customFormat="1" ht="19.9" customHeight="1">
      <c r="B71" s="167"/>
      <c r="C71" s="168"/>
      <c r="D71" s="169" t="s">
        <v>2365</v>
      </c>
      <c r="E71" s="170"/>
      <c r="F71" s="170"/>
      <c r="G71" s="170"/>
      <c r="H71" s="170"/>
      <c r="I71" s="171"/>
      <c r="J71" s="172">
        <f>J195</f>
        <v>0</v>
      </c>
      <c r="K71" s="173"/>
    </row>
    <row r="72" spans="2:11" s="1" customFormat="1" ht="21.75" customHeight="1">
      <c r="B72" s="42"/>
      <c r="C72" s="43"/>
      <c r="D72" s="43"/>
      <c r="E72" s="43"/>
      <c r="F72" s="43"/>
      <c r="G72" s="43"/>
      <c r="H72" s="43"/>
      <c r="I72" s="129"/>
      <c r="J72" s="43"/>
      <c r="K72" s="46"/>
    </row>
    <row r="73" spans="2:11" s="1" customFormat="1" ht="6.95" customHeight="1">
      <c r="B73" s="57"/>
      <c r="C73" s="58"/>
      <c r="D73" s="58"/>
      <c r="E73" s="58"/>
      <c r="F73" s="58"/>
      <c r="G73" s="58"/>
      <c r="H73" s="58"/>
      <c r="I73" s="150"/>
      <c r="J73" s="58"/>
      <c r="K73" s="59"/>
    </row>
    <row r="77" spans="2:12" s="1" customFormat="1" ht="6.95" customHeight="1">
      <c r="B77" s="60"/>
      <c r="C77" s="61"/>
      <c r="D77" s="61"/>
      <c r="E77" s="61"/>
      <c r="F77" s="61"/>
      <c r="G77" s="61"/>
      <c r="H77" s="61"/>
      <c r="I77" s="153"/>
      <c r="J77" s="61"/>
      <c r="K77" s="61"/>
      <c r="L77" s="62"/>
    </row>
    <row r="78" spans="2:12" s="1" customFormat="1" ht="36.95" customHeight="1">
      <c r="B78" s="42"/>
      <c r="C78" s="63" t="s">
        <v>209</v>
      </c>
      <c r="D78" s="64"/>
      <c r="E78" s="64"/>
      <c r="F78" s="64"/>
      <c r="G78" s="64"/>
      <c r="H78" s="64"/>
      <c r="I78" s="174"/>
      <c r="J78" s="64"/>
      <c r="K78" s="64"/>
      <c r="L78" s="62"/>
    </row>
    <row r="79" spans="2:12" s="1" customFormat="1" ht="6.95" customHeight="1">
      <c r="B79" s="42"/>
      <c r="C79" s="64"/>
      <c r="D79" s="64"/>
      <c r="E79" s="64"/>
      <c r="F79" s="64"/>
      <c r="G79" s="64"/>
      <c r="H79" s="64"/>
      <c r="I79" s="174"/>
      <c r="J79" s="64"/>
      <c r="K79" s="64"/>
      <c r="L79" s="62"/>
    </row>
    <row r="80" spans="2:12" s="1" customFormat="1" ht="14.45" customHeight="1">
      <c r="B80" s="42"/>
      <c r="C80" s="66" t="s">
        <v>18</v>
      </c>
      <c r="D80" s="64"/>
      <c r="E80" s="64"/>
      <c r="F80" s="64"/>
      <c r="G80" s="64"/>
      <c r="H80" s="64"/>
      <c r="I80" s="174"/>
      <c r="J80" s="64"/>
      <c r="K80" s="64"/>
      <c r="L80" s="62"/>
    </row>
    <row r="81" spans="2:12" s="1" customFormat="1" ht="16.5" customHeight="1">
      <c r="B81" s="42"/>
      <c r="C81" s="64"/>
      <c r="D81" s="64"/>
      <c r="E81" s="418" t="str">
        <f>E7</f>
        <v>Mariánská Týnice - Dostavba východního ambitu</v>
      </c>
      <c r="F81" s="419"/>
      <c r="G81" s="419"/>
      <c r="H81" s="419"/>
      <c r="I81" s="174"/>
      <c r="J81" s="64"/>
      <c r="K81" s="64"/>
      <c r="L81" s="62"/>
    </row>
    <row r="82" spans="2:12" ht="13.5">
      <c r="B82" s="29"/>
      <c r="C82" s="66" t="s">
        <v>155</v>
      </c>
      <c r="D82" s="175"/>
      <c r="E82" s="175"/>
      <c r="F82" s="175"/>
      <c r="G82" s="175"/>
      <c r="H82" s="175"/>
      <c r="J82" s="175"/>
      <c r="K82" s="175"/>
      <c r="L82" s="176"/>
    </row>
    <row r="83" spans="2:12" ht="16.5" customHeight="1">
      <c r="B83" s="29"/>
      <c r="C83" s="175"/>
      <c r="D83" s="175"/>
      <c r="E83" s="418" t="s">
        <v>158</v>
      </c>
      <c r="F83" s="423"/>
      <c r="G83" s="423"/>
      <c r="H83" s="423"/>
      <c r="J83" s="175"/>
      <c r="K83" s="175"/>
      <c r="L83" s="176"/>
    </row>
    <row r="84" spans="2:12" ht="13.5">
      <c r="B84" s="29"/>
      <c r="C84" s="66" t="s">
        <v>161</v>
      </c>
      <c r="D84" s="175"/>
      <c r="E84" s="175"/>
      <c r="F84" s="175"/>
      <c r="G84" s="175"/>
      <c r="H84" s="175"/>
      <c r="J84" s="175"/>
      <c r="K84" s="175"/>
      <c r="L84" s="176"/>
    </row>
    <row r="85" spans="2:12" s="1" customFormat="1" ht="16.5" customHeight="1">
      <c r="B85" s="42"/>
      <c r="C85" s="64"/>
      <c r="D85" s="64"/>
      <c r="E85" s="422" t="s">
        <v>2174</v>
      </c>
      <c r="F85" s="420"/>
      <c r="G85" s="420"/>
      <c r="H85" s="420"/>
      <c r="I85" s="174"/>
      <c r="J85" s="64"/>
      <c r="K85" s="64"/>
      <c r="L85" s="62"/>
    </row>
    <row r="86" spans="2:12" s="1" customFormat="1" ht="14.45" customHeight="1">
      <c r="B86" s="42"/>
      <c r="C86" s="66" t="s">
        <v>2168</v>
      </c>
      <c r="D86" s="64"/>
      <c r="E86" s="64"/>
      <c r="F86" s="64"/>
      <c r="G86" s="64"/>
      <c r="H86" s="64"/>
      <c r="I86" s="174"/>
      <c r="J86" s="64"/>
      <c r="K86" s="64"/>
      <c r="L86" s="62"/>
    </row>
    <row r="87" spans="2:12" s="1" customFormat="1" ht="17.25" customHeight="1">
      <c r="B87" s="42"/>
      <c r="C87" s="64"/>
      <c r="D87" s="64"/>
      <c r="E87" s="388" t="str">
        <f>E13</f>
        <v>D.1.4.b - Zařízení silnoproudé elektroinstalace</v>
      </c>
      <c r="F87" s="420"/>
      <c r="G87" s="420"/>
      <c r="H87" s="420"/>
      <c r="I87" s="174"/>
      <c r="J87" s="64"/>
      <c r="K87" s="64"/>
      <c r="L87" s="62"/>
    </row>
    <row r="88" spans="2:12" s="1" customFormat="1" ht="6.95" customHeight="1">
      <c r="B88" s="42"/>
      <c r="C88" s="64"/>
      <c r="D88" s="64"/>
      <c r="E88" s="64"/>
      <c r="F88" s="64"/>
      <c r="G88" s="64"/>
      <c r="H88" s="64"/>
      <c r="I88" s="174"/>
      <c r="J88" s="64"/>
      <c r="K88" s="64"/>
      <c r="L88" s="62"/>
    </row>
    <row r="89" spans="2:12" s="1" customFormat="1" ht="18" customHeight="1">
      <c r="B89" s="42"/>
      <c r="C89" s="66" t="s">
        <v>26</v>
      </c>
      <c r="D89" s="64"/>
      <c r="E89" s="64"/>
      <c r="F89" s="177" t="str">
        <f>F16</f>
        <v>Mariánský Týnec 1, 33141 Kralovice</v>
      </c>
      <c r="G89" s="64"/>
      <c r="H89" s="64"/>
      <c r="I89" s="178" t="s">
        <v>28</v>
      </c>
      <c r="J89" s="74" t="str">
        <f>IF(J16="","",J16)</f>
        <v>19. 6. 2017</v>
      </c>
      <c r="K89" s="64"/>
      <c r="L89" s="62"/>
    </row>
    <row r="90" spans="2:12" s="1" customFormat="1" ht="6.95" customHeight="1">
      <c r="B90" s="42"/>
      <c r="C90" s="64"/>
      <c r="D90" s="64"/>
      <c r="E90" s="64"/>
      <c r="F90" s="64"/>
      <c r="G90" s="64"/>
      <c r="H90" s="64"/>
      <c r="I90" s="174"/>
      <c r="J90" s="64"/>
      <c r="K90" s="64"/>
      <c r="L90" s="62"/>
    </row>
    <row r="91" spans="2:12" s="1" customFormat="1" ht="13.5">
      <c r="B91" s="42"/>
      <c r="C91" s="66" t="s">
        <v>32</v>
      </c>
      <c r="D91" s="64"/>
      <c r="E91" s="64"/>
      <c r="F91" s="177" t="str">
        <f>E19</f>
        <v>Muzeum a galerie severního Plzeňska v M. Týnici</v>
      </c>
      <c r="G91" s="64"/>
      <c r="H91" s="64"/>
      <c r="I91" s="178" t="s">
        <v>38</v>
      </c>
      <c r="J91" s="177" t="str">
        <f>E25</f>
        <v>ATELIER SOUKUP OPL ŠVEHLA s.r.o.</v>
      </c>
      <c r="K91" s="64"/>
      <c r="L91" s="62"/>
    </row>
    <row r="92" spans="2:12" s="1" customFormat="1" ht="14.45" customHeight="1">
      <c r="B92" s="42"/>
      <c r="C92" s="66" t="s">
        <v>36</v>
      </c>
      <c r="D92" s="64"/>
      <c r="E92" s="64"/>
      <c r="F92" s="177" t="str">
        <f>IF(E22="","",E22)</f>
        <v/>
      </c>
      <c r="G92" s="64"/>
      <c r="H92" s="64"/>
      <c r="I92" s="174"/>
      <c r="J92" s="64"/>
      <c r="K92" s="64"/>
      <c r="L92" s="62"/>
    </row>
    <row r="93" spans="2:12" s="1" customFormat="1" ht="10.35" customHeight="1">
      <c r="B93" s="42"/>
      <c r="C93" s="64"/>
      <c r="D93" s="64"/>
      <c r="E93" s="64"/>
      <c r="F93" s="64"/>
      <c r="G93" s="64"/>
      <c r="H93" s="64"/>
      <c r="I93" s="174"/>
      <c r="J93" s="64"/>
      <c r="K93" s="64"/>
      <c r="L93" s="62"/>
    </row>
    <row r="94" spans="2:20" s="10" customFormat="1" ht="29.25" customHeight="1">
      <c r="B94" s="179"/>
      <c r="C94" s="180" t="s">
        <v>210</v>
      </c>
      <c r="D94" s="181" t="s">
        <v>62</v>
      </c>
      <c r="E94" s="181" t="s">
        <v>58</v>
      </c>
      <c r="F94" s="181" t="s">
        <v>211</v>
      </c>
      <c r="G94" s="181" t="s">
        <v>212</v>
      </c>
      <c r="H94" s="181" t="s">
        <v>213</v>
      </c>
      <c r="I94" s="182" t="s">
        <v>214</v>
      </c>
      <c r="J94" s="181" t="s">
        <v>173</v>
      </c>
      <c r="K94" s="183" t="s">
        <v>215</v>
      </c>
      <c r="L94" s="184"/>
      <c r="M94" s="82" t="s">
        <v>216</v>
      </c>
      <c r="N94" s="83" t="s">
        <v>47</v>
      </c>
      <c r="O94" s="83" t="s">
        <v>217</v>
      </c>
      <c r="P94" s="83" t="s">
        <v>218</v>
      </c>
      <c r="Q94" s="83" t="s">
        <v>219</v>
      </c>
      <c r="R94" s="83" t="s">
        <v>220</v>
      </c>
      <c r="S94" s="83" t="s">
        <v>221</v>
      </c>
      <c r="T94" s="84" t="s">
        <v>222</v>
      </c>
    </row>
    <row r="95" spans="2:63" s="1" customFormat="1" ht="29.25" customHeight="1">
      <c r="B95" s="42"/>
      <c r="C95" s="88" t="s">
        <v>174</v>
      </c>
      <c r="D95" s="64"/>
      <c r="E95" s="64"/>
      <c r="F95" s="64"/>
      <c r="G95" s="64"/>
      <c r="H95" s="64"/>
      <c r="I95" s="174"/>
      <c r="J95" s="185">
        <f>BK95</f>
        <v>0</v>
      </c>
      <c r="K95" s="64"/>
      <c r="L95" s="62"/>
      <c r="M95" s="85"/>
      <c r="N95" s="86"/>
      <c r="O95" s="86"/>
      <c r="P95" s="186">
        <f>P96+P101+P130+P140+P169+P194</f>
        <v>0</v>
      </c>
      <c r="Q95" s="86"/>
      <c r="R95" s="186">
        <f>R96+R101+R130+R140+R169+R194</f>
        <v>0</v>
      </c>
      <c r="S95" s="86"/>
      <c r="T95" s="187">
        <f>T96+T101+T130+T140+T169+T194</f>
        <v>0</v>
      </c>
      <c r="AT95" s="25" t="s">
        <v>76</v>
      </c>
      <c r="AU95" s="25" t="s">
        <v>175</v>
      </c>
      <c r="BK95" s="188">
        <f>BK96+BK101+BK130+BK140+BK169+BK194</f>
        <v>0</v>
      </c>
    </row>
    <row r="96" spans="2:63" s="11" customFormat="1" ht="37.35" customHeight="1">
      <c r="B96" s="189"/>
      <c r="C96" s="190"/>
      <c r="D96" s="203" t="s">
        <v>76</v>
      </c>
      <c r="E96" s="290" t="s">
        <v>81</v>
      </c>
      <c r="F96" s="290" t="s">
        <v>2366</v>
      </c>
      <c r="G96" s="190"/>
      <c r="H96" s="190"/>
      <c r="I96" s="193"/>
      <c r="J96" s="291">
        <f>BK96</f>
        <v>0</v>
      </c>
      <c r="K96" s="190"/>
      <c r="L96" s="195"/>
      <c r="M96" s="196"/>
      <c r="N96" s="197"/>
      <c r="O96" s="197"/>
      <c r="P96" s="198">
        <f>SUM(P97:P100)</f>
        <v>0</v>
      </c>
      <c r="Q96" s="197"/>
      <c r="R96" s="198">
        <f>SUM(R97:R100)</f>
        <v>0</v>
      </c>
      <c r="S96" s="197"/>
      <c r="T96" s="199">
        <f>SUM(T97:T100)</f>
        <v>0</v>
      </c>
      <c r="AR96" s="200" t="s">
        <v>25</v>
      </c>
      <c r="AT96" s="201" t="s">
        <v>76</v>
      </c>
      <c r="AU96" s="201" t="s">
        <v>77</v>
      </c>
      <c r="AY96" s="200" t="s">
        <v>225</v>
      </c>
      <c r="BK96" s="202">
        <f>SUM(BK97:BK100)</f>
        <v>0</v>
      </c>
    </row>
    <row r="97" spans="2:65" s="1" customFormat="1" ht="51" customHeight="1">
      <c r="B97" s="42"/>
      <c r="C97" s="206" t="s">
        <v>25</v>
      </c>
      <c r="D97" s="206" t="s">
        <v>227</v>
      </c>
      <c r="E97" s="207" t="s">
        <v>2367</v>
      </c>
      <c r="F97" s="208" t="s">
        <v>2368</v>
      </c>
      <c r="G97" s="209" t="s">
        <v>2369</v>
      </c>
      <c r="H97" s="210">
        <v>1</v>
      </c>
      <c r="I97" s="211"/>
      <c r="J97" s="212">
        <f>ROUND(I97*H97,2)</f>
        <v>0</v>
      </c>
      <c r="K97" s="208" t="s">
        <v>24</v>
      </c>
      <c r="L97" s="62"/>
      <c r="M97" s="213" t="s">
        <v>24</v>
      </c>
      <c r="N97" s="214" t="s">
        <v>48</v>
      </c>
      <c r="O97" s="43"/>
      <c r="P97" s="215">
        <f>O97*H97</f>
        <v>0</v>
      </c>
      <c r="Q97" s="215">
        <v>0</v>
      </c>
      <c r="R97" s="215">
        <f>Q97*H97</f>
        <v>0</v>
      </c>
      <c r="S97" s="215">
        <v>0</v>
      </c>
      <c r="T97" s="216">
        <f>S97*H97</f>
        <v>0</v>
      </c>
      <c r="AR97" s="25" t="s">
        <v>231</v>
      </c>
      <c r="AT97" s="25" t="s">
        <v>227</v>
      </c>
      <c r="AU97" s="25" t="s">
        <v>25</v>
      </c>
      <c r="AY97" s="25" t="s">
        <v>225</v>
      </c>
      <c r="BE97" s="217">
        <f>IF(N97="základní",J97,0)</f>
        <v>0</v>
      </c>
      <c r="BF97" s="217">
        <f>IF(N97="snížená",J97,0)</f>
        <v>0</v>
      </c>
      <c r="BG97" s="217">
        <f>IF(N97="zákl. přenesená",J97,0)</f>
        <v>0</v>
      </c>
      <c r="BH97" s="217">
        <f>IF(N97="sníž. přenesená",J97,0)</f>
        <v>0</v>
      </c>
      <c r="BI97" s="217">
        <f>IF(N97="nulová",J97,0)</f>
        <v>0</v>
      </c>
      <c r="BJ97" s="25" t="s">
        <v>25</v>
      </c>
      <c r="BK97" s="217">
        <f>ROUND(I97*H97,2)</f>
        <v>0</v>
      </c>
      <c r="BL97" s="25" t="s">
        <v>231</v>
      </c>
      <c r="BM97" s="25" t="s">
        <v>85</v>
      </c>
    </row>
    <row r="98" spans="2:47" s="1" customFormat="1" ht="40.5">
      <c r="B98" s="42"/>
      <c r="C98" s="64"/>
      <c r="D98" s="223" t="s">
        <v>233</v>
      </c>
      <c r="E98" s="64"/>
      <c r="F98" s="269" t="s">
        <v>2370</v>
      </c>
      <c r="G98" s="64"/>
      <c r="H98" s="64"/>
      <c r="I98" s="174"/>
      <c r="J98" s="64"/>
      <c r="K98" s="64"/>
      <c r="L98" s="62"/>
      <c r="M98" s="220"/>
      <c r="N98" s="43"/>
      <c r="O98" s="43"/>
      <c r="P98" s="43"/>
      <c r="Q98" s="43"/>
      <c r="R98" s="43"/>
      <c r="S98" s="43"/>
      <c r="T98" s="79"/>
      <c r="AT98" s="25" t="s">
        <v>233</v>
      </c>
      <c r="AU98" s="25" t="s">
        <v>25</v>
      </c>
    </row>
    <row r="99" spans="2:65" s="1" customFormat="1" ht="16.5" customHeight="1">
      <c r="B99" s="42"/>
      <c r="C99" s="206" t="s">
        <v>85</v>
      </c>
      <c r="D99" s="206" t="s">
        <v>227</v>
      </c>
      <c r="E99" s="207" t="s">
        <v>2371</v>
      </c>
      <c r="F99" s="208" t="s">
        <v>2372</v>
      </c>
      <c r="G99" s="209" t="s">
        <v>2369</v>
      </c>
      <c r="H99" s="210">
        <v>1</v>
      </c>
      <c r="I99" s="211"/>
      <c r="J99" s="212">
        <f>ROUND(I99*H99,2)</f>
        <v>0</v>
      </c>
      <c r="K99" s="208" t="s">
        <v>24</v>
      </c>
      <c r="L99" s="62"/>
      <c r="M99" s="213" t="s">
        <v>24</v>
      </c>
      <c r="N99" s="214" t="s">
        <v>48</v>
      </c>
      <c r="O99" s="43"/>
      <c r="P99" s="215">
        <f>O99*H99</f>
        <v>0</v>
      </c>
      <c r="Q99" s="215">
        <v>0</v>
      </c>
      <c r="R99" s="215">
        <f>Q99*H99</f>
        <v>0</v>
      </c>
      <c r="S99" s="215">
        <v>0</v>
      </c>
      <c r="T99" s="216">
        <f>S99*H99</f>
        <v>0</v>
      </c>
      <c r="AR99" s="25" t="s">
        <v>231</v>
      </c>
      <c r="AT99" s="25" t="s">
        <v>227</v>
      </c>
      <c r="AU99" s="25" t="s">
        <v>25</v>
      </c>
      <c r="AY99" s="25" t="s">
        <v>225</v>
      </c>
      <c r="BE99" s="217">
        <f>IF(N99="základní",J99,0)</f>
        <v>0</v>
      </c>
      <c r="BF99" s="217">
        <f>IF(N99="snížená",J99,0)</f>
        <v>0</v>
      </c>
      <c r="BG99" s="217">
        <f>IF(N99="zákl. přenesená",J99,0)</f>
        <v>0</v>
      </c>
      <c r="BH99" s="217">
        <f>IF(N99="sníž. přenesená",J99,0)</f>
        <v>0</v>
      </c>
      <c r="BI99" s="217">
        <f>IF(N99="nulová",J99,0)</f>
        <v>0</v>
      </c>
      <c r="BJ99" s="25" t="s">
        <v>25</v>
      </c>
      <c r="BK99" s="217">
        <f>ROUND(I99*H99,2)</f>
        <v>0</v>
      </c>
      <c r="BL99" s="25" t="s">
        <v>231</v>
      </c>
      <c r="BM99" s="25" t="s">
        <v>231</v>
      </c>
    </row>
    <row r="100" spans="2:47" s="1" customFormat="1" ht="13.5">
      <c r="B100" s="42"/>
      <c r="C100" s="64"/>
      <c r="D100" s="218" t="s">
        <v>233</v>
      </c>
      <c r="E100" s="64"/>
      <c r="F100" s="219" t="s">
        <v>2372</v>
      </c>
      <c r="G100" s="64"/>
      <c r="H100" s="64"/>
      <c r="I100" s="174"/>
      <c r="J100" s="64"/>
      <c r="K100" s="64"/>
      <c r="L100" s="62"/>
      <c r="M100" s="220"/>
      <c r="N100" s="43"/>
      <c r="O100" s="43"/>
      <c r="P100" s="43"/>
      <c r="Q100" s="43"/>
      <c r="R100" s="43"/>
      <c r="S100" s="43"/>
      <c r="T100" s="79"/>
      <c r="AT100" s="25" t="s">
        <v>233</v>
      </c>
      <c r="AU100" s="25" t="s">
        <v>25</v>
      </c>
    </row>
    <row r="101" spans="2:63" s="11" customFormat="1" ht="37.35" customHeight="1">
      <c r="B101" s="189"/>
      <c r="C101" s="190"/>
      <c r="D101" s="203" t="s">
        <v>76</v>
      </c>
      <c r="E101" s="290" t="s">
        <v>120</v>
      </c>
      <c r="F101" s="290" t="s">
        <v>2373</v>
      </c>
      <c r="G101" s="190"/>
      <c r="H101" s="190"/>
      <c r="I101" s="193"/>
      <c r="J101" s="291">
        <f>BK101</f>
        <v>0</v>
      </c>
      <c r="K101" s="190"/>
      <c r="L101" s="195"/>
      <c r="M101" s="196"/>
      <c r="N101" s="197"/>
      <c r="O101" s="197"/>
      <c r="P101" s="198">
        <f>SUM(P102:P129)</f>
        <v>0</v>
      </c>
      <c r="Q101" s="197"/>
      <c r="R101" s="198">
        <f>SUM(R102:R129)</f>
        <v>0</v>
      </c>
      <c r="S101" s="197"/>
      <c r="T101" s="199">
        <f>SUM(T102:T129)</f>
        <v>0</v>
      </c>
      <c r="AR101" s="200" t="s">
        <v>25</v>
      </c>
      <c r="AT101" s="201" t="s">
        <v>76</v>
      </c>
      <c r="AU101" s="201" t="s">
        <v>77</v>
      </c>
      <c r="AY101" s="200" t="s">
        <v>225</v>
      </c>
      <c r="BK101" s="202">
        <f>SUM(BK102:BK129)</f>
        <v>0</v>
      </c>
    </row>
    <row r="102" spans="2:65" s="1" customFormat="1" ht="16.5" customHeight="1">
      <c r="B102" s="42"/>
      <c r="C102" s="206" t="s">
        <v>91</v>
      </c>
      <c r="D102" s="206" t="s">
        <v>227</v>
      </c>
      <c r="E102" s="207" t="s">
        <v>2374</v>
      </c>
      <c r="F102" s="208" t="s">
        <v>2375</v>
      </c>
      <c r="G102" s="209" t="s">
        <v>2369</v>
      </c>
      <c r="H102" s="210">
        <v>5</v>
      </c>
      <c r="I102" s="211"/>
      <c r="J102" s="212">
        <f>ROUND(I102*H102,2)</f>
        <v>0</v>
      </c>
      <c r="K102" s="208" t="s">
        <v>24</v>
      </c>
      <c r="L102" s="62"/>
      <c r="M102" s="213" t="s">
        <v>24</v>
      </c>
      <c r="N102" s="214" t="s">
        <v>48</v>
      </c>
      <c r="O102" s="43"/>
      <c r="P102" s="215">
        <f>O102*H102</f>
        <v>0</v>
      </c>
      <c r="Q102" s="215">
        <v>0</v>
      </c>
      <c r="R102" s="215">
        <f>Q102*H102</f>
        <v>0</v>
      </c>
      <c r="S102" s="215">
        <v>0</v>
      </c>
      <c r="T102" s="216">
        <f>S102*H102</f>
        <v>0</v>
      </c>
      <c r="AR102" s="25" t="s">
        <v>231</v>
      </c>
      <c r="AT102" s="25" t="s">
        <v>227</v>
      </c>
      <c r="AU102" s="25" t="s">
        <v>25</v>
      </c>
      <c r="AY102" s="25" t="s">
        <v>225</v>
      </c>
      <c r="BE102" s="217">
        <f>IF(N102="základní",J102,0)</f>
        <v>0</v>
      </c>
      <c r="BF102" s="217">
        <f>IF(N102="snížená",J102,0)</f>
        <v>0</v>
      </c>
      <c r="BG102" s="217">
        <f>IF(N102="zákl. přenesená",J102,0)</f>
        <v>0</v>
      </c>
      <c r="BH102" s="217">
        <f>IF(N102="sníž. přenesená",J102,0)</f>
        <v>0</v>
      </c>
      <c r="BI102" s="217">
        <f>IF(N102="nulová",J102,0)</f>
        <v>0</v>
      </c>
      <c r="BJ102" s="25" t="s">
        <v>25</v>
      </c>
      <c r="BK102" s="217">
        <f>ROUND(I102*H102,2)</f>
        <v>0</v>
      </c>
      <c r="BL102" s="25" t="s">
        <v>231</v>
      </c>
      <c r="BM102" s="25" t="s">
        <v>265</v>
      </c>
    </row>
    <row r="103" spans="2:47" s="1" customFormat="1" ht="13.5">
      <c r="B103" s="42"/>
      <c r="C103" s="64"/>
      <c r="D103" s="223" t="s">
        <v>233</v>
      </c>
      <c r="E103" s="64"/>
      <c r="F103" s="269" t="s">
        <v>2375</v>
      </c>
      <c r="G103" s="64"/>
      <c r="H103" s="64"/>
      <c r="I103" s="174"/>
      <c r="J103" s="64"/>
      <c r="K103" s="64"/>
      <c r="L103" s="62"/>
      <c r="M103" s="220"/>
      <c r="N103" s="43"/>
      <c r="O103" s="43"/>
      <c r="P103" s="43"/>
      <c r="Q103" s="43"/>
      <c r="R103" s="43"/>
      <c r="S103" s="43"/>
      <c r="T103" s="79"/>
      <c r="AT103" s="25" t="s">
        <v>233</v>
      </c>
      <c r="AU103" s="25" t="s">
        <v>25</v>
      </c>
    </row>
    <row r="104" spans="2:65" s="1" customFormat="1" ht="16.5" customHeight="1">
      <c r="B104" s="42"/>
      <c r="C104" s="206" t="s">
        <v>231</v>
      </c>
      <c r="D104" s="206" t="s">
        <v>227</v>
      </c>
      <c r="E104" s="207" t="s">
        <v>2376</v>
      </c>
      <c r="F104" s="208" t="s">
        <v>2377</v>
      </c>
      <c r="G104" s="209" t="s">
        <v>2369</v>
      </c>
      <c r="H104" s="210">
        <v>23</v>
      </c>
      <c r="I104" s="211"/>
      <c r="J104" s="212">
        <f>ROUND(I104*H104,2)</f>
        <v>0</v>
      </c>
      <c r="K104" s="208" t="s">
        <v>24</v>
      </c>
      <c r="L104" s="62"/>
      <c r="M104" s="213" t="s">
        <v>24</v>
      </c>
      <c r="N104" s="214" t="s">
        <v>48</v>
      </c>
      <c r="O104" s="43"/>
      <c r="P104" s="215">
        <f>O104*H104</f>
        <v>0</v>
      </c>
      <c r="Q104" s="215">
        <v>0</v>
      </c>
      <c r="R104" s="215">
        <f>Q104*H104</f>
        <v>0</v>
      </c>
      <c r="S104" s="215">
        <v>0</v>
      </c>
      <c r="T104" s="216">
        <f>S104*H104</f>
        <v>0</v>
      </c>
      <c r="AR104" s="25" t="s">
        <v>231</v>
      </c>
      <c r="AT104" s="25" t="s">
        <v>227</v>
      </c>
      <c r="AU104" s="25" t="s">
        <v>25</v>
      </c>
      <c r="AY104" s="25" t="s">
        <v>225</v>
      </c>
      <c r="BE104" s="217">
        <f>IF(N104="základní",J104,0)</f>
        <v>0</v>
      </c>
      <c r="BF104" s="217">
        <f>IF(N104="snížená",J104,0)</f>
        <v>0</v>
      </c>
      <c r="BG104" s="217">
        <f>IF(N104="zákl. přenesená",J104,0)</f>
        <v>0</v>
      </c>
      <c r="BH104" s="217">
        <f>IF(N104="sníž. přenesená",J104,0)</f>
        <v>0</v>
      </c>
      <c r="BI104" s="217">
        <f>IF(N104="nulová",J104,0)</f>
        <v>0</v>
      </c>
      <c r="BJ104" s="25" t="s">
        <v>25</v>
      </c>
      <c r="BK104" s="217">
        <f>ROUND(I104*H104,2)</f>
        <v>0</v>
      </c>
      <c r="BL104" s="25" t="s">
        <v>231</v>
      </c>
      <c r="BM104" s="25" t="s">
        <v>277</v>
      </c>
    </row>
    <row r="105" spans="2:47" s="1" customFormat="1" ht="13.5">
      <c r="B105" s="42"/>
      <c r="C105" s="64"/>
      <c r="D105" s="223" t="s">
        <v>233</v>
      </c>
      <c r="E105" s="64"/>
      <c r="F105" s="269" t="s">
        <v>2377</v>
      </c>
      <c r="G105" s="64"/>
      <c r="H105" s="64"/>
      <c r="I105" s="174"/>
      <c r="J105" s="64"/>
      <c r="K105" s="64"/>
      <c r="L105" s="62"/>
      <c r="M105" s="220"/>
      <c r="N105" s="43"/>
      <c r="O105" s="43"/>
      <c r="P105" s="43"/>
      <c r="Q105" s="43"/>
      <c r="R105" s="43"/>
      <c r="S105" s="43"/>
      <c r="T105" s="79"/>
      <c r="AT105" s="25" t="s">
        <v>233</v>
      </c>
      <c r="AU105" s="25" t="s">
        <v>25</v>
      </c>
    </row>
    <row r="106" spans="2:65" s="1" customFormat="1" ht="16.5" customHeight="1">
      <c r="B106" s="42"/>
      <c r="C106" s="206" t="s">
        <v>260</v>
      </c>
      <c r="D106" s="206" t="s">
        <v>227</v>
      </c>
      <c r="E106" s="207" t="s">
        <v>2378</v>
      </c>
      <c r="F106" s="208" t="s">
        <v>2379</v>
      </c>
      <c r="G106" s="209" t="s">
        <v>2369</v>
      </c>
      <c r="H106" s="210">
        <v>8</v>
      </c>
      <c r="I106" s="211"/>
      <c r="J106" s="212">
        <f>ROUND(I106*H106,2)</f>
        <v>0</v>
      </c>
      <c r="K106" s="208" t="s">
        <v>24</v>
      </c>
      <c r="L106" s="62"/>
      <c r="M106" s="213" t="s">
        <v>24</v>
      </c>
      <c r="N106" s="214" t="s">
        <v>48</v>
      </c>
      <c r="O106" s="43"/>
      <c r="P106" s="215">
        <f>O106*H106</f>
        <v>0</v>
      </c>
      <c r="Q106" s="215">
        <v>0</v>
      </c>
      <c r="R106" s="215">
        <f>Q106*H106</f>
        <v>0</v>
      </c>
      <c r="S106" s="215">
        <v>0</v>
      </c>
      <c r="T106" s="216">
        <f>S106*H106</f>
        <v>0</v>
      </c>
      <c r="AR106" s="25" t="s">
        <v>231</v>
      </c>
      <c r="AT106" s="25" t="s">
        <v>227</v>
      </c>
      <c r="AU106" s="25" t="s">
        <v>25</v>
      </c>
      <c r="AY106" s="25" t="s">
        <v>225</v>
      </c>
      <c r="BE106" s="217">
        <f>IF(N106="základní",J106,0)</f>
        <v>0</v>
      </c>
      <c r="BF106" s="217">
        <f>IF(N106="snížená",J106,0)</f>
        <v>0</v>
      </c>
      <c r="BG106" s="217">
        <f>IF(N106="zákl. přenesená",J106,0)</f>
        <v>0</v>
      </c>
      <c r="BH106" s="217">
        <f>IF(N106="sníž. přenesená",J106,0)</f>
        <v>0</v>
      </c>
      <c r="BI106" s="217">
        <f>IF(N106="nulová",J106,0)</f>
        <v>0</v>
      </c>
      <c r="BJ106" s="25" t="s">
        <v>25</v>
      </c>
      <c r="BK106" s="217">
        <f>ROUND(I106*H106,2)</f>
        <v>0</v>
      </c>
      <c r="BL106" s="25" t="s">
        <v>231</v>
      </c>
      <c r="BM106" s="25" t="s">
        <v>30</v>
      </c>
    </row>
    <row r="107" spans="2:47" s="1" customFormat="1" ht="13.5">
      <c r="B107" s="42"/>
      <c r="C107" s="64"/>
      <c r="D107" s="223" t="s">
        <v>233</v>
      </c>
      <c r="E107" s="64"/>
      <c r="F107" s="269" t="s">
        <v>2379</v>
      </c>
      <c r="G107" s="64"/>
      <c r="H107" s="64"/>
      <c r="I107" s="174"/>
      <c r="J107" s="64"/>
      <c r="K107" s="64"/>
      <c r="L107" s="62"/>
      <c r="M107" s="220"/>
      <c r="N107" s="43"/>
      <c r="O107" s="43"/>
      <c r="P107" s="43"/>
      <c r="Q107" s="43"/>
      <c r="R107" s="43"/>
      <c r="S107" s="43"/>
      <c r="T107" s="79"/>
      <c r="AT107" s="25" t="s">
        <v>233</v>
      </c>
      <c r="AU107" s="25" t="s">
        <v>25</v>
      </c>
    </row>
    <row r="108" spans="2:65" s="1" customFormat="1" ht="16.5" customHeight="1">
      <c r="B108" s="42"/>
      <c r="C108" s="206" t="s">
        <v>265</v>
      </c>
      <c r="D108" s="206" t="s">
        <v>227</v>
      </c>
      <c r="E108" s="207" t="s">
        <v>2380</v>
      </c>
      <c r="F108" s="208" t="s">
        <v>2381</v>
      </c>
      <c r="G108" s="209" t="s">
        <v>920</v>
      </c>
      <c r="H108" s="210">
        <v>10</v>
      </c>
      <c r="I108" s="211"/>
      <c r="J108" s="212">
        <f>ROUND(I108*H108,2)</f>
        <v>0</v>
      </c>
      <c r="K108" s="208" t="s">
        <v>24</v>
      </c>
      <c r="L108" s="62"/>
      <c r="M108" s="213" t="s">
        <v>24</v>
      </c>
      <c r="N108" s="214" t="s">
        <v>48</v>
      </c>
      <c r="O108" s="43"/>
      <c r="P108" s="215">
        <f>O108*H108</f>
        <v>0</v>
      </c>
      <c r="Q108" s="215">
        <v>0</v>
      </c>
      <c r="R108" s="215">
        <f>Q108*H108</f>
        <v>0</v>
      </c>
      <c r="S108" s="215">
        <v>0</v>
      </c>
      <c r="T108" s="216">
        <f>S108*H108</f>
        <v>0</v>
      </c>
      <c r="AR108" s="25" t="s">
        <v>231</v>
      </c>
      <c r="AT108" s="25" t="s">
        <v>227</v>
      </c>
      <c r="AU108" s="25" t="s">
        <v>25</v>
      </c>
      <c r="AY108" s="25" t="s">
        <v>225</v>
      </c>
      <c r="BE108" s="217">
        <f>IF(N108="základní",J108,0)</f>
        <v>0</v>
      </c>
      <c r="BF108" s="217">
        <f>IF(N108="snížená",J108,0)</f>
        <v>0</v>
      </c>
      <c r="BG108" s="217">
        <f>IF(N108="zákl. přenesená",J108,0)</f>
        <v>0</v>
      </c>
      <c r="BH108" s="217">
        <f>IF(N108="sníž. přenesená",J108,0)</f>
        <v>0</v>
      </c>
      <c r="BI108" s="217">
        <f>IF(N108="nulová",J108,0)</f>
        <v>0</v>
      </c>
      <c r="BJ108" s="25" t="s">
        <v>25</v>
      </c>
      <c r="BK108" s="217">
        <f>ROUND(I108*H108,2)</f>
        <v>0</v>
      </c>
      <c r="BL108" s="25" t="s">
        <v>231</v>
      </c>
      <c r="BM108" s="25" t="s">
        <v>332</v>
      </c>
    </row>
    <row r="109" spans="2:47" s="1" customFormat="1" ht="13.5">
      <c r="B109" s="42"/>
      <c r="C109" s="64"/>
      <c r="D109" s="223" t="s">
        <v>233</v>
      </c>
      <c r="E109" s="64"/>
      <c r="F109" s="269" t="s">
        <v>2381</v>
      </c>
      <c r="G109" s="64"/>
      <c r="H109" s="64"/>
      <c r="I109" s="174"/>
      <c r="J109" s="64"/>
      <c r="K109" s="64"/>
      <c r="L109" s="62"/>
      <c r="M109" s="220"/>
      <c r="N109" s="43"/>
      <c r="O109" s="43"/>
      <c r="P109" s="43"/>
      <c r="Q109" s="43"/>
      <c r="R109" s="43"/>
      <c r="S109" s="43"/>
      <c r="T109" s="79"/>
      <c r="AT109" s="25" t="s">
        <v>233</v>
      </c>
      <c r="AU109" s="25" t="s">
        <v>25</v>
      </c>
    </row>
    <row r="110" spans="2:65" s="1" customFormat="1" ht="16.5" customHeight="1">
      <c r="B110" s="42"/>
      <c r="C110" s="206" t="s">
        <v>272</v>
      </c>
      <c r="D110" s="206" t="s">
        <v>227</v>
      </c>
      <c r="E110" s="207" t="s">
        <v>2382</v>
      </c>
      <c r="F110" s="208" t="s">
        <v>2383</v>
      </c>
      <c r="G110" s="209" t="s">
        <v>920</v>
      </c>
      <c r="H110" s="210">
        <v>14</v>
      </c>
      <c r="I110" s="211"/>
      <c r="J110" s="212">
        <f>ROUND(I110*H110,2)</f>
        <v>0</v>
      </c>
      <c r="K110" s="208" t="s">
        <v>24</v>
      </c>
      <c r="L110" s="62"/>
      <c r="M110" s="213" t="s">
        <v>24</v>
      </c>
      <c r="N110" s="214" t="s">
        <v>48</v>
      </c>
      <c r="O110" s="43"/>
      <c r="P110" s="215">
        <f>O110*H110</f>
        <v>0</v>
      </c>
      <c r="Q110" s="215">
        <v>0</v>
      </c>
      <c r="R110" s="215">
        <f>Q110*H110</f>
        <v>0</v>
      </c>
      <c r="S110" s="215">
        <v>0</v>
      </c>
      <c r="T110" s="216">
        <f>S110*H110</f>
        <v>0</v>
      </c>
      <c r="AR110" s="25" t="s">
        <v>231</v>
      </c>
      <c r="AT110" s="25" t="s">
        <v>227</v>
      </c>
      <c r="AU110" s="25" t="s">
        <v>25</v>
      </c>
      <c r="AY110" s="25" t="s">
        <v>225</v>
      </c>
      <c r="BE110" s="217">
        <f>IF(N110="základní",J110,0)</f>
        <v>0</v>
      </c>
      <c r="BF110" s="217">
        <f>IF(N110="snížená",J110,0)</f>
        <v>0</v>
      </c>
      <c r="BG110" s="217">
        <f>IF(N110="zákl. přenesená",J110,0)</f>
        <v>0</v>
      </c>
      <c r="BH110" s="217">
        <f>IF(N110="sníž. přenesená",J110,0)</f>
        <v>0</v>
      </c>
      <c r="BI110" s="217">
        <f>IF(N110="nulová",J110,0)</f>
        <v>0</v>
      </c>
      <c r="BJ110" s="25" t="s">
        <v>25</v>
      </c>
      <c r="BK110" s="217">
        <f>ROUND(I110*H110,2)</f>
        <v>0</v>
      </c>
      <c r="BL110" s="25" t="s">
        <v>231</v>
      </c>
      <c r="BM110" s="25" t="s">
        <v>369</v>
      </c>
    </row>
    <row r="111" spans="2:47" s="1" customFormat="1" ht="13.5">
      <c r="B111" s="42"/>
      <c r="C111" s="64"/>
      <c r="D111" s="223" t="s">
        <v>233</v>
      </c>
      <c r="E111" s="64"/>
      <c r="F111" s="269" t="s">
        <v>2383</v>
      </c>
      <c r="G111" s="64"/>
      <c r="H111" s="64"/>
      <c r="I111" s="174"/>
      <c r="J111" s="64"/>
      <c r="K111" s="64"/>
      <c r="L111" s="62"/>
      <c r="M111" s="220"/>
      <c r="N111" s="43"/>
      <c r="O111" s="43"/>
      <c r="P111" s="43"/>
      <c r="Q111" s="43"/>
      <c r="R111" s="43"/>
      <c r="S111" s="43"/>
      <c r="T111" s="79"/>
      <c r="AT111" s="25" t="s">
        <v>233</v>
      </c>
      <c r="AU111" s="25" t="s">
        <v>25</v>
      </c>
    </row>
    <row r="112" spans="2:65" s="1" customFormat="1" ht="16.5" customHeight="1">
      <c r="B112" s="42"/>
      <c r="C112" s="206" t="s">
        <v>277</v>
      </c>
      <c r="D112" s="206" t="s">
        <v>227</v>
      </c>
      <c r="E112" s="207" t="s">
        <v>2384</v>
      </c>
      <c r="F112" s="208" t="s">
        <v>2385</v>
      </c>
      <c r="G112" s="209" t="s">
        <v>920</v>
      </c>
      <c r="H112" s="210">
        <v>240</v>
      </c>
      <c r="I112" s="211"/>
      <c r="J112" s="212">
        <f>ROUND(I112*H112,2)</f>
        <v>0</v>
      </c>
      <c r="K112" s="208" t="s">
        <v>24</v>
      </c>
      <c r="L112" s="62"/>
      <c r="M112" s="213" t="s">
        <v>24</v>
      </c>
      <c r="N112" s="214" t="s">
        <v>48</v>
      </c>
      <c r="O112" s="43"/>
      <c r="P112" s="215">
        <f>O112*H112</f>
        <v>0</v>
      </c>
      <c r="Q112" s="215">
        <v>0</v>
      </c>
      <c r="R112" s="215">
        <f>Q112*H112</f>
        <v>0</v>
      </c>
      <c r="S112" s="215">
        <v>0</v>
      </c>
      <c r="T112" s="216">
        <f>S112*H112</f>
        <v>0</v>
      </c>
      <c r="AR112" s="25" t="s">
        <v>231</v>
      </c>
      <c r="AT112" s="25" t="s">
        <v>227</v>
      </c>
      <c r="AU112" s="25" t="s">
        <v>25</v>
      </c>
      <c r="AY112" s="25" t="s">
        <v>225</v>
      </c>
      <c r="BE112" s="217">
        <f>IF(N112="základní",J112,0)</f>
        <v>0</v>
      </c>
      <c r="BF112" s="217">
        <f>IF(N112="snížená",J112,0)</f>
        <v>0</v>
      </c>
      <c r="BG112" s="217">
        <f>IF(N112="zákl. přenesená",J112,0)</f>
        <v>0</v>
      </c>
      <c r="BH112" s="217">
        <f>IF(N112="sníž. přenesená",J112,0)</f>
        <v>0</v>
      </c>
      <c r="BI112" s="217">
        <f>IF(N112="nulová",J112,0)</f>
        <v>0</v>
      </c>
      <c r="BJ112" s="25" t="s">
        <v>25</v>
      </c>
      <c r="BK112" s="217">
        <f>ROUND(I112*H112,2)</f>
        <v>0</v>
      </c>
      <c r="BL112" s="25" t="s">
        <v>231</v>
      </c>
      <c r="BM112" s="25" t="s">
        <v>378</v>
      </c>
    </row>
    <row r="113" spans="2:47" s="1" customFormat="1" ht="13.5">
      <c r="B113" s="42"/>
      <c r="C113" s="64"/>
      <c r="D113" s="223" t="s">
        <v>233</v>
      </c>
      <c r="E113" s="64"/>
      <c r="F113" s="269" t="s">
        <v>2385</v>
      </c>
      <c r="G113" s="64"/>
      <c r="H113" s="64"/>
      <c r="I113" s="174"/>
      <c r="J113" s="64"/>
      <c r="K113" s="64"/>
      <c r="L113" s="62"/>
      <c r="M113" s="220"/>
      <c r="N113" s="43"/>
      <c r="O113" s="43"/>
      <c r="P113" s="43"/>
      <c r="Q113" s="43"/>
      <c r="R113" s="43"/>
      <c r="S113" s="43"/>
      <c r="T113" s="79"/>
      <c r="AT113" s="25" t="s">
        <v>233</v>
      </c>
      <c r="AU113" s="25" t="s">
        <v>25</v>
      </c>
    </row>
    <row r="114" spans="2:65" s="1" customFormat="1" ht="16.5" customHeight="1">
      <c r="B114" s="42"/>
      <c r="C114" s="206" t="s">
        <v>284</v>
      </c>
      <c r="D114" s="206" t="s">
        <v>227</v>
      </c>
      <c r="E114" s="207" t="s">
        <v>2386</v>
      </c>
      <c r="F114" s="208" t="s">
        <v>2387</v>
      </c>
      <c r="G114" s="209" t="s">
        <v>920</v>
      </c>
      <c r="H114" s="210">
        <v>70</v>
      </c>
      <c r="I114" s="211"/>
      <c r="J114" s="212">
        <f>ROUND(I114*H114,2)</f>
        <v>0</v>
      </c>
      <c r="K114" s="208" t="s">
        <v>24</v>
      </c>
      <c r="L114" s="62"/>
      <c r="M114" s="213" t="s">
        <v>24</v>
      </c>
      <c r="N114" s="214" t="s">
        <v>48</v>
      </c>
      <c r="O114" s="43"/>
      <c r="P114" s="215">
        <f>O114*H114</f>
        <v>0</v>
      </c>
      <c r="Q114" s="215">
        <v>0</v>
      </c>
      <c r="R114" s="215">
        <f>Q114*H114</f>
        <v>0</v>
      </c>
      <c r="S114" s="215">
        <v>0</v>
      </c>
      <c r="T114" s="216">
        <f>S114*H114</f>
        <v>0</v>
      </c>
      <c r="AR114" s="25" t="s">
        <v>231</v>
      </c>
      <c r="AT114" s="25" t="s">
        <v>227</v>
      </c>
      <c r="AU114" s="25" t="s">
        <v>25</v>
      </c>
      <c r="AY114" s="25" t="s">
        <v>225</v>
      </c>
      <c r="BE114" s="217">
        <f>IF(N114="základní",J114,0)</f>
        <v>0</v>
      </c>
      <c r="BF114" s="217">
        <f>IF(N114="snížená",J114,0)</f>
        <v>0</v>
      </c>
      <c r="BG114" s="217">
        <f>IF(N114="zákl. přenesená",J114,0)</f>
        <v>0</v>
      </c>
      <c r="BH114" s="217">
        <f>IF(N114="sníž. přenesená",J114,0)</f>
        <v>0</v>
      </c>
      <c r="BI114" s="217">
        <f>IF(N114="nulová",J114,0)</f>
        <v>0</v>
      </c>
      <c r="BJ114" s="25" t="s">
        <v>25</v>
      </c>
      <c r="BK114" s="217">
        <f>ROUND(I114*H114,2)</f>
        <v>0</v>
      </c>
      <c r="BL114" s="25" t="s">
        <v>231</v>
      </c>
      <c r="BM114" s="25" t="s">
        <v>391</v>
      </c>
    </row>
    <row r="115" spans="2:47" s="1" customFormat="1" ht="13.5">
      <c r="B115" s="42"/>
      <c r="C115" s="64"/>
      <c r="D115" s="223" t="s">
        <v>233</v>
      </c>
      <c r="E115" s="64"/>
      <c r="F115" s="269" t="s">
        <v>2387</v>
      </c>
      <c r="G115" s="64"/>
      <c r="H115" s="64"/>
      <c r="I115" s="174"/>
      <c r="J115" s="64"/>
      <c r="K115" s="64"/>
      <c r="L115" s="62"/>
      <c r="M115" s="220"/>
      <c r="N115" s="43"/>
      <c r="O115" s="43"/>
      <c r="P115" s="43"/>
      <c r="Q115" s="43"/>
      <c r="R115" s="43"/>
      <c r="S115" s="43"/>
      <c r="T115" s="79"/>
      <c r="AT115" s="25" t="s">
        <v>233</v>
      </c>
      <c r="AU115" s="25" t="s">
        <v>25</v>
      </c>
    </row>
    <row r="116" spans="2:65" s="1" customFormat="1" ht="16.5" customHeight="1">
      <c r="B116" s="42"/>
      <c r="C116" s="206" t="s">
        <v>30</v>
      </c>
      <c r="D116" s="206" t="s">
        <v>227</v>
      </c>
      <c r="E116" s="207" t="s">
        <v>2388</v>
      </c>
      <c r="F116" s="208" t="s">
        <v>2389</v>
      </c>
      <c r="G116" s="209" t="s">
        <v>920</v>
      </c>
      <c r="H116" s="210">
        <v>210</v>
      </c>
      <c r="I116" s="211"/>
      <c r="J116" s="212">
        <f>ROUND(I116*H116,2)</f>
        <v>0</v>
      </c>
      <c r="K116" s="208" t="s">
        <v>24</v>
      </c>
      <c r="L116" s="62"/>
      <c r="M116" s="213" t="s">
        <v>24</v>
      </c>
      <c r="N116" s="214" t="s">
        <v>48</v>
      </c>
      <c r="O116" s="43"/>
      <c r="P116" s="215">
        <f>O116*H116</f>
        <v>0</v>
      </c>
      <c r="Q116" s="215">
        <v>0</v>
      </c>
      <c r="R116" s="215">
        <f>Q116*H116</f>
        <v>0</v>
      </c>
      <c r="S116" s="215">
        <v>0</v>
      </c>
      <c r="T116" s="216">
        <f>S116*H116</f>
        <v>0</v>
      </c>
      <c r="AR116" s="25" t="s">
        <v>231</v>
      </c>
      <c r="AT116" s="25" t="s">
        <v>227</v>
      </c>
      <c r="AU116" s="25" t="s">
        <v>25</v>
      </c>
      <c r="AY116" s="25" t="s">
        <v>225</v>
      </c>
      <c r="BE116" s="217">
        <f>IF(N116="základní",J116,0)</f>
        <v>0</v>
      </c>
      <c r="BF116" s="217">
        <f>IF(N116="snížená",J116,0)</f>
        <v>0</v>
      </c>
      <c r="BG116" s="217">
        <f>IF(N116="zákl. přenesená",J116,0)</f>
        <v>0</v>
      </c>
      <c r="BH116" s="217">
        <f>IF(N116="sníž. přenesená",J116,0)</f>
        <v>0</v>
      </c>
      <c r="BI116" s="217">
        <f>IF(N116="nulová",J116,0)</f>
        <v>0</v>
      </c>
      <c r="BJ116" s="25" t="s">
        <v>25</v>
      </c>
      <c r="BK116" s="217">
        <f>ROUND(I116*H116,2)</f>
        <v>0</v>
      </c>
      <c r="BL116" s="25" t="s">
        <v>231</v>
      </c>
      <c r="BM116" s="25" t="s">
        <v>401</v>
      </c>
    </row>
    <row r="117" spans="2:47" s="1" customFormat="1" ht="13.5">
      <c r="B117" s="42"/>
      <c r="C117" s="64"/>
      <c r="D117" s="223" t="s">
        <v>233</v>
      </c>
      <c r="E117" s="64"/>
      <c r="F117" s="269" t="s">
        <v>2389</v>
      </c>
      <c r="G117" s="64"/>
      <c r="H117" s="64"/>
      <c r="I117" s="174"/>
      <c r="J117" s="64"/>
      <c r="K117" s="64"/>
      <c r="L117" s="62"/>
      <c r="M117" s="220"/>
      <c r="N117" s="43"/>
      <c r="O117" s="43"/>
      <c r="P117" s="43"/>
      <c r="Q117" s="43"/>
      <c r="R117" s="43"/>
      <c r="S117" s="43"/>
      <c r="T117" s="79"/>
      <c r="AT117" s="25" t="s">
        <v>233</v>
      </c>
      <c r="AU117" s="25" t="s">
        <v>25</v>
      </c>
    </row>
    <row r="118" spans="2:65" s="1" customFormat="1" ht="16.5" customHeight="1">
      <c r="B118" s="42"/>
      <c r="C118" s="206" t="s">
        <v>327</v>
      </c>
      <c r="D118" s="206" t="s">
        <v>227</v>
      </c>
      <c r="E118" s="207" t="s">
        <v>2390</v>
      </c>
      <c r="F118" s="208" t="s">
        <v>2391</v>
      </c>
      <c r="G118" s="209" t="s">
        <v>920</v>
      </c>
      <c r="H118" s="210">
        <v>52</v>
      </c>
      <c r="I118" s="211"/>
      <c r="J118" s="212">
        <f>ROUND(I118*H118,2)</f>
        <v>0</v>
      </c>
      <c r="K118" s="208" t="s">
        <v>24</v>
      </c>
      <c r="L118" s="62"/>
      <c r="M118" s="213" t="s">
        <v>24</v>
      </c>
      <c r="N118" s="214" t="s">
        <v>48</v>
      </c>
      <c r="O118" s="43"/>
      <c r="P118" s="215">
        <f>O118*H118</f>
        <v>0</v>
      </c>
      <c r="Q118" s="215">
        <v>0</v>
      </c>
      <c r="R118" s="215">
        <f>Q118*H118</f>
        <v>0</v>
      </c>
      <c r="S118" s="215">
        <v>0</v>
      </c>
      <c r="T118" s="216">
        <f>S118*H118</f>
        <v>0</v>
      </c>
      <c r="AR118" s="25" t="s">
        <v>231</v>
      </c>
      <c r="AT118" s="25" t="s">
        <v>227</v>
      </c>
      <c r="AU118" s="25" t="s">
        <v>25</v>
      </c>
      <c r="AY118" s="25" t="s">
        <v>225</v>
      </c>
      <c r="BE118" s="217">
        <f>IF(N118="základní",J118,0)</f>
        <v>0</v>
      </c>
      <c r="BF118" s="217">
        <f>IF(N118="snížená",J118,0)</f>
        <v>0</v>
      </c>
      <c r="BG118" s="217">
        <f>IF(N118="zákl. přenesená",J118,0)</f>
        <v>0</v>
      </c>
      <c r="BH118" s="217">
        <f>IF(N118="sníž. přenesená",J118,0)</f>
        <v>0</v>
      </c>
      <c r="BI118" s="217">
        <f>IF(N118="nulová",J118,0)</f>
        <v>0</v>
      </c>
      <c r="BJ118" s="25" t="s">
        <v>25</v>
      </c>
      <c r="BK118" s="217">
        <f>ROUND(I118*H118,2)</f>
        <v>0</v>
      </c>
      <c r="BL118" s="25" t="s">
        <v>231</v>
      </c>
      <c r="BM118" s="25" t="s">
        <v>414</v>
      </c>
    </row>
    <row r="119" spans="2:47" s="1" customFormat="1" ht="13.5">
      <c r="B119" s="42"/>
      <c r="C119" s="64"/>
      <c r="D119" s="223" t="s">
        <v>233</v>
      </c>
      <c r="E119" s="64"/>
      <c r="F119" s="269" t="s">
        <v>2391</v>
      </c>
      <c r="G119" s="64"/>
      <c r="H119" s="64"/>
      <c r="I119" s="174"/>
      <c r="J119" s="64"/>
      <c r="K119" s="64"/>
      <c r="L119" s="62"/>
      <c r="M119" s="220"/>
      <c r="N119" s="43"/>
      <c r="O119" s="43"/>
      <c r="P119" s="43"/>
      <c r="Q119" s="43"/>
      <c r="R119" s="43"/>
      <c r="S119" s="43"/>
      <c r="T119" s="79"/>
      <c r="AT119" s="25" t="s">
        <v>233</v>
      </c>
      <c r="AU119" s="25" t="s">
        <v>25</v>
      </c>
    </row>
    <row r="120" spans="2:65" s="1" customFormat="1" ht="16.5" customHeight="1">
      <c r="B120" s="42"/>
      <c r="C120" s="206" t="s">
        <v>332</v>
      </c>
      <c r="D120" s="206" t="s">
        <v>227</v>
      </c>
      <c r="E120" s="207" t="s">
        <v>2392</v>
      </c>
      <c r="F120" s="208" t="s">
        <v>2393</v>
      </c>
      <c r="G120" s="209" t="s">
        <v>920</v>
      </c>
      <c r="H120" s="210">
        <v>30</v>
      </c>
      <c r="I120" s="211"/>
      <c r="J120" s="212">
        <f>ROUND(I120*H120,2)</f>
        <v>0</v>
      </c>
      <c r="K120" s="208" t="s">
        <v>24</v>
      </c>
      <c r="L120" s="62"/>
      <c r="M120" s="213" t="s">
        <v>24</v>
      </c>
      <c r="N120" s="214" t="s">
        <v>48</v>
      </c>
      <c r="O120" s="43"/>
      <c r="P120" s="215">
        <f>O120*H120</f>
        <v>0</v>
      </c>
      <c r="Q120" s="215">
        <v>0</v>
      </c>
      <c r="R120" s="215">
        <f>Q120*H120</f>
        <v>0</v>
      </c>
      <c r="S120" s="215">
        <v>0</v>
      </c>
      <c r="T120" s="216">
        <f>S120*H120</f>
        <v>0</v>
      </c>
      <c r="AR120" s="25" t="s">
        <v>231</v>
      </c>
      <c r="AT120" s="25" t="s">
        <v>227</v>
      </c>
      <c r="AU120" s="25" t="s">
        <v>25</v>
      </c>
      <c r="AY120" s="25" t="s">
        <v>225</v>
      </c>
      <c r="BE120" s="217">
        <f>IF(N120="základní",J120,0)</f>
        <v>0</v>
      </c>
      <c r="BF120" s="217">
        <f>IF(N120="snížená",J120,0)</f>
        <v>0</v>
      </c>
      <c r="BG120" s="217">
        <f>IF(N120="zákl. přenesená",J120,0)</f>
        <v>0</v>
      </c>
      <c r="BH120" s="217">
        <f>IF(N120="sníž. přenesená",J120,0)</f>
        <v>0</v>
      </c>
      <c r="BI120" s="217">
        <f>IF(N120="nulová",J120,0)</f>
        <v>0</v>
      </c>
      <c r="BJ120" s="25" t="s">
        <v>25</v>
      </c>
      <c r="BK120" s="217">
        <f>ROUND(I120*H120,2)</f>
        <v>0</v>
      </c>
      <c r="BL120" s="25" t="s">
        <v>231</v>
      </c>
      <c r="BM120" s="25" t="s">
        <v>426</v>
      </c>
    </row>
    <row r="121" spans="2:47" s="1" customFormat="1" ht="13.5">
      <c r="B121" s="42"/>
      <c r="C121" s="64"/>
      <c r="D121" s="223" t="s">
        <v>233</v>
      </c>
      <c r="E121" s="64"/>
      <c r="F121" s="269" t="s">
        <v>2393</v>
      </c>
      <c r="G121" s="64"/>
      <c r="H121" s="64"/>
      <c r="I121" s="174"/>
      <c r="J121" s="64"/>
      <c r="K121" s="64"/>
      <c r="L121" s="62"/>
      <c r="M121" s="220"/>
      <c r="N121" s="43"/>
      <c r="O121" s="43"/>
      <c r="P121" s="43"/>
      <c r="Q121" s="43"/>
      <c r="R121" s="43"/>
      <c r="S121" s="43"/>
      <c r="T121" s="79"/>
      <c r="AT121" s="25" t="s">
        <v>233</v>
      </c>
      <c r="AU121" s="25" t="s">
        <v>25</v>
      </c>
    </row>
    <row r="122" spans="2:65" s="1" customFormat="1" ht="16.5" customHeight="1">
      <c r="B122" s="42"/>
      <c r="C122" s="206" t="s">
        <v>358</v>
      </c>
      <c r="D122" s="206" t="s">
        <v>227</v>
      </c>
      <c r="E122" s="207" t="s">
        <v>2394</v>
      </c>
      <c r="F122" s="208" t="s">
        <v>2395</v>
      </c>
      <c r="G122" s="209" t="s">
        <v>920</v>
      </c>
      <c r="H122" s="210">
        <v>160</v>
      </c>
      <c r="I122" s="211"/>
      <c r="J122" s="212">
        <f>ROUND(I122*H122,2)</f>
        <v>0</v>
      </c>
      <c r="K122" s="208" t="s">
        <v>24</v>
      </c>
      <c r="L122" s="62"/>
      <c r="M122" s="213" t="s">
        <v>24</v>
      </c>
      <c r="N122" s="214" t="s">
        <v>48</v>
      </c>
      <c r="O122" s="43"/>
      <c r="P122" s="215">
        <f>O122*H122</f>
        <v>0</v>
      </c>
      <c r="Q122" s="215">
        <v>0</v>
      </c>
      <c r="R122" s="215">
        <f>Q122*H122</f>
        <v>0</v>
      </c>
      <c r="S122" s="215">
        <v>0</v>
      </c>
      <c r="T122" s="216">
        <f>S122*H122</f>
        <v>0</v>
      </c>
      <c r="AR122" s="25" t="s">
        <v>231</v>
      </c>
      <c r="AT122" s="25" t="s">
        <v>227</v>
      </c>
      <c r="AU122" s="25" t="s">
        <v>25</v>
      </c>
      <c r="AY122" s="25" t="s">
        <v>225</v>
      </c>
      <c r="BE122" s="217">
        <f>IF(N122="základní",J122,0)</f>
        <v>0</v>
      </c>
      <c r="BF122" s="217">
        <f>IF(N122="snížená",J122,0)</f>
        <v>0</v>
      </c>
      <c r="BG122" s="217">
        <f>IF(N122="zákl. přenesená",J122,0)</f>
        <v>0</v>
      </c>
      <c r="BH122" s="217">
        <f>IF(N122="sníž. přenesená",J122,0)</f>
        <v>0</v>
      </c>
      <c r="BI122" s="217">
        <f>IF(N122="nulová",J122,0)</f>
        <v>0</v>
      </c>
      <c r="BJ122" s="25" t="s">
        <v>25</v>
      </c>
      <c r="BK122" s="217">
        <f>ROUND(I122*H122,2)</f>
        <v>0</v>
      </c>
      <c r="BL122" s="25" t="s">
        <v>231</v>
      </c>
      <c r="BM122" s="25" t="s">
        <v>439</v>
      </c>
    </row>
    <row r="123" spans="2:47" s="1" customFormat="1" ht="13.5">
      <c r="B123" s="42"/>
      <c r="C123" s="64"/>
      <c r="D123" s="223" t="s">
        <v>233</v>
      </c>
      <c r="E123" s="64"/>
      <c r="F123" s="269" t="s">
        <v>2396</v>
      </c>
      <c r="G123" s="64"/>
      <c r="H123" s="64"/>
      <c r="I123" s="174"/>
      <c r="J123" s="64"/>
      <c r="K123" s="64"/>
      <c r="L123" s="62"/>
      <c r="M123" s="220"/>
      <c r="N123" s="43"/>
      <c r="O123" s="43"/>
      <c r="P123" s="43"/>
      <c r="Q123" s="43"/>
      <c r="R123" s="43"/>
      <c r="S123" s="43"/>
      <c r="T123" s="79"/>
      <c r="AT123" s="25" t="s">
        <v>233</v>
      </c>
      <c r="AU123" s="25" t="s">
        <v>25</v>
      </c>
    </row>
    <row r="124" spans="2:65" s="1" customFormat="1" ht="16.5" customHeight="1">
      <c r="B124" s="42"/>
      <c r="C124" s="206" t="s">
        <v>369</v>
      </c>
      <c r="D124" s="206" t="s">
        <v>227</v>
      </c>
      <c r="E124" s="207" t="s">
        <v>2397</v>
      </c>
      <c r="F124" s="208" t="s">
        <v>2398</v>
      </c>
      <c r="G124" s="209" t="s">
        <v>920</v>
      </c>
      <c r="H124" s="210">
        <v>20</v>
      </c>
      <c r="I124" s="211"/>
      <c r="J124" s="212">
        <f>ROUND(I124*H124,2)</f>
        <v>0</v>
      </c>
      <c r="K124" s="208" t="s">
        <v>24</v>
      </c>
      <c r="L124" s="62"/>
      <c r="M124" s="213" t="s">
        <v>24</v>
      </c>
      <c r="N124" s="214" t="s">
        <v>48</v>
      </c>
      <c r="O124" s="43"/>
      <c r="P124" s="215">
        <f>O124*H124</f>
        <v>0</v>
      </c>
      <c r="Q124" s="215">
        <v>0</v>
      </c>
      <c r="R124" s="215">
        <f>Q124*H124</f>
        <v>0</v>
      </c>
      <c r="S124" s="215">
        <v>0</v>
      </c>
      <c r="T124" s="216">
        <f>S124*H124</f>
        <v>0</v>
      </c>
      <c r="AR124" s="25" t="s">
        <v>231</v>
      </c>
      <c r="AT124" s="25" t="s">
        <v>227</v>
      </c>
      <c r="AU124" s="25" t="s">
        <v>25</v>
      </c>
      <c r="AY124" s="25" t="s">
        <v>225</v>
      </c>
      <c r="BE124" s="217">
        <f>IF(N124="základní",J124,0)</f>
        <v>0</v>
      </c>
      <c r="BF124" s="217">
        <f>IF(N124="snížená",J124,0)</f>
        <v>0</v>
      </c>
      <c r="BG124" s="217">
        <f>IF(N124="zákl. přenesená",J124,0)</f>
        <v>0</v>
      </c>
      <c r="BH124" s="217">
        <f>IF(N124="sníž. přenesená",J124,0)</f>
        <v>0</v>
      </c>
      <c r="BI124" s="217">
        <f>IF(N124="nulová",J124,0)</f>
        <v>0</v>
      </c>
      <c r="BJ124" s="25" t="s">
        <v>25</v>
      </c>
      <c r="BK124" s="217">
        <f>ROUND(I124*H124,2)</f>
        <v>0</v>
      </c>
      <c r="BL124" s="25" t="s">
        <v>231</v>
      </c>
      <c r="BM124" s="25" t="s">
        <v>463</v>
      </c>
    </row>
    <row r="125" spans="2:47" s="1" customFormat="1" ht="13.5">
      <c r="B125" s="42"/>
      <c r="C125" s="64"/>
      <c r="D125" s="223" t="s">
        <v>233</v>
      </c>
      <c r="E125" s="64"/>
      <c r="F125" s="269" t="s">
        <v>2398</v>
      </c>
      <c r="G125" s="64"/>
      <c r="H125" s="64"/>
      <c r="I125" s="174"/>
      <c r="J125" s="64"/>
      <c r="K125" s="64"/>
      <c r="L125" s="62"/>
      <c r="M125" s="220"/>
      <c r="N125" s="43"/>
      <c r="O125" s="43"/>
      <c r="P125" s="43"/>
      <c r="Q125" s="43"/>
      <c r="R125" s="43"/>
      <c r="S125" s="43"/>
      <c r="T125" s="79"/>
      <c r="AT125" s="25" t="s">
        <v>233</v>
      </c>
      <c r="AU125" s="25" t="s">
        <v>25</v>
      </c>
    </row>
    <row r="126" spans="2:65" s="1" customFormat="1" ht="16.5" customHeight="1">
      <c r="B126" s="42"/>
      <c r="C126" s="206" t="s">
        <v>10</v>
      </c>
      <c r="D126" s="206" t="s">
        <v>227</v>
      </c>
      <c r="E126" s="207" t="s">
        <v>2399</v>
      </c>
      <c r="F126" s="208" t="s">
        <v>2400</v>
      </c>
      <c r="G126" s="209" t="s">
        <v>920</v>
      </c>
      <c r="H126" s="210">
        <v>105</v>
      </c>
      <c r="I126" s="211"/>
      <c r="J126" s="212">
        <f>ROUND(I126*H126,2)</f>
        <v>0</v>
      </c>
      <c r="K126" s="208" t="s">
        <v>24</v>
      </c>
      <c r="L126" s="62"/>
      <c r="M126" s="213" t="s">
        <v>24</v>
      </c>
      <c r="N126" s="214" t="s">
        <v>48</v>
      </c>
      <c r="O126" s="43"/>
      <c r="P126" s="215">
        <f>O126*H126</f>
        <v>0</v>
      </c>
      <c r="Q126" s="215">
        <v>0</v>
      </c>
      <c r="R126" s="215">
        <f>Q126*H126</f>
        <v>0</v>
      </c>
      <c r="S126" s="215">
        <v>0</v>
      </c>
      <c r="T126" s="216">
        <f>S126*H126</f>
        <v>0</v>
      </c>
      <c r="AR126" s="25" t="s">
        <v>231</v>
      </c>
      <c r="AT126" s="25" t="s">
        <v>227</v>
      </c>
      <c r="AU126" s="25" t="s">
        <v>25</v>
      </c>
      <c r="AY126" s="25" t="s">
        <v>225</v>
      </c>
      <c r="BE126" s="217">
        <f>IF(N126="základní",J126,0)</f>
        <v>0</v>
      </c>
      <c r="BF126" s="217">
        <f>IF(N126="snížená",J126,0)</f>
        <v>0</v>
      </c>
      <c r="BG126" s="217">
        <f>IF(N126="zákl. přenesená",J126,0)</f>
        <v>0</v>
      </c>
      <c r="BH126" s="217">
        <f>IF(N126="sníž. přenesená",J126,0)</f>
        <v>0</v>
      </c>
      <c r="BI126" s="217">
        <f>IF(N126="nulová",J126,0)</f>
        <v>0</v>
      </c>
      <c r="BJ126" s="25" t="s">
        <v>25</v>
      </c>
      <c r="BK126" s="217">
        <f>ROUND(I126*H126,2)</f>
        <v>0</v>
      </c>
      <c r="BL126" s="25" t="s">
        <v>231</v>
      </c>
      <c r="BM126" s="25" t="s">
        <v>488</v>
      </c>
    </row>
    <row r="127" spans="2:47" s="1" customFormat="1" ht="13.5">
      <c r="B127" s="42"/>
      <c r="C127" s="64"/>
      <c r="D127" s="223" t="s">
        <v>233</v>
      </c>
      <c r="E127" s="64"/>
      <c r="F127" s="269" t="s">
        <v>2400</v>
      </c>
      <c r="G127" s="64"/>
      <c r="H127" s="64"/>
      <c r="I127" s="174"/>
      <c r="J127" s="64"/>
      <c r="K127" s="64"/>
      <c r="L127" s="62"/>
      <c r="M127" s="220"/>
      <c r="N127" s="43"/>
      <c r="O127" s="43"/>
      <c r="P127" s="43"/>
      <c r="Q127" s="43"/>
      <c r="R127" s="43"/>
      <c r="S127" s="43"/>
      <c r="T127" s="79"/>
      <c r="AT127" s="25" t="s">
        <v>233</v>
      </c>
      <c r="AU127" s="25" t="s">
        <v>25</v>
      </c>
    </row>
    <row r="128" spans="2:65" s="1" customFormat="1" ht="16.5" customHeight="1">
      <c r="B128" s="42"/>
      <c r="C128" s="206" t="s">
        <v>378</v>
      </c>
      <c r="D128" s="206" t="s">
        <v>227</v>
      </c>
      <c r="E128" s="207" t="s">
        <v>2401</v>
      </c>
      <c r="F128" s="208" t="s">
        <v>2402</v>
      </c>
      <c r="G128" s="209" t="s">
        <v>2369</v>
      </c>
      <c r="H128" s="210">
        <v>43</v>
      </c>
      <c r="I128" s="211"/>
      <c r="J128" s="212">
        <f>ROUND(I128*H128,2)</f>
        <v>0</v>
      </c>
      <c r="K128" s="208" t="s">
        <v>24</v>
      </c>
      <c r="L128" s="62"/>
      <c r="M128" s="213" t="s">
        <v>24</v>
      </c>
      <c r="N128" s="214" t="s">
        <v>48</v>
      </c>
      <c r="O128" s="43"/>
      <c r="P128" s="215">
        <f>O128*H128</f>
        <v>0</v>
      </c>
      <c r="Q128" s="215">
        <v>0</v>
      </c>
      <c r="R128" s="215">
        <f>Q128*H128</f>
        <v>0</v>
      </c>
      <c r="S128" s="215">
        <v>0</v>
      </c>
      <c r="T128" s="216">
        <f>S128*H128</f>
        <v>0</v>
      </c>
      <c r="AR128" s="25" t="s">
        <v>231</v>
      </c>
      <c r="AT128" s="25" t="s">
        <v>227</v>
      </c>
      <c r="AU128" s="25" t="s">
        <v>25</v>
      </c>
      <c r="AY128" s="25" t="s">
        <v>225</v>
      </c>
      <c r="BE128" s="217">
        <f>IF(N128="základní",J128,0)</f>
        <v>0</v>
      </c>
      <c r="BF128" s="217">
        <f>IF(N128="snížená",J128,0)</f>
        <v>0</v>
      </c>
      <c r="BG128" s="217">
        <f>IF(N128="zákl. přenesená",J128,0)</f>
        <v>0</v>
      </c>
      <c r="BH128" s="217">
        <f>IF(N128="sníž. přenesená",J128,0)</f>
        <v>0</v>
      </c>
      <c r="BI128" s="217">
        <f>IF(N128="nulová",J128,0)</f>
        <v>0</v>
      </c>
      <c r="BJ128" s="25" t="s">
        <v>25</v>
      </c>
      <c r="BK128" s="217">
        <f>ROUND(I128*H128,2)</f>
        <v>0</v>
      </c>
      <c r="BL128" s="25" t="s">
        <v>231</v>
      </c>
      <c r="BM128" s="25" t="s">
        <v>499</v>
      </c>
    </row>
    <row r="129" spans="2:47" s="1" customFormat="1" ht="13.5">
      <c r="B129" s="42"/>
      <c r="C129" s="64"/>
      <c r="D129" s="218" t="s">
        <v>233</v>
      </c>
      <c r="E129" s="64"/>
      <c r="F129" s="219" t="s">
        <v>2402</v>
      </c>
      <c r="G129" s="64"/>
      <c r="H129" s="64"/>
      <c r="I129" s="174"/>
      <c r="J129" s="64"/>
      <c r="K129" s="64"/>
      <c r="L129" s="62"/>
      <c r="M129" s="220"/>
      <c r="N129" s="43"/>
      <c r="O129" s="43"/>
      <c r="P129" s="43"/>
      <c r="Q129" s="43"/>
      <c r="R129" s="43"/>
      <c r="S129" s="43"/>
      <c r="T129" s="79"/>
      <c r="AT129" s="25" t="s">
        <v>233</v>
      </c>
      <c r="AU129" s="25" t="s">
        <v>25</v>
      </c>
    </row>
    <row r="130" spans="2:63" s="11" customFormat="1" ht="37.35" customHeight="1">
      <c r="B130" s="189"/>
      <c r="C130" s="190"/>
      <c r="D130" s="203" t="s">
        <v>76</v>
      </c>
      <c r="E130" s="290" t="s">
        <v>2403</v>
      </c>
      <c r="F130" s="290" t="s">
        <v>2404</v>
      </c>
      <c r="G130" s="190"/>
      <c r="H130" s="190"/>
      <c r="I130" s="193"/>
      <c r="J130" s="291">
        <f>BK130</f>
        <v>0</v>
      </c>
      <c r="K130" s="190"/>
      <c r="L130" s="195"/>
      <c r="M130" s="196"/>
      <c r="N130" s="197"/>
      <c r="O130" s="197"/>
      <c r="P130" s="198">
        <f>SUM(P131:P139)</f>
        <v>0</v>
      </c>
      <c r="Q130" s="197"/>
      <c r="R130" s="198">
        <f>SUM(R131:R139)</f>
        <v>0</v>
      </c>
      <c r="S130" s="197"/>
      <c r="T130" s="199">
        <f>SUM(T131:T139)</f>
        <v>0</v>
      </c>
      <c r="AR130" s="200" t="s">
        <v>25</v>
      </c>
      <c r="AT130" s="201" t="s">
        <v>76</v>
      </c>
      <c r="AU130" s="201" t="s">
        <v>77</v>
      </c>
      <c r="AY130" s="200" t="s">
        <v>225</v>
      </c>
      <c r="BK130" s="202">
        <f>SUM(BK131:BK139)</f>
        <v>0</v>
      </c>
    </row>
    <row r="131" spans="2:65" s="1" customFormat="1" ht="38.25" customHeight="1">
      <c r="B131" s="42"/>
      <c r="C131" s="206" t="s">
        <v>386</v>
      </c>
      <c r="D131" s="206" t="s">
        <v>227</v>
      </c>
      <c r="E131" s="207" t="s">
        <v>2405</v>
      </c>
      <c r="F131" s="208" t="s">
        <v>2406</v>
      </c>
      <c r="G131" s="209" t="s">
        <v>2369</v>
      </c>
      <c r="H131" s="210">
        <v>9</v>
      </c>
      <c r="I131" s="211"/>
      <c r="J131" s="212">
        <f>ROUND(I131*H131,2)</f>
        <v>0</v>
      </c>
      <c r="K131" s="208" t="s">
        <v>24</v>
      </c>
      <c r="L131" s="62"/>
      <c r="M131" s="213" t="s">
        <v>24</v>
      </c>
      <c r="N131" s="214" t="s">
        <v>48</v>
      </c>
      <c r="O131" s="43"/>
      <c r="P131" s="215">
        <f>O131*H131</f>
        <v>0</v>
      </c>
      <c r="Q131" s="215">
        <v>0</v>
      </c>
      <c r="R131" s="215">
        <f>Q131*H131</f>
        <v>0</v>
      </c>
      <c r="S131" s="215">
        <v>0</v>
      </c>
      <c r="T131" s="216">
        <f>S131*H131</f>
        <v>0</v>
      </c>
      <c r="AR131" s="25" t="s">
        <v>231</v>
      </c>
      <c r="AT131" s="25" t="s">
        <v>227</v>
      </c>
      <c r="AU131" s="25" t="s">
        <v>25</v>
      </c>
      <c r="AY131" s="25" t="s">
        <v>225</v>
      </c>
      <c r="BE131" s="217">
        <f>IF(N131="základní",J131,0)</f>
        <v>0</v>
      </c>
      <c r="BF131" s="217">
        <f>IF(N131="snížená",J131,0)</f>
        <v>0</v>
      </c>
      <c r="BG131" s="217">
        <f>IF(N131="zákl. přenesená",J131,0)</f>
        <v>0</v>
      </c>
      <c r="BH131" s="217">
        <f>IF(N131="sníž. přenesená",J131,0)</f>
        <v>0</v>
      </c>
      <c r="BI131" s="217">
        <f>IF(N131="nulová",J131,0)</f>
        <v>0</v>
      </c>
      <c r="BJ131" s="25" t="s">
        <v>25</v>
      </c>
      <c r="BK131" s="217">
        <f>ROUND(I131*H131,2)</f>
        <v>0</v>
      </c>
      <c r="BL131" s="25" t="s">
        <v>231</v>
      </c>
      <c r="BM131" s="25" t="s">
        <v>516</v>
      </c>
    </row>
    <row r="132" spans="2:47" s="1" customFormat="1" ht="27">
      <c r="B132" s="42"/>
      <c r="C132" s="64"/>
      <c r="D132" s="223" t="s">
        <v>233</v>
      </c>
      <c r="E132" s="64"/>
      <c r="F132" s="269" t="s">
        <v>2406</v>
      </c>
      <c r="G132" s="64"/>
      <c r="H132" s="64"/>
      <c r="I132" s="174"/>
      <c r="J132" s="64"/>
      <c r="K132" s="64"/>
      <c r="L132" s="62"/>
      <c r="M132" s="220"/>
      <c r="N132" s="43"/>
      <c r="O132" s="43"/>
      <c r="P132" s="43"/>
      <c r="Q132" s="43"/>
      <c r="R132" s="43"/>
      <c r="S132" s="43"/>
      <c r="T132" s="79"/>
      <c r="AT132" s="25" t="s">
        <v>233</v>
      </c>
      <c r="AU132" s="25" t="s">
        <v>25</v>
      </c>
    </row>
    <row r="133" spans="2:65" s="1" customFormat="1" ht="38.25" customHeight="1">
      <c r="B133" s="42"/>
      <c r="C133" s="206" t="s">
        <v>391</v>
      </c>
      <c r="D133" s="206" t="s">
        <v>227</v>
      </c>
      <c r="E133" s="207" t="s">
        <v>2407</v>
      </c>
      <c r="F133" s="208" t="s">
        <v>2408</v>
      </c>
      <c r="G133" s="209" t="s">
        <v>2369</v>
      </c>
      <c r="H133" s="210">
        <v>4</v>
      </c>
      <c r="I133" s="211"/>
      <c r="J133" s="212">
        <f>ROUND(I133*H133,2)</f>
        <v>0</v>
      </c>
      <c r="K133" s="208" t="s">
        <v>24</v>
      </c>
      <c r="L133" s="62"/>
      <c r="M133" s="213" t="s">
        <v>24</v>
      </c>
      <c r="N133" s="214" t="s">
        <v>48</v>
      </c>
      <c r="O133" s="43"/>
      <c r="P133" s="215">
        <f>O133*H133</f>
        <v>0</v>
      </c>
      <c r="Q133" s="215">
        <v>0</v>
      </c>
      <c r="R133" s="215">
        <f>Q133*H133</f>
        <v>0</v>
      </c>
      <c r="S133" s="215">
        <v>0</v>
      </c>
      <c r="T133" s="216">
        <f>S133*H133</f>
        <v>0</v>
      </c>
      <c r="AR133" s="25" t="s">
        <v>231</v>
      </c>
      <c r="AT133" s="25" t="s">
        <v>227</v>
      </c>
      <c r="AU133" s="25" t="s">
        <v>25</v>
      </c>
      <c r="AY133" s="25" t="s">
        <v>225</v>
      </c>
      <c r="BE133" s="217">
        <f>IF(N133="základní",J133,0)</f>
        <v>0</v>
      </c>
      <c r="BF133" s="217">
        <f>IF(N133="snížená",J133,0)</f>
        <v>0</v>
      </c>
      <c r="BG133" s="217">
        <f>IF(N133="zákl. přenesená",J133,0)</f>
        <v>0</v>
      </c>
      <c r="BH133" s="217">
        <f>IF(N133="sníž. přenesená",J133,0)</f>
        <v>0</v>
      </c>
      <c r="BI133" s="217">
        <f>IF(N133="nulová",J133,0)</f>
        <v>0</v>
      </c>
      <c r="BJ133" s="25" t="s">
        <v>25</v>
      </c>
      <c r="BK133" s="217">
        <f>ROUND(I133*H133,2)</f>
        <v>0</v>
      </c>
      <c r="BL133" s="25" t="s">
        <v>231</v>
      </c>
      <c r="BM133" s="25" t="s">
        <v>528</v>
      </c>
    </row>
    <row r="134" spans="2:47" s="1" customFormat="1" ht="27">
      <c r="B134" s="42"/>
      <c r="C134" s="64"/>
      <c r="D134" s="223" t="s">
        <v>233</v>
      </c>
      <c r="E134" s="64"/>
      <c r="F134" s="269" t="s">
        <v>2409</v>
      </c>
      <c r="G134" s="64"/>
      <c r="H134" s="64"/>
      <c r="I134" s="174"/>
      <c r="J134" s="64"/>
      <c r="K134" s="64"/>
      <c r="L134" s="62"/>
      <c r="M134" s="220"/>
      <c r="N134" s="43"/>
      <c r="O134" s="43"/>
      <c r="P134" s="43"/>
      <c r="Q134" s="43"/>
      <c r="R134" s="43"/>
      <c r="S134" s="43"/>
      <c r="T134" s="79"/>
      <c r="AT134" s="25" t="s">
        <v>233</v>
      </c>
      <c r="AU134" s="25" t="s">
        <v>25</v>
      </c>
    </row>
    <row r="135" spans="2:65" s="1" customFormat="1" ht="25.5" customHeight="1">
      <c r="B135" s="42"/>
      <c r="C135" s="206" t="s">
        <v>396</v>
      </c>
      <c r="D135" s="206" t="s">
        <v>227</v>
      </c>
      <c r="E135" s="207" t="s">
        <v>2410</v>
      </c>
      <c r="F135" s="208" t="s">
        <v>2411</v>
      </c>
      <c r="G135" s="209" t="s">
        <v>2369</v>
      </c>
      <c r="H135" s="210">
        <v>4</v>
      </c>
      <c r="I135" s="211"/>
      <c r="J135" s="212">
        <f>ROUND(I135*H135,2)</f>
        <v>0</v>
      </c>
      <c r="K135" s="208" t="s">
        <v>24</v>
      </c>
      <c r="L135" s="62"/>
      <c r="M135" s="213" t="s">
        <v>24</v>
      </c>
      <c r="N135" s="214" t="s">
        <v>48</v>
      </c>
      <c r="O135" s="43"/>
      <c r="P135" s="215">
        <f>O135*H135</f>
        <v>0</v>
      </c>
      <c r="Q135" s="215">
        <v>0</v>
      </c>
      <c r="R135" s="215">
        <f>Q135*H135</f>
        <v>0</v>
      </c>
      <c r="S135" s="215">
        <v>0</v>
      </c>
      <c r="T135" s="216">
        <f>S135*H135</f>
        <v>0</v>
      </c>
      <c r="AR135" s="25" t="s">
        <v>231</v>
      </c>
      <c r="AT135" s="25" t="s">
        <v>227</v>
      </c>
      <c r="AU135" s="25" t="s">
        <v>25</v>
      </c>
      <c r="AY135" s="25" t="s">
        <v>225</v>
      </c>
      <c r="BE135" s="217">
        <f>IF(N135="základní",J135,0)</f>
        <v>0</v>
      </c>
      <c r="BF135" s="217">
        <f>IF(N135="snížená",J135,0)</f>
        <v>0</v>
      </c>
      <c r="BG135" s="217">
        <f>IF(N135="zákl. přenesená",J135,0)</f>
        <v>0</v>
      </c>
      <c r="BH135" s="217">
        <f>IF(N135="sníž. přenesená",J135,0)</f>
        <v>0</v>
      </c>
      <c r="BI135" s="217">
        <f>IF(N135="nulová",J135,0)</f>
        <v>0</v>
      </c>
      <c r="BJ135" s="25" t="s">
        <v>25</v>
      </c>
      <c r="BK135" s="217">
        <f>ROUND(I135*H135,2)</f>
        <v>0</v>
      </c>
      <c r="BL135" s="25" t="s">
        <v>231</v>
      </c>
      <c r="BM135" s="25" t="s">
        <v>571</v>
      </c>
    </row>
    <row r="136" spans="2:47" s="1" customFormat="1" ht="27">
      <c r="B136" s="42"/>
      <c r="C136" s="64"/>
      <c r="D136" s="218" t="s">
        <v>233</v>
      </c>
      <c r="E136" s="64"/>
      <c r="F136" s="219" t="s">
        <v>2411</v>
      </c>
      <c r="G136" s="64"/>
      <c r="H136" s="64"/>
      <c r="I136" s="174"/>
      <c r="J136" s="64"/>
      <c r="K136" s="64"/>
      <c r="L136" s="62"/>
      <c r="M136" s="220"/>
      <c r="N136" s="43"/>
      <c r="O136" s="43"/>
      <c r="P136" s="43"/>
      <c r="Q136" s="43"/>
      <c r="R136" s="43"/>
      <c r="S136" s="43"/>
      <c r="T136" s="79"/>
      <c r="AT136" s="25" t="s">
        <v>233</v>
      </c>
      <c r="AU136" s="25" t="s">
        <v>25</v>
      </c>
    </row>
    <row r="137" spans="2:47" s="1" customFormat="1" ht="27">
      <c r="B137" s="42"/>
      <c r="C137" s="64"/>
      <c r="D137" s="223" t="s">
        <v>702</v>
      </c>
      <c r="E137" s="64"/>
      <c r="F137" s="286" t="s">
        <v>2412</v>
      </c>
      <c r="G137" s="64"/>
      <c r="H137" s="64"/>
      <c r="I137" s="174"/>
      <c r="J137" s="64"/>
      <c r="K137" s="64"/>
      <c r="L137" s="62"/>
      <c r="M137" s="220"/>
      <c r="N137" s="43"/>
      <c r="O137" s="43"/>
      <c r="P137" s="43"/>
      <c r="Q137" s="43"/>
      <c r="R137" s="43"/>
      <c r="S137" s="43"/>
      <c r="T137" s="79"/>
      <c r="AT137" s="25" t="s">
        <v>702</v>
      </c>
      <c r="AU137" s="25" t="s">
        <v>25</v>
      </c>
    </row>
    <row r="138" spans="2:65" s="1" customFormat="1" ht="16.5" customHeight="1">
      <c r="B138" s="42"/>
      <c r="C138" s="206" t="s">
        <v>401</v>
      </c>
      <c r="D138" s="206" t="s">
        <v>227</v>
      </c>
      <c r="E138" s="207" t="s">
        <v>2413</v>
      </c>
      <c r="F138" s="208" t="s">
        <v>2414</v>
      </c>
      <c r="G138" s="209" t="s">
        <v>2369</v>
      </c>
      <c r="H138" s="210">
        <v>16</v>
      </c>
      <c r="I138" s="211"/>
      <c r="J138" s="212">
        <f>ROUND(I138*H138,2)</f>
        <v>0</v>
      </c>
      <c r="K138" s="208" t="s">
        <v>24</v>
      </c>
      <c r="L138" s="62"/>
      <c r="M138" s="213" t="s">
        <v>24</v>
      </c>
      <c r="N138" s="214" t="s">
        <v>48</v>
      </c>
      <c r="O138" s="43"/>
      <c r="P138" s="215">
        <f>O138*H138</f>
        <v>0</v>
      </c>
      <c r="Q138" s="215">
        <v>0</v>
      </c>
      <c r="R138" s="215">
        <f>Q138*H138</f>
        <v>0</v>
      </c>
      <c r="S138" s="215">
        <v>0</v>
      </c>
      <c r="T138" s="216">
        <f>S138*H138</f>
        <v>0</v>
      </c>
      <c r="AR138" s="25" t="s">
        <v>231</v>
      </c>
      <c r="AT138" s="25" t="s">
        <v>227</v>
      </c>
      <c r="AU138" s="25" t="s">
        <v>25</v>
      </c>
      <c r="AY138" s="25" t="s">
        <v>225</v>
      </c>
      <c r="BE138" s="217">
        <f>IF(N138="základní",J138,0)</f>
        <v>0</v>
      </c>
      <c r="BF138" s="217">
        <f>IF(N138="snížená",J138,0)</f>
        <v>0</v>
      </c>
      <c r="BG138" s="217">
        <f>IF(N138="zákl. přenesená",J138,0)</f>
        <v>0</v>
      </c>
      <c r="BH138" s="217">
        <f>IF(N138="sníž. přenesená",J138,0)</f>
        <v>0</v>
      </c>
      <c r="BI138" s="217">
        <f>IF(N138="nulová",J138,0)</f>
        <v>0</v>
      </c>
      <c r="BJ138" s="25" t="s">
        <v>25</v>
      </c>
      <c r="BK138" s="217">
        <f>ROUND(I138*H138,2)</f>
        <v>0</v>
      </c>
      <c r="BL138" s="25" t="s">
        <v>231</v>
      </c>
      <c r="BM138" s="25" t="s">
        <v>584</v>
      </c>
    </row>
    <row r="139" spans="2:47" s="1" customFormat="1" ht="13.5">
      <c r="B139" s="42"/>
      <c r="C139" s="64"/>
      <c r="D139" s="218" t="s">
        <v>233</v>
      </c>
      <c r="E139" s="64"/>
      <c r="F139" s="219" t="s">
        <v>2414</v>
      </c>
      <c r="G139" s="64"/>
      <c r="H139" s="64"/>
      <c r="I139" s="174"/>
      <c r="J139" s="64"/>
      <c r="K139" s="64"/>
      <c r="L139" s="62"/>
      <c r="M139" s="220"/>
      <c r="N139" s="43"/>
      <c r="O139" s="43"/>
      <c r="P139" s="43"/>
      <c r="Q139" s="43"/>
      <c r="R139" s="43"/>
      <c r="S139" s="43"/>
      <c r="T139" s="79"/>
      <c r="AT139" s="25" t="s">
        <v>233</v>
      </c>
      <c r="AU139" s="25" t="s">
        <v>25</v>
      </c>
    </row>
    <row r="140" spans="2:63" s="11" customFormat="1" ht="37.35" customHeight="1">
      <c r="B140" s="189"/>
      <c r="C140" s="190"/>
      <c r="D140" s="203" t="s">
        <v>76</v>
      </c>
      <c r="E140" s="290" t="s">
        <v>2415</v>
      </c>
      <c r="F140" s="290" t="s">
        <v>2416</v>
      </c>
      <c r="G140" s="190"/>
      <c r="H140" s="190"/>
      <c r="I140" s="193"/>
      <c r="J140" s="291">
        <f>BK140</f>
        <v>0</v>
      </c>
      <c r="K140" s="190"/>
      <c r="L140" s="195"/>
      <c r="M140" s="196"/>
      <c r="N140" s="197"/>
      <c r="O140" s="197"/>
      <c r="P140" s="198">
        <f>SUM(P141:P168)</f>
        <v>0</v>
      </c>
      <c r="Q140" s="197"/>
      <c r="R140" s="198">
        <f>SUM(R141:R168)</f>
        <v>0</v>
      </c>
      <c r="S140" s="197"/>
      <c r="T140" s="199">
        <f>SUM(T141:T168)</f>
        <v>0</v>
      </c>
      <c r="AR140" s="200" t="s">
        <v>25</v>
      </c>
      <c r="AT140" s="201" t="s">
        <v>76</v>
      </c>
      <c r="AU140" s="201" t="s">
        <v>77</v>
      </c>
      <c r="AY140" s="200" t="s">
        <v>225</v>
      </c>
      <c r="BK140" s="202">
        <f>SUM(BK141:BK168)</f>
        <v>0</v>
      </c>
    </row>
    <row r="141" spans="2:65" s="1" customFormat="1" ht="16.5" customHeight="1">
      <c r="B141" s="42"/>
      <c r="C141" s="206" t="s">
        <v>9</v>
      </c>
      <c r="D141" s="206" t="s">
        <v>227</v>
      </c>
      <c r="E141" s="207" t="s">
        <v>2417</v>
      </c>
      <c r="F141" s="208" t="s">
        <v>2418</v>
      </c>
      <c r="G141" s="209" t="s">
        <v>920</v>
      </c>
      <c r="H141" s="210">
        <v>95</v>
      </c>
      <c r="I141" s="211"/>
      <c r="J141" s="212">
        <f>ROUND(I141*H141,2)</f>
        <v>0</v>
      </c>
      <c r="K141" s="208" t="s">
        <v>24</v>
      </c>
      <c r="L141" s="62"/>
      <c r="M141" s="213" t="s">
        <v>24</v>
      </c>
      <c r="N141" s="214" t="s">
        <v>48</v>
      </c>
      <c r="O141" s="43"/>
      <c r="P141" s="215">
        <f>O141*H141</f>
        <v>0</v>
      </c>
      <c r="Q141" s="215">
        <v>0</v>
      </c>
      <c r="R141" s="215">
        <f>Q141*H141</f>
        <v>0</v>
      </c>
      <c r="S141" s="215">
        <v>0</v>
      </c>
      <c r="T141" s="216">
        <f>S141*H141</f>
        <v>0</v>
      </c>
      <c r="AR141" s="25" t="s">
        <v>231</v>
      </c>
      <c r="AT141" s="25" t="s">
        <v>227</v>
      </c>
      <c r="AU141" s="25" t="s">
        <v>25</v>
      </c>
      <c r="AY141" s="25" t="s">
        <v>225</v>
      </c>
      <c r="BE141" s="217">
        <f>IF(N141="základní",J141,0)</f>
        <v>0</v>
      </c>
      <c r="BF141" s="217">
        <f>IF(N141="snížená",J141,0)</f>
        <v>0</v>
      </c>
      <c r="BG141" s="217">
        <f>IF(N141="zákl. přenesená",J141,0)</f>
        <v>0</v>
      </c>
      <c r="BH141" s="217">
        <f>IF(N141="sníž. přenesená",J141,0)</f>
        <v>0</v>
      </c>
      <c r="BI141" s="217">
        <f>IF(N141="nulová",J141,0)</f>
        <v>0</v>
      </c>
      <c r="BJ141" s="25" t="s">
        <v>25</v>
      </c>
      <c r="BK141" s="217">
        <f>ROUND(I141*H141,2)</f>
        <v>0</v>
      </c>
      <c r="BL141" s="25" t="s">
        <v>231</v>
      </c>
      <c r="BM141" s="25" t="s">
        <v>608</v>
      </c>
    </row>
    <row r="142" spans="2:47" s="1" customFormat="1" ht="13.5">
      <c r="B142" s="42"/>
      <c r="C142" s="64"/>
      <c r="D142" s="223" t="s">
        <v>233</v>
      </c>
      <c r="E142" s="64"/>
      <c r="F142" s="269" t="s">
        <v>2418</v>
      </c>
      <c r="G142" s="64"/>
      <c r="H142" s="64"/>
      <c r="I142" s="174"/>
      <c r="J142" s="64"/>
      <c r="K142" s="64"/>
      <c r="L142" s="62"/>
      <c r="M142" s="220"/>
      <c r="N142" s="43"/>
      <c r="O142" s="43"/>
      <c r="P142" s="43"/>
      <c r="Q142" s="43"/>
      <c r="R142" s="43"/>
      <c r="S142" s="43"/>
      <c r="T142" s="79"/>
      <c r="AT142" s="25" t="s">
        <v>233</v>
      </c>
      <c r="AU142" s="25" t="s">
        <v>25</v>
      </c>
    </row>
    <row r="143" spans="2:65" s="1" customFormat="1" ht="16.5" customHeight="1">
      <c r="B143" s="42"/>
      <c r="C143" s="206" t="s">
        <v>414</v>
      </c>
      <c r="D143" s="206" t="s">
        <v>227</v>
      </c>
      <c r="E143" s="207" t="s">
        <v>2419</v>
      </c>
      <c r="F143" s="208" t="s">
        <v>2420</v>
      </c>
      <c r="G143" s="209" t="s">
        <v>920</v>
      </c>
      <c r="H143" s="210">
        <v>25</v>
      </c>
      <c r="I143" s="211"/>
      <c r="J143" s="212">
        <f>ROUND(I143*H143,2)</f>
        <v>0</v>
      </c>
      <c r="K143" s="208" t="s">
        <v>24</v>
      </c>
      <c r="L143" s="62"/>
      <c r="M143" s="213" t="s">
        <v>24</v>
      </c>
      <c r="N143" s="214" t="s">
        <v>48</v>
      </c>
      <c r="O143" s="43"/>
      <c r="P143" s="215">
        <f>O143*H143</f>
        <v>0</v>
      </c>
      <c r="Q143" s="215">
        <v>0</v>
      </c>
      <c r="R143" s="215">
        <f>Q143*H143</f>
        <v>0</v>
      </c>
      <c r="S143" s="215">
        <v>0</v>
      </c>
      <c r="T143" s="216">
        <f>S143*H143</f>
        <v>0</v>
      </c>
      <c r="AR143" s="25" t="s">
        <v>231</v>
      </c>
      <c r="AT143" s="25" t="s">
        <v>227</v>
      </c>
      <c r="AU143" s="25" t="s">
        <v>25</v>
      </c>
      <c r="AY143" s="25" t="s">
        <v>225</v>
      </c>
      <c r="BE143" s="217">
        <f>IF(N143="základní",J143,0)</f>
        <v>0</v>
      </c>
      <c r="BF143" s="217">
        <f>IF(N143="snížená",J143,0)</f>
        <v>0</v>
      </c>
      <c r="BG143" s="217">
        <f>IF(N143="zákl. přenesená",J143,0)</f>
        <v>0</v>
      </c>
      <c r="BH143" s="217">
        <f>IF(N143="sníž. přenesená",J143,0)</f>
        <v>0</v>
      </c>
      <c r="BI143" s="217">
        <f>IF(N143="nulová",J143,0)</f>
        <v>0</v>
      </c>
      <c r="BJ143" s="25" t="s">
        <v>25</v>
      </c>
      <c r="BK143" s="217">
        <f>ROUND(I143*H143,2)</f>
        <v>0</v>
      </c>
      <c r="BL143" s="25" t="s">
        <v>231</v>
      </c>
      <c r="BM143" s="25" t="s">
        <v>638</v>
      </c>
    </row>
    <row r="144" spans="2:47" s="1" customFormat="1" ht="13.5">
      <c r="B144" s="42"/>
      <c r="C144" s="64"/>
      <c r="D144" s="223" t="s">
        <v>233</v>
      </c>
      <c r="E144" s="64"/>
      <c r="F144" s="269" t="s">
        <v>2420</v>
      </c>
      <c r="G144" s="64"/>
      <c r="H144" s="64"/>
      <c r="I144" s="174"/>
      <c r="J144" s="64"/>
      <c r="K144" s="64"/>
      <c r="L144" s="62"/>
      <c r="M144" s="220"/>
      <c r="N144" s="43"/>
      <c r="O144" s="43"/>
      <c r="P144" s="43"/>
      <c r="Q144" s="43"/>
      <c r="R144" s="43"/>
      <c r="S144" s="43"/>
      <c r="T144" s="79"/>
      <c r="AT144" s="25" t="s">
        <v>233</v>
      </c>
      <c r="AU144" s="25" t="s">
        <v>25</v>
      </c>
    </row>
    <row r="145" spans="2:65" s="1" customFormat="1" ht="16.5" customHeight="1">
      <c r="B145" s="42"/>
      <c r="C145" s="206" t="s">
        <v>420</v>
      </c>
      <c r="D145" s="206" t="s">
        <v>227</v>
      </c>
      <c r="E145" s="207" t="s">
        <v>2421</v>
      </c>
      <c r="F145" s="208" t="s">
        <v>2422</v>
      </c>
      <c r="G145" s="209" t="s">
        <v>920</v>
      </c>
      <c r="H145" s="210">
        <v>85</v>
      </c>
      <c r="I145" s="211"/>
      <c r="J145" s="212">
        <f>ROUND(I145*H145,2)</f>
        <v>0</v>
      </c>
      <c r="K145" s="208" t="s">
        <v>24</v>
      </c>
      <c r="L145" s="62"/>
      <c r="M145" s="213" t="s">
        <v>24</v>
      </c>
      <c r="N145" s="214" t="s">
        <v>48</v>
      </c>
      <c r="O145" s="43"/>
      <c r="P145" s="215">
        <f>O145*H145</f>
        <v>0</v>
      </c>
      <c r="Q145" s="215">
        <v>0</v>
      </c>
      <c r="R145" s="215">
        <f>Q145*H145</f>
        <v>0</v>
      </c>
      <c r="S145" s="215">
        <v>0</v>
      </c>
      <c r="T145" s="216">
        <f>S145*H145</f>
        <v>0</v>
      </c>
      <c r="AR145" s="25" t="s">
        <v>231</v>
      </c>
      <c r="AT145" s="25" t="s">
        <v>227</v>
      </c>
      <c r="AU145" s="25" t="s">
        <v>25</v>
      </c>
      <c r="AY145" s="25" t="s">
        <v>225</v>
      </c>
      <c r="BE145" s="217">
        <f>IF(N145="základní",J145,0)</f>
        <v>0</v>
      </c>
      <c r="BF145" s="217">
        <f>IF(N145="snížená",J145,0)</f>
        <v>0</v>
      </c>
      <c r="BG145" s="217">
        <f>IF(N145="zákl. přenesená",J145,0)</f>
        <v>0</v>
      </c>
      <c r="BH145" s="217">
        <f>IF(N145="sníž. přenesená",J145,0)</f>
        <v>0</v>
      </c>
      <c r="BI145" s="217">
        <f>IF(N145="nulová",J145,0)</f>
        <v>0</v>
      </c>
      <c r="BJ145" s="25" t="s">
        <v>25</v>
      </c>
      <c r="BK145" s="217">
        <f>ROUND(I145*H145,2)</f>
        <v>0</v>
      </c>
      <c r="BL145" s="25" t="s">
        <v>231</v>
      </c>
      <c r="BM145" s="25" t="s">
        <v>668</v>
      </c>
    </row>
    <row r="146" spans="2:47" s="1" customFormat="1" ht="13.5">
      <c r="B146" s="42"/>
      <c r="C146" s="64"/>
      <c r="D146" s="223" t="s">
        <v>233</v>
      </c>
      <c r="E146" s="64"/>
      <c r="F146" s="269" t="s">
        <v>2422</v>
      </c>
      <c r="G146" s="64"/>
      <c r="H146" s="64"/>
      <c r="I146" s="174"/>
      <c r="J146" s="64"/>
      <c r="K146" s="64"/>
      <c r="L146" s="62"/>
      <c r="M146" s="220"/>
      <c r="N146" s="43"/>
      <c r="O146" s="43"/>
      <c r="P146" s="43"/>
      <c r="Q146" s="43"/>
      <c r="R146" s="43"/>
      <c r="S146" s="43"/>
      <c r="T146" s="79"/>
      <c r="AT146" s="25" t="s">
        <v>233</v>
      </c>
      <c r="AU146" s="25" t="s">
        <v>25</v>
      </c>
    </row>
    <row r="147" spans="2:65" s="1" customFormat="1" ht="16.5" customHeight="1">
      <c r="B147" s="42"/>
      <c r="C147" s="206" t="s">
        <v>426</v>
      </c>
      <c r="D147" s="206" t="s">
        <v>227</v>
      </c>
      <c r="E147" s="207" t="s">
        <v>2423</v>
      </c>
      <c r="F147" s="208" t="s">
        <v>2424</v>
      </c>
      <c r="G147" s="209" t="s">
        <v>2369</v>
      </c>
      <c r="H147" s="210">
        <v>4</v>
      </c>
      <c r="I147" s="211"/>
      <c r="J147" s="212">
        <f>ROUND(I147*H147,2)</f>
        <v>0</v>
      </c>
      <c r="K147" s="208" t="s">
        <v>24</v>
      </c>
      <c r="L147" s="62"/>
      <c r="M147" s="213" t="s">
        <v>24</v>
      </c>
      <c r="N147" s="214" t="s">
        <v>48</v>
      </c>
      <c r="O147" s="43"/>
      <c r="P147" s="215">
        <f>O147*H147</f>
        <v>0</v>
      </c>
      <c r="Q147" s="215">
        <v>0</v>
      </c>
      <c r="R147" s="215">
        <f>Q147*H147</f>
        <v>0</v>
      </c>
      <c r="S147" s="215">
        <v>0</v>
      </c>
      <c r="T147" s="216">
        <f>S147*H147</f>
        <v>0</v>
      </c>
      <c r="AR147" s="25" t="s">
        <v>231</v>
      </c>
      <c r="AT147" s="25" t="s">
        <v>227</v>
      </c>
      <c r="AU147" s="25" t="s">
        <v>25</v>
      </c>
      <c r="AY147" s="25" t="s">
        <v>225</v>
      </c>
      <c r="BE147" s="217">
        <f>IF(N147="základní",J147,0)</f>
        <v>0</v>
      </c>
      <c r="BF147" s="217">
        <f>IF(N147="snížená",J147,0)</f>
        <v>0</v>
      </c>
      <c r="BG147" s="217">
        <f>IF(N147="zákl. přenesená",J147,0)</f>
        <v>0</v>
      </c>
      <c r="BH147" s="217">
        <f>IF(N147="sníž. přenesená",J147,0)</f>
        <v>0</v>
      </c>
      <c r="BI147" s="217">
        <f>IF(N147="nulová",J147,0)</f>
        <v>0</v>
      </c>
      <c r="BJ147" s="25" t="s">
        <v>25</v>
      </c>
      <c r="BK147" s="217">
        <f>ROUND(I147*H147,2)</f>
        <v>0</v>
      </c>
      <c r="BL147" s="25" t="s">
        <v>231</v>
      </c>
      <c r="BM147" s="25" t="s">
        <v>684</v>
      </c>
    </row>
    <row r="148" spans="2:47" s="1" customFormat="1" ht="13.5">
      <c r="B148" s="42"/>
      <c r="C148" s="64"/>
      <c r="D148" s="223" t="s">
        <v>233</v>
      </c>
      <c r="E148" s="64"/>
      <c r="F148" s="269" t="s">
        <v>2424</v>
      </c>
      <c r="G148" s="64"/>
      <c r="H148" s="64"/>
      <c r="I148" s="174"/>
      <c r="J148" s="64"/>
      <c r="K148" s="64"/>
      <c r="L148" s="62"/>
      <c r="M148" s="220"/>
      <c r="N148" s="43"/>
      <c r="O148" s="43"/>
      <c r="P148" s="43"/>
      <c r="Q148" s="43"/>
      <c r="R148" s="43"/>
      <c r="S148" s="43"/>
      <c r="T148" s="79"/>
      <c r="AT148" s="25" t="s">
        <v>233</v>
      </c>
      <c r="AU148" s="25" t="s">
        <v>25</v>
      </c>
    </row>
    <row r="149" spans="2:65" s="1" customFormat="1" ht="16.5" customHeight="1">
      <c r="B149" s="42"/>
      <c r="C149" s="206" t="s">
        <v>433</v>
      </c>
      <c r="D149" s="206" t="s">
        <v>227</v>
      </c>
      <c r="E149" s="207" t="s">
        <v>2425</v>
      </c>
      <c r="F149" s="208" t="s">
        <v>2426</v>
      </c>
      <c r="G149" s="209" t="s">
        <v>2369</v>
      </c>
      <c r="H149" s="210">
        <v>4</v>
      </c>
      <c r="I149" s="211"/>
      <c r="J149" s="212">
        <f>ROUND(I149*H149,2)</f>
        <v>0</v>
      </c>
      <c r="K149" s="208" t="s">
        <v>24</v>
      </c>
      <c r="L149" s="62"/>
      <c r="M149" s="213" t="s">
        <v>24</v>
      </c>
      <c r="N149" s="214" t="s">
        <v>48</v>
      </c>
      <c r="O149" s="43"/>
      <c r="P149" s="215">
        <f>O149*H149</f>
        <v>0</v>
      </c>
      <c r="Q149" s="215">
        <v>0</v>
      </c>
      <c r="R149" s="215">
        <f>Q149*H149</f>
        <v>0</v>
      </c>
      <c r="S149" s="215">
        <v>0</v>
      </c>
      <c r="T149" s="216">
        <f>S149*H149</f>
        <v>0</v>
      </c>
      <c r="AR149" s="25" t="s">
        <v>231</v>
      </c>
      <c r="AT149" s="25" t="s">
        <v>227</v>
      </c>
      <c r="AU149" s="25" t="s">
        <v>25</v>
      </c>
      <c r="AY149" s="25" t="s">
        <v>225</v>
      </c>
      <c r="BE149" s="217">
        <f>IF(N149="základní",J149,0)</f>
        <v>0</v>
      </c>
      <c r="BF149" s="217">
        <f>IF(N149="snížená",J149,0)</f>
        <v>0</v>
      </c>
      <c r="BG149" s="217">
        <f>IF(N149="zákl. přenesená",J149,0)</f>
        <v>0</v>
      </c>
      <c r="BH149" s="217">
        <f>IF(N149="sníž. přenesená",J149,0)</f>
        <v>0</v>
      </c>
      <c r="BI149" s="217">
        <f>IF(N149="nulová",J149,0)</f>
        <v>0</v>
      </c>
      <c r="BJ149" s="25" t="s">
        <v>25</v>
      </c>
      <c r="BK149" s="217">
        <f>ROUND(I149*H149,2)</f>
        <v>0</v>
      </c>
      <c r="BL149" s="25" t="s">
        <v>231</v>
      </c>
      <c r="BM149" s="25" t="s">
        <v>696</v>
      </c>
    </row>
    <row r="150" spans="2:47" s="1" customFormat="1" ht="13.5">
      <c r="B150" s="42"/>
      <c r="C150" s="64"/>
      <c r="D150" s="223" t="s">
        <v>233</v>
      </c>
      <c r="E150" s="64"/>
      <c r="F150" s="269" t="s">
        <v>2426</v>
      </c>
      <c r="G150" s="64"/>
      <c r="H150" s="64"/>
      <c r="I150" s="174"/>
      <c r="J150" s="64"/>
      <c r="K150" s="64"/>
      <c r="L150" s="62"/>
      <c r="M150" s="220"/>
      <c r="N150" s="43"/>
      <c r="O150" s="43"/>
      <c r="P150" s="43"/>
      <c r="Q150" s="43"/>
      <c r="R150" s="43"/>
      <c r="S150" s="43"/>
      <c r="T150" s="79"/>
      <c r="AT150" s="25" t="s">
        <v>233</v>
      </c>
      <c r="AU150" s="25" t="s">
        <v>25</v>
      </c>
    </row>
    <row r="151" spans="2:65" s="1" customFormat="1" ht="16.5" customHeight="1">
      <c r="B151" s="42"/>
      <c r="C151" s="206" t="s">
        <v>439</v>
      </c>
      <c r="D151" s="206" t="s">
        <v>227</v>
      </c>
      <c r="E151" s="207" t="s">
        <v>2427</v>
      </c>
      <c r="F151" s="208" t="s">
        <v>2428</v>
      </c>
      <c r="G151" s="209" t="s">
        <v>2369</v>
      </c>
      <c r="H151" s="210">
        <v>6</v>
      </c>
      <c r="I151" s="211"/>
      <c r="J151" s="212">
        <f>ROUND(I151*H151,2)</f>
        <v>0</v>
      </c>
      <c r="K151" s="208" t="s">
        <v>24</v>
      </c>
      <c r="L151" s="62"/>
      <c r="M151" s="213" t="s">
        <v>24</v>
      </c>
      <c r="N151" s="214" t="s">
        <v>48</v>
      </c>
      <c r="O151" s="43"/>
      <c r="P151" s="215">
        <f>O151*H151</f>
        <v>0</v>
      </c>
      <c r="Q151" s="215">
        <v>0</v>
      </c>
      <c r="R151" s="215">
        <f>Q151*H151</f>
        <v>0</v>
      </c>
      <c r="S151" s="215">
        <v>0</v>
      </c>
      <c r="T151" s="216">
        <f>S151*H151</f>
        <v>0</v>
      </c>
      <c r="AR151" s="25" t="s">
        <v>231</v>
      </c>
      <c r="AT151" s="25" t="s">
        <v>227</v>
      </c>
      <c r="AU151" s="25" t="s">
        <v>25</v>
      </c>
      <c r="AY151" s="25" t="s">
        <v>225</v>
      </c>
      <c r="BE151" s="217">
        <f>IF(N151="základní",J151,0)</f>
        <v>0</v>
      </c>
      <c r="BF151" s="217">
        <f>IF(N151="snížená",J151,0)</f>
        <v>0</v>
      </c>
      <c r="BG151" s="217">
        <f>IF(N151="zákl. přenesená",J151,0)</f>
        <v>0</v>
      </c>
      <c r="BH151" s="217">
        <f>IF(N151="sníž. přenesená",J151,0)</f>
        <v>0</v>
      </c>
      <c r="BI151" s="217">
        <f>IF(N151="nulová",J151,0)</f>
        <v>0</v>
      </c>
      <c r="BJ151" s="25" t="s">
        <v>25</v>
      </c>
      <c r="BK151" s="217">
        <f>ROUND(I151*H151,2)</f>
        <v>0</v>
      </c>
      <c r="BL151" s="25" t="s">
        <v>231</v>
      </c>
      <c r="BM151" s="25" t="s">
        <v>714</v>
      </c>
    </row>
    <row r="152" spans="2:47" s="1" customFormat="1" ht="13.5">
      <c r="B152" s="42"/>
      <c r="C152" s="64"/>
      <c r="D152" s="223" t="s">
        <v>233</v>
      </c>
      <c r="E152" s="64"/>
      <c r="F152" s="269" t="s">
        <v>2428</v>
      </c>
      <c r="G152" s="64"/>
      <c r="H152" s="64"/>
      <c r="I152" s="174"/>
      <c r="J152" s="64"/>
      <c r="K152" s="64"/>
      <c r="L152" s="62"/>
      <c r="M152" s="220"/>
      <c r="N152" s="43"/>
      <c r="O152" s="43"/>
      <c r="P152" s="43"/>
      <c r="Q152" s="43"/>
      <c r="R152" s="43"/>
      <c r="S152" s="43"/>
      <c r="T152" s="79"/>
      <c r="AT152" s="25" t="s">
        <v>233</v>
      </c>
      <c r="AU152" s="25" t="s">
        <v>25</v>
      </c>
    </row>
    <row r="153" spans="2:65" s="1" customFormat="1" ht="16.5" customHeight="1">
      <c r="B153" s="42"/>
      <c r="C153" s="206" t="s">
        <v>456</v>
      </c>
      <c r="D153" s="206" t="s">
        <v>227</v>
      </c>
      <c r="E153" s="207" t="s">
        <v>2429</v>
      </c>
      <c r="F153" s="208" t="s">
        <v>2430</v>
      </c>
      <c r="G153" s="209" t="s">
        <v>2369</v>
      </c>
      <c r="H153" s="210">
        <v>16</v>
      </c>
      <c r="I153" s="211"/>
      <c r="J153" s="212">
        <f>ROUND(I153*H153,2)</f>
        <v>0</v>
      </c>
      <c r="K153" s="208" t="s">
        <v>24</v>
      </c>
      <c r="L153" s="62"/>
      <c r="M153" s="213" t="s">
        <v>24</v>
      </c>
      <c r="N153" s="214" t="s">
        <v>48</v>
      </c>
      <c r="O153" s="43"/>
      <c r="P153" s="215">
        <f>O153*H153</f>
        <v>0</v>
      </c>
      <c r="Q153" s="215">
        <v>0</v>
      </c>
      <c r="R153" s="215">
        <f>Q153*H153</f>
        <v>0</v>
      </c>
      <c r="S153" s="215">
        <v>0</v>
      </c>
      <c r="T153" s="216">
        <f>S153*H153</f>
        <v>0</v>
      </c>
      <c r="AR153" s="25" t="s">
        <v>231</v>
      </c>
      <c r="AT153" s="25" t="s">
        <v>227</v>
      </c>
      <c r="AU153" s="25" t="s">
        <v>25</v>
      </c>
      <c r="AY153" s="25" t="s">
        <v>225</v>
      </c>
      <c r="BE153" s="217">
        <f>IF(N153="základní",J153,0)</f>
        <v>0</v>
      </c>
      <c r="BF153" s="217">
        <f>IF(N153="snížená",J153,0)</f>
        <v>0</v>
      </c>
      <c r="BG153" s="217">
        <f>IF(N153="zákl. přenesená",J153,0)</f>
        <v>0</v>
      </c>
      <c r="BH153" s="217">
        <f>IF(N153="sníž. přenesená",J153,0)</f>
        <v>0</v>
      </c>
      <c r="BI153" s="217">
        <f>IF(N153="nulová",J153,0)</f>
        <v>0</v>
      </c>
      <c r="BJ153" s="25" t="s">
        <v>25</v>
      </c>
      <c r="BK153" s="217">
        <f>ROUND(I153*H153,2)</f>
        <v>0</v>
      </c>
      <c r="BL153" s="25" t="s">
        <v>231</v>
      </c>
      <c r="BM153" s="25" t="s">
        <v>750</v>
      </c>
    </row>
    <row r="154" spans="2:47" s="1" customFormat="1" ht="13.5">
      <c r="B154" s="42"/>
      <c r="C154" s="64"/>
      <c r="D154" s="223" t="s">
        <v>233</v>
      </c>
      <c r="E154" s="64"/>
      <c r="F154" s="269" t="s">
        <v>2430</v>
      </c>
      <c r="G154" s="64"/>
      <c r="H154" s="64"/>
      <c r="I154" s="174"/>
      <c r="J154" s="64"/>
      <c r="K154" s="64"/>
      <c r="L154" s="62"/>
      <c r="M154" s="220"/>
      <c r="N154" s="43"/>
      <c r="O154" s="43"/>
      <c r="P154" s="43"/>
      <c r="Q154" s="43"/>
      <c r="R154" s="43"/>
      <c r="S154" s="43"/>
      <c r="T154" s="79"/>
      <c r="AT154" s="25" t="s">
        <v>233</v>
      </c>
      <c r="AU154" s="25" t="s">
        <v>25</v>
      </c>
    </row>
    <row r="155" spans="2:65" s="1" customFormat="1" ht="16.5" customHeight="1">
      <c r="B155" s="42"/>
      <c r="C155" s="206" t="s">
        <v>463</v>
      </c>
      <c r="D155" s="206" t="s">
        <v>227</v>
      </c>
      <c r="E155" s="207" t="s">
        <v>2431</v>
      </c>
      <c r="F155" s="208" t="s">
        <v>2432</v>
      </c>
      <c r="G155" s="209" t="s">
        <v>2369</v>
      </c>
      <c r="H155" s="210">
        <v>5</v>
      </c>
      <c r="I155" s="211"/>
      <c r="J155" s="212">
        <f>ROUND(I155*H155,2)</f>
        <v>0</v>
      </c>
      <c r="K155" s="208" t="s">
        <v>24</v>
      </c>
      <c r="L155" s="62"/>
      <c r="M155" s="213" t="s">
        <v>24</v>
      </c>
      <c r="N155" s="214" t="s">
        <v>48</v>
      </c>
      <c r="O155" s="43"/>
      <c r="P155" s="215">
        <f>O155*H155</f>
        <v>0</v>
      </c>
      <c r="Q155" s="215">
        <v>0</v>
      </c>
      <c r="R155" s="215">
        <f>Q155*H155</f>
        <v>0</v>
      </c>
      <c r="S155" s="215">
        <v>0</v>
      </c>
      <c r="T155" s="216">
        <f>S155*H155</f>
        <v>0</v>
      </c>
      <c r="AR155" s="25" t="s">
        <v>231</v>
      </c>
      <c r="AT155" s="25" t="s">
        <v>227</v>
      </c>
      <c r="AU155" s="25" t="s">
        <v>25</v>
      </c>
      <c r="AY155" s="25" t="s">
        <v>225</v>
      </c>
      <c r="BE155" s="217">
        <f>IF(N155="základní",J155,0)</f>
        <v>0</v>
      </c>
      <c r="BF155" s="217">
        <f>IF(N155="snížená",J155,0)</f>
        <v>0</v>
      </c>
      <c r="BG155" s="217">
        <f>IF(N155="zákl. přenesená",J155,0)</f>
        <v>0</v>
      </c>
      <c r="BH155" s="217">
        <f>IF(N155="sníž. přenesená",J155,0)</f>
        <v>0</v>
      </c>
      <c r="BI155" s="217">
        <f>IF(N155="nulová",J155,0)</f>
        <v>0</v>
      </c>
      <c r="BJ155" s="25" t="s">
        <v>25</v>
      </c>
      <c r="BK155" s="217">
        <f>ROUND(I155*H155,2)</f>
        <v>0</v>
      </c>
      <c r="BL155" s="25" t="s">
        <v>231</v>
      </c>
      <c r="BM155" s="25" t="s">
        <v>758</v>
      </c>
    </row>
    <row r="156" spans="2:47" s="1" customFormat="1" ht="13.5">
      <c r="B156" s="42"/>
      <c r="C156" s="64"/>
      <c r="D156" s="223" t="s">
        <v>233</v>
      </c>
      <c r="E156" s="64"/>
      <c r="F156" s="269" t="s">
        <v>2432</v>
      </c>
      <c r="G156" s="64"/>
      <c r="H156" s="64"/>
      <c r="I156" s="174"/>
      <c r="J156" s="64"/>
      <c r="K156" s="64"/>
      <c r="L156" s="62"/>
      <c r="M156" s="220"/>
      <c r="N156" s="43"/>
      <c r="O156" s="43"/>
      <c r="P156" s="43"/>
      <c r="Q156" s="43"/>
      <c r="R156" s="43"/>
      <c r="S156" s="43"/>
      <c r="T156" s="79"/>
      <c r="AT156" s="25" t="s">
        <v>233</v>
      </c>
      <c r="AU156" s="25" t="s">
        <v>25</v>
      </c>
    </row>
    <row r="157" spans="2:65" s="1" customFormat="1" ht="16.5" customHeight="1">
      <c r="B157" s="42"/>
      <c r="C157" s="206" t="s">
        <v>477</v>
      </c>
      <c r="D157" s="206" t="s">
        <v>227</v>
      </c>
      <c r="E157" s="207" t="s">
        <v>2433</v>
      </c>
      <c r="F157" s="208" t="s">
        <v>2434</v>
      </c>
      <c r="G157" s="209" t="s">
        <v>2369</v>
      </c>
      <c r="H157" s="210">
        <v>16</v>
      </c>
      <c r="I157" s="211"/>
      <c r="J157" s="212">
        <f>ROUND(I157*H157,2)</f>
        <v>0</v>
      </c>
      <c r="K157" s="208" t="s">
        <v>24</v>
      </c>
      <c r="L157" s="62"/>
      <c r="M157" s="213" t="s">
        <v>24</v>
      </c>
      <c r="N157" s="214" t="s">
        <v>48</v>
      </c>
      <c r="O157" s="43"/>
      <c r="P157" s="215">
        <f>O157*H157</f>
        <v>0</v>
      </c>
      <c r="Q157" s="215">
        <v>0</v>
      </c>
      <c r="R157" s="215">
        <f>Q157*H157</f>
        <v>0</v>
      </c>
      <c r="S157" s="215">
        <v>0</v>
      </c>
      <c r="T157" s="216">
        <f>S157*H157</f>
        <v>0</v>
      </c>
      <c r="AR157" s="25" t="s">
        <v>231</v>
      </c>
      <c r="AT157" s="25" t="s">
        <v>227</v>
      </c>
      <c r="AU157" s="25" t="s">
        <v>25</v>
      </c>
      <c r="AY157" s="25" t="s">
        <v>225</v>
      </c>
      <c r="BE157" s="217">
        <f>IF(N157="základní",J157,0)</f>
        <v>0</v>
      </c>
      <c r="BF157" s="217">
        <f>IF(N157="snížená",J157,0)</f>
        <v>0</v>
      </c>
      <c r="BG157" s="217">
        <f>IF(N157="zákl. přenesená",J157,0)</f>
        <v>0</v>
      </c>
      <c r="BH157" s="217">
        <f>IF(N157="sníž. přenesená",J157,0)</f>
        <v>0</v>
      </c>
      <c r="BI157" s="217">
        <f>IF(N157="nulová",J157,0)</f>
        <v>0</v>
      </c>
      <c r="BJ157" s="25" t="s">
        <v>25</v>
      </c>
      <c r="BK157" s="217">
        <f>ROUND(I157*H157,2)</f>
        <v>0</v>
      </c>
      <c r="BL157" s="25" t="s">
        <v>231</v>
      </c>
      <c r="BM157" s="25" t="s">
        <v>766</v>
      </c>
    </row>
    <row r="158" spans="2:47" s="1" customFormat="1" ht="13.5">
      <c r="B158" s="42"/>
      <c r="C158" s="64"/>
      <c r="D158" s="223" t="s">
        <v>233</v>
      </c>
      <c r="E158" s="64"/>
      <c r="F158" s="269" t="s">
        <v>2435</v>
      </c>
      <c r="G158" s="64"/>
      <c r="H158" s="64"/>
      <c r="I158" s="174"/>
      <c r="J158" s="64"/>
      <c r="K158" s="64"/>
      <c r="L158" s="62"/>
      <c r="M158" s="220"/>
      <c r="N158" s="43"/>
      <c r="O158" s="43"/>
      <c r="P158" s="43"/>
      <c r="Q158" s="43"/>
      <c r="R158" s="43"/>
      <c r="S158" s="43"/>
      <c r="T158" s="79"/>
      <c r="AT158" s="25" t="s">
        <v>233</v>
      </c>
      <c r="AU158" s="25" t="s">
        <v>25</v>
      </c>
    </row>
    <row r="159" spans="2:65" s="1" customFormat="1" ht="16.5" customHeight="1">
      <c r="B159" s="42"/>
      <c r="C159" s="206" t="s">
        <v>488</v>
      </c>
      <c r="D159" s="206" t="s">
        <v>227</v>
      </c>
      <c r="E159" s="207" t="s">
        <v>2436</v>
      </c>
      <c r="F159" s="208" t="s">
        <v>2437</v>
      </c>
      <c r="G159" s="209" t="s">
        <v>2369</v>
      </c>
      <c r="H159" s="210">
        <v>18</v>
      </c>
      <c r="I159" s="211"/>
      <c r="J159" s="212">
        <f>ROUND(I159*H159,2)</f>
        <v>0</v>
      </c>
      <c r="K159" s="208" t="s">
        <v>24</v>
      </c>
      <c r="L159" s="62"/>
      <c r="M159" s="213" t="s">
        <v>24</v>
      </c>
      <c r="N159" s="214" t="s">
        <v>48</v>
      </c>
      <c r="O159" s="43"/>
      <c r="P159" s="215">
        <f>O159*H159</f>
        <v>0</v>
      </c>
      <c r="Q159" s="215">
        <v>0</v>
      </c>
      <c r="R159" s="215">
        <f>Q159*H159</f>
        <v>0</v>
      </c>
      <c r="S159" s="215">
        <v>0</v>
      </c>
      <c r="T159" s="216">
        <f>S159*H159</f>
        <v>0</v>
      </c>
      <c r="AR159" s="25" t="s">
        <v>231</v>
      </c>
      <c r="AT159" s="25" t="s">
        <v>227</v>
      </c>
      <c r="AU159" s="25" t="s">
        <v>25</v>
      </c>
      <c r="AY159" s="25" t="s">
        <v>225</v>
      </c>
      <c r="BE159" s="217">
        <f>IF(N159="základní",J159,0)</f>
        <v>0</v>
      </c>
      <c r="BF159" s="217">
        <f>IF(N159="snížená",J159,0)</f>
        <v>0</v>
      </c>
      <c r="BG159" s="217">
        <f>IF(N159="zákl. přenesená",J159,0)</f>
        <v>0</v>
      </c>
      <c r="BH159" s="217">
        <f>IF(N159="sníž. přenesená",J159,0)</f>
        <v>0</v>
      </c>
      <c r="BI159" s="217">
        <f>IF(N159="nulová",J159,0)</f>
        <v>0</v>
      </c>
      <c r="BJ159" s="25" t="s">
        <v>25</v>
      </c>
      <c r="BK159" s="217">
        <f>ROUND(I159*H159,2)</f>
        <v>0</v>
      </c>
      <c r="BL159" s="25" t="s">
        <v>231</v>
      </c>
      <c r="BM159" s="25" t="s">
        <v>774</v>
      </c>
    </row>
    <row r="160" spans="2:47" s="1" customFormat="1" ht="13.5">
      <c r="B160" s="42"/>
      <c r="C160" s="64"/>
      <c r="D160" s="223" t="s">
        <v>233</v>
      </c>
      <c r="E160" s="64"/>
      <c r="F160" s="269" t="s">
        <v>2438</v>
      </c>
      <c r="G160" s="64"/>
      <c r="H160" s="64"/>
      <c r="I160" s="174"/>
      <c r="J160" s="64"/>
      <c r="K160" s="64"/>
      <c r="L160" s="62"/>
      <c r="M160" s="220"/>
      <c r="N160" s="43"/>
      <c r="O160" s="43"/>
      <c r="P160" s="43"/>
      <c r="Q160" s="43"/>
      <c r="R160" s="43"/>
      <c r="S160" s="43"/>
      <c r="T160" s="79"/>
      <c r="AT160" s="25" t="s">
        <v>233</v>
      </c>
      <c r="AU160" s="25" t="s">
        <v>25</v>
      </c>
    </row>
    <row r="161" spans="2:65" s="1" customFormat="1" ht="16.5" customHeight="1">
      <c r="B161" s="42"/>
      <c r="C161" s="206" t="s">
        <v>493</v>
      </c>
      <c r="D161" s="206" t="s">
        <v>227</v>
      </c>
      <c r="E161" s="207" t="s">
        <v>2439</v>
      </c>
      <c r="F161" s="208" t="s">
        <v>2440</v>
      </c>
      <c r="G161" s="209" t="s">
        <v>2369</v>
      </c>
      <c r="H161" s="210">
        <v>38</v>
      </c>
      <c r="I161" s="211"/>
      <c r="J161" s="212">
        <f>ROUND(I161*H161,2)</f>
        <v>0</v>
      </c>
      <c r="K161" s="208" t="s">
        <v>24</v>
      </c>
      <c r="L161" s="62"/>
      <c r="M161" s="213" t="s">
        <v>24</v>
      </c>
      <c r="N161" s="214" t="s">
        <v>48</v>
      </c>
      <c r="O161" s="43"/>
      <c r="P161" s="215">
        <f>O161*H161</f>
        <v>0</v>
      </c>
      <c r="Q161" s="215">
        <v>0</v>
      </c>
      <c r="R161" s="215">
        <f>Q161*H161</f>
        <v>0</v>
      </c>
      <c r="S161" s="215">
        <v>0</v>
      </c>
      <c r="T161" s="216">
        <f>S161*H161</f>
        <v>0</v>
      </c>
      <c r="AR161" s="25" t="s">
        <v>231</v>
      </c>
      <c r="AT161" s="25" t="s">
        <v>227</v>
      </c>
      <c r="AU161" s="25" t="s">
        <v>25</v>
      </c>
      <c r="AY161" s="25" t="s">
        <v>225</v>
      </c>
      <c r="BE161" s="217">
        <f>IF(N161="základní",J161,0)</f>
        <v>0</v>
      </c>
      <c r="BF161" s="217">
        <f>IF(N161="snížená",J161,0)</f>
        <v>0</v>
      </c>
      <c r="BG161" s="217">
        <f>IF(N161="zákl. přenesená",J161,0)</f>
        <v>0</v>
      </c>
      <c r="BH161" s="217">
        <f>IF(N161="sníž. přenesená",J161,0)</f>
        <v>0</v>
      </c>
      <c r="BI161" s="217">
        <f>IF(N161="nulová",J161,0)</f>
        <v>0</v>
      </c>
      <c r="BJ161" s="25" t="s">
        <v>25</v>
      </c>
      <c r="BK161" s="217">
        <f>ROUND(I161*H161,2)</f>
        <v>0</v>
      </c>
      <c r="BL161" s="25" t="s">
        <v>231</v>
      </c>
      <c r="BM161" s="25" t="s">
        <v>782</v>
      </c>
    </row>
    <row r="162" spans="2:47" s="1" customFormat="1" ht="13.5">
      <c r="B162" s="42"/>
      <c r="C162" s="64"/>
      <c r="D162" s="223" t="s">
        <v>233</v>
      </c>
      <c r="E162" s="64"/>
      <c r="F162" s="269" t="s">
        <v>2441</v>
      </c>
      <c r="G162" s="64"/>
      <c r="H162" s="64"/>
      <c r="I162" s="174"/>
      <c r="J162" s="64"/>
      <c r="K162" s="64"/>
      <c r="L162" s="62"/>
      <c r="M162" s="220"/>
      <c r="N162" s="43"/>
      <c r="O162" s="43"/>
      <c r="P162" s="43"/>
      <c r="Q162" s="43"/>
      <c r="R162" s="43"/>
      <c r="S162" s="43"/>
      <c r="T162" s="79"/>
      <c r="AT162" s="25" t="s">
        <v>233</v>
      </c>
      <c r="AU162" s="25" t="s">
        <v>25</v>
      </c>
    </row>
    <row r="163" spans="2:65" s="1" customFormat="1" ht="16.5" customHeight="1">
      <c r="B163" s="42"/>
      <c r="C163" s="206" t="s">
        <v>499</v>
      </c>
      <c r="D163" s="206" t="s">
        <v>227</v>
      </c>
      <c r="E163" s="207" t="s">
        <v>2442</v>
      </c>
      <c r="F163" s="208" t="s">
        <v>2443</v>
      </c>
      <c r="G163" s="209" t="s">
        <v>2369</v>
      </c>
      <c r="H163" s="210">
        <v>2</v>
      </c>
      <c r="I163" s="211"/>
      <c r="J163" s="212">
        <f>ROUND(I163*H163,2)</f>
        <v>0</v>
      </c>
      <c r="K163" s="208" t="s">
        <v>24</v>
      </c>
      <c r="L163" s="62"/>
      <c r="M163" s="213" t="s">
        <v>24</v>
      </c>
      <c r="N163" s="214" t="s">
        <v>48</v>
      </c>
      <c r="O163" s="43"/>
      <c r="P163" s="215">
        <f>O163*H163</f>
        <v>0</v>
      </c>
      <c r="Q163" s="215">
        <v>0</v>
      </c>
      <c r="R163" s="215">
        <f>Q163*H163</f>
        <v>0</v>
      </c>
      <c r="S163" s="215">
        <v>0</v>
      </c>
      <c r="T163" s="216">
        <f>S163*H163</f>
        <v>0</v>
      </c>
      <c r="AR163" s="25" t="s">
        <v>231</v>
      </c>
      <c r="AT163" s="25" t="s">
        <v>227</v>
      </c>
      <c r="AU163" s="25" t="s">
        <v>25</v>
      </c>
      <c r="AY163" s="25" t="s">
        <v>225</v>
      </c>
      <c r="BE163" s="217">
        <f>IF(N163="základní",J163,0)</f>
        <v>0</v>
      </c>
      <c r="BF163" s="217">
        <f>IF(N163="snížená",J163,0)</f>
        <v>0</v>
      </c>
      <c r="BG163" s="217">
        <f>IF(N163="zákl. přenesená",J163,0)</f>
        <v>0</v>
      </c>
      <c r="BH163" s="217">
        <f>IF(N163="sníž. přenesená",J163,0)</f>
        <v>0</v>
      </c>
      <c r="BI163" s="217">
        <f>IF(N163="nulová",J163,0)</f>
        <v>0</v>
      </c>
      <c r="BJ163" s="25" t="s">
        <v>25</v>
      </c>
      <c r="BK163" s="217">
        <f>ROUND(I163*H163,2)</f>
        <v>0</v>
      </c>
      <c r="BL163" s="25" t="s">
        <v>231</v>
      </c>
      <c r="BM163" s="25" t="s">
        <v>790</v>
      </c>
    </row>
    <row r="164" spans="2:47" s="1" customFormat="1" ht="13.5">
      <c r="B164" s="42"/>
      <c r="C164" s="64"/>
      <c r="D164" s="223" t="s">
        <v>233</v>
      </c>
      <c r="E164" s="64"/>
      <c r="F164" s="269" t="s">
        <v>2443</v>
      </c>
      <c r="G164" s="64"/>
      <c r="H164" s="64"/>
      <c r="I164" s="174"/>
      <c r="J164" s="64"/>
      <c r="K164" s="64"/>
      <c r="L164" s="62"/>
      <c r="M164" s="220"/>
      <c r="N164" s="43"/>
      <c r="O164" s="43"/>
      <c r="P164" s="43"/>
      <c r="Q164" s="43"/>
      <c r="R164" s="43"/>
      <c r="S164" s="43"/>
      <c r="T164" s="79"/>
      <c r="AT164" s="25" t="s">
        <v>233</v>
      </c>
      <c r="AU164" s="25" t="s">
        <v>25</v>
      </c>
    </row>
    <row r="165" spans="2:65" s="1" customFormat="1" ht="16.5" customHeight="1">
      <c r="B165" s="42"/>
      <c r="C165" s="206" t="s">
        <v>506</v>
      </c>
      <c r="D165" s="206" t="s">
        <v>227</v>
      </c>
      <c r="E165" s="207" t="s">
        <v>2444</v>
      </c>
      <c r="F165" s="208" t="s">
        <v>2445</v>
      </c>
      <c r="G165" s="209" t="s">
        <v>1149</v>
      </c>
      <c r="H165" s="210">
        <v>6</v>
      </c>
      <c r="I165" s="211"/>
      <c r="J165" s="212">
        <f>ROUND(I165*H165,2)</f>
        <v>0</v>
      </c>
      <c r="K165" s="208" t="s">
        <v>24</v>
      </c>
      <c r="L165" s="62"/>
      <c r="M165" s="213" t="s">
        <v>24</v>
      </c>
      <c r="N165" s="214" t="s">
        <v>48</v>
      </c>
      <c r="O165" s="43"/>
      <c r="P165" s="215">
        <f>O165*H165</f>
        <v>0</v>
      </c>
      <c r="Q165" s="215">
        <v>0</v>
      </c>
      <c r="R165" s="215">
        <f>Q165*H165</f>
        <v>0</v>
      </c>
      <c r="S165" s="215">
        <v>0</v>
      </c>
      <c r="T165" s="216">
        <f>S165*H165</f>
        <v>0</v>
      </c>
      <c r="AR165" s="25" t="s">
        <v>231</v>
      </c>
      <c r="AT165" s="25" t="s">
        <v>227</v>
      </c>
      <c r="AU165" s="25" t="s">
        <v>25</v>
      </c>
      <c r="AY165" s="25" t="s">
        <v>225</v>
      </c>
      <c r="BE165" s="217">
        <f>IF(N165="základní",J165,0)</f>
        <v>0</v>
      </c>
      <c r="BF165" s="217">
        <f>IF(N165="snížená",J165,0)</f>
        <v>0</v>
      </c>
      <c r="BG165" s="217">
        <f>IF(N165="zákl. přenesená",J165,0)</f>
        <v>0</v>
      </c>
      <c r="BH165" s="217">
        <f>IF(N165="sníž. přenesená",J165,0)</f>
        <v>0</v>
      </c>
      <c r="BI165" s="217">
        <f>IF(N165="nulová",J165,0)</f>
        <v>0</v>
      </c>
      <c r="BJ165" s="25" t="s">
        <v>25</v>
      </c>
      <c r="BK165" s="217">
        <f>ROUND(I165*H165,2)</f>
        <v>0</v>
      </c>
      <c r="BL165" s="25" t="s">
        <v>231</v>
      </c>
      <c r="BM165" s="25" t="s">
        <v>798</v>
      </c>
    </row>
    <row r="166" spans="2:47" s="1" customFormat="1" ht="13.5">
      <c r="B166" s="42"/>
      <c r="C166" s="64"/>
      <c r="D166" s="223" t="s">
        <v>233</v>
      </c>
      <c r="E166" s="64"/>
      <c r="F166" s="269" t="s">
        <v>2445</v>
      </c>
      <c r="G166" s="64"/>
      <c r="H166" s="64"/>
      <c r="I166" s="174"/>
      <c r="J166" s="64"/>
      <c r="K166" s="64"/>
      <c r="L166" s="62"/>
      <c r="M166" s="220"/>
      <c r="N166" s="43"/>
      <c r="O166" s="43"/>
      <c r="P166" s="43"/>
      <c r="Q166" s="43"/>
      <c r="R166" s="43"/>
      <c r="S166" s="43"/>
      <c r="T166" s="79"/>
      <c r="AT166" s="25" t="s">
        <v>233</v>
      </c>
      <c r="AU166" s="25" t="s">
        <v>25</v>
      </c>
    </row>
    <row r="167" spans="2:65" s="1" customFormat="1" ht="16.5" customHeight="1">
      <c r="B167" s="42"/>
      <c r="C167" s="206" t="s">
        <v>516</v>
      </c>
      <c r="D167" s="206" t="s">
        <v>227</v>
      </c>
      <c r="E167" s="207" t="s">
        <v>2446</v>
      </c>
      <c r="F167" s="208" t="s">
        <v>2447</v>
      </c>
      <c r="G167" s="209" t="s">
        <v>1149</v>
      </c>
      <c r="H167" s="210">
        <v>50</v>
      </c>
      <c r="I167" s="211"/>
      <c r="J167" s="212">
        <f>ROUND(I167*H167,2)</f>
        <v>0</v>
      </c>
      <c r="K167" s="208" t="s">
        <v>24</v>
      </c>
      <c r="L167" s="62"/>
      <c r="M167" s="213" t="s">
        <v>24</v>
      </c>
      <c r="N167" s="214" t="s">
        <v>48</v>
      </c>
      <c r="O167" s="43"/>
      <c r="P167" s="215">
        <f>O167*H167</f>
        <v>0</v>
      </c>
      <c r="Q167" s="215">
        <v>0</v>
      </c>
      <c r="R167" s="215">
        <f>Q167*H167</f>
        <v>0</v>
      </c>
      <c r="S167" s="215">
        <v>0</v>
      </c>
      <c r="T167" s="216">
        <f>S167*H167</f>
        <v>0</v>
      </c>
      <c r="AR167" s="25" t="s">
        <v>231</v>
      </c>
      <c r="AT167" s="25" t="s">
        <v>227</v>
      </c>
      <c r="AU167" s="25" t="s">
        <v>25</v>
      </c>
      <c r="AY167" s="25" t="s">
        <v>225</v>
      </c>
      <c r="BE167" s="217">
        <f>IF(N167="základní",J167,0)</f>
        <v>0</v>
      </c>
      <c r="BF167" s="217">
        <f>IF(N167="snížená",J167,0)</f>
        <v>0</v>
      </c>
      <c r="BG167" s="217">
        <f>IF(N167="zákl. přenesená",J167,0)</f>
        <v>0</v>
      </c>
      <c r="BH167" s="217">
        <f>IF(N167="sníž. přenesená",J167,0)</f>
        <v>0</v>
      </c>
      <c r="BI167" s="217">
        <f>IF(N167="nulová",J167,0)</f>
        <v>0</v>
      </c>
      <c r="BJ167" s="25" t="s">
        <v>25</v>
      </c>
      <c r="BK167" s="217">
        <f>ROUND(I167*H167,2)</f>
        <v>0</v>
      </c>
      <c r="BL167" s="25" t="s">
        <v>231</v>
      </c>
      <c r="BM167" s="25" t="s">
        <v>806</v>
      </c>
    </row>
    <row r="168" spans="2:47" s="1" customFormat="1" ht="13.5">
      <c r="B168" s="42"/>
      <c r="C168" s="64"/>
      <c r="D168" s="218" t="s">
        <v>233</v>
      </c>
      <c r="E168" s="64"/>
      <c r="F168" s="219" t="s">
        <v>2447</v>
      </c>
      <c r="G168" s="64"/>
      <c r="H168" s="64"/>
      <c r="I168" s="174"/>
      <c r="J168" s="64"/>
      <c r="K168" s="64"/>
      <c r="L168" s="62"/>
      <c r="M168" s="220"/>
      <c r="N168" s="43"/>
      <c r="O168" s="43"/>
      <c r="P168" s="43"/>
      <c r="Q168" s="43"/>
      <c r="R168" s="43"/>
      <c r="S168" s="43"/>
      <c r="T168" s="79"/>
      <c r="AT168" s="25" t="s">
        <v>233</v>
      </c>
      <c r="AU168" s="25" t="s">
        <v>25</v>
      </c>
    </row>
    <row r="169" spans="2:63" s="11" customFormat="1" ht="37.35" customHeight="1">
      <c r="B169" s="189"/>
      <c r="C169" s="190"/>
      <c r="D169" s="203" t="s">
        <v>76</v>
      </c>
      <c r="E169" s="290" t="s">
        <v>2448</v>
      </c>
      <c r="F169" s="290" t="s">
        <v>2449</v>
      </c>
      <c r="G169" s="190"/>
      <c r="H169" s="190"/>
      <c r="I169" s="193"/>
      <c r="J169" s="291">
        <f>BK169</f>
        <v>0</v>
      </c>
      <c r="K169" s="190"/>
      <c r="L169" s="195"/>
      <c r="M169" s="196"/>
      <c r="N169" s="197"/>
      <c r="O169" s="197"/>
      <c r="P169" s="198">
        <f>SUM(P170:P193)</f>
        <v>0</v>
      </c>
      <c r="Q169" s="197"/>
      <c r="R169" s="198">
        <f>SUM(R170:R193)</f>
        <v>0</v>
      </c>
      <c r="S169" s="197"/>
      <c r="T169" s="199">
        <f>SUM(T170:T193)</f>
        <v>0</v>
      </c>
      <c r="AR169" s="200" t="s">
        <v>25</v>
      </c>
      <c r="AT169" s="201" t="s">
        <v>76</v>
      </c>
      <c r="AU169" s="201" t="s">
        <v>77</v>
      </c>
      <c r="AY169" s="200" t="s">
        <v>225</v>
      </c>
      <c r="BK169" s="202">
        <f>SUM(BK170:BK193)</f>
        <v>0</v>
      </c>
    </row>
    <row r="170" spans="2:65" s="1" customFormat="1" ht="16.5" customHeight="1">
      <c r="B170" s="42"/>
      <c r="C170" s="206" t="s">
        <v>523</v>
      </c>
      <c r="D170" s="206" t="s">
        <v>227</v>
      </c>
      <c r="E170" s="207" t="s">
        <v>2450</v>
      </c>
      <c r="F170" s="208" t="s">
        <v>2451</v>
      </c>
      <c r="G170" s="209" t="s">
        <v>920</v>
      </c>
      <c r="H170" s="210">
        <v>120</v>
      </c>
      <c r="I170" s="211"/>
      <c r="J170" s="212">
        <f>ROUND(I170*H170,2)</f>
        <v>0</v>
      </c>
      <c r="K170" s="208" t="s">
        <v>24</v>
      </c>
      <c r="L170" s="62"/>
      <c r="M170" s="213" t="s">
        <v>24</v>
      </c>
      <c r="N170" s="214" t="s">
        <v>48</v>
      </c>
      <c r="O170" s="43"/>
      <c r="P170" s="215">
        <f>O170*H170</f>
        <v>0</v>
      </c>
      <c r="Q170" s="215">
        <v>0</v>
      </c>
      <c r="R170" s="215">
        <f>Q170*H170</f>
        <v>0</v>
      </c>
      <c r="S170" s="215">
        <v>0</v>
      </c>
      <c r="T170" s="216">
        <f>S170*H170</f>
        <v>0</v>
      </c>
      <c r="AR170" s="25" t="s">
        <v>231</v>
      </c>
      <c r="AT170" s="25" t="s">
        <v>227</v>
      </c>
      <c r="AU170" s="25" t="s">
        <v>25</v>
      </c>
      <c r="AY170" s="25" t="s">
        <v>225</v>
      </c>
      <c r="BE170" s="217">
        <f>IF(N170="základní",J170,0)</f>
        <v>0</v>
      </c>
      <c r="BF170" s="217">
        <f>IF(N170="snížená",J170,0)</f>
        <v>0</v>
      </c>
      <c r="BG170" s="217">
        <f>IF(N170="zákl. přenesená",J170,0)</f>
        <v>0</v>
      </c>
      <c r="BH170" s="217">
        <f>IF(N170="sníž. přenesená",J170,0)</f>
        <v>0</v>
      </c>
      <c r="BI170" s="217">
        <f>IF(N170="nulová",J170,0)</f>
        <v>0</v>
      </c>
      <c r="BJ170" s="25" t="s">
        <v>25</v>
      </c>
      <c r="BK170" s="217">
        <f>ROUND(I170*H170,2)</f>
        <v>0</v>
      </c>
      <c r="BL170" s="25" t="s">
        <v>231</v>
      </c>
      <c r="BM170" s="25" t="s">
        <v>814</v>
      </c>
    </row>
    <row r="171" spans="2:47" s="1" customFormat="1" ht="13.5">
      <c r="B171" s="42"/>
      <c r="C171" s="64"/>
      <c r="D171" s="223" t="s">
        <v>233</v>
      </c>
      <c r="E171" s="64"/>
      <c r="F171" s="269" t="s">
        <v>2451</v>
      </c>
      <c r="G171" s="64"/>
      <c r="H171" s="64"/>
      <c r="I171" s="174"/>
      <c r="J171" s="64"/>
      <c r="K171" s="64"/>
      <c r="L171" s="62"/>
      <c r="M171" s="220"/>
      <c r="N171" s="43"/>
      <c r="O171" s="43"/>
      <c r="P171" s="43"/>
      <c r="Q171" s="43"/>
      <c r="R171" s="43"/>
      <c r="S171" s="43"/>
      <c r="T171" s="79"/>
      <c r="AT171" s="25" t="s">
        <v>233</v>
      </c>
      <c r="AU171" s="25" t="s">
        <v>25</v>
      </c>
    </row>
    <row r="172" spans="2:65" s="1" customFormat="1" ht="25.5" customHeight="1">
      <c r="B172" s="42"/>
      <c r="C172" s="206" t="s">
        <v>528</v>
      </c>
      <c r="D172" s="206" t="s">
        <v>227</v>
      </c>
      <c r="E172" s="207" t="s">
        <v>2452</v>
      </c>
      <c r="F172" s="208" t="s">
        <v>2453</v>
      </c>
      <c r="G172" s="209" t="s">
        <v>920</v>
      </c>
      <c r="H172" s="210">
        <v>120</v>
      </c>
      <c r="I172" s="211"/>
      <c r="J172" s="212">
        <f>ROUND(I172*H172,2)</f>
        <v>0</v>
      </c>
      <c r="K172" s="208" t="s">
        <v>24</v>
      </c>
      <c r="L172" s="62"/>
      <c r="M172" s="213" t="s">
        <v>24</v>
      </c>
      <c r="N172" s="214" t="s">
        <v>48</v>
      </c>
      <c r="O172" s="43"/>
      <c r="P172" s="215">
        <f>O172*H172</f>
        <v>0</v>
      </c>
      <c r="Q172" s="215">
        <v>0</v>
      </c>
      <c r="R172" s="215">
        <f>Q172*H172</f>
        <v>0</v>
      </c>
      <c r="S172" s="215">
        <v>0</v>
      </c>
      <c r="T172" s="216">
        <f>S172*H172</f>
        <v>0</v>
      </c>
      <c r="AR172" s="25" t="s">
        <v>231</v>
      </c>
      <c r="AT172" s="25" t="s">
        <v>227</v>
      </c>
      <c r="AU172" s="25" t="s">
        <v>25</v>
      </c>
      <c r="AY172" s="25" t="s">
        <v>225</v>
      </c>
      <c r="BE172" s="217">
        <f>IF(N172="základní",J172,0)</f>
        <v>0</v>
      </c>
      <c r="BF172" s="217">
        <f>IF(N172="snížená",J172,0)</f>
        <v>0</v>
      </c>
      <c r="BG172" s="217">
        <f>IF(N172="zákl. přenesená",J172,0)</f>
        <v>0</v>
      </c>
      <c r="BH172" s="217">
        <f>IF(N172="sníž. přenesená",J172,0)</f>
        <v>0</v>
      </c>
      <c r="BI172" s="217">
        <f>IF(N172="nulová",J172,0)</f>
        <v>0</v>
      </c>
      <c r="BJ172" s="25" t="s">
        <v>25</v>
      </c>
      <c r="BK172" s="217">
        <f>ROUND(I172*H172,2)</f>
        <v>0</v>
      </c>
      <c r="BL172" s="25" t="s">
        <v>231</v>
      </c>
      <c r="BM172" s="25" t="s">
        <v>822</v>
      </c>
    </row>
    <row r="173" spans="2:47" s="1" customFormat="1" ht="13.5">
      <c r="B173" s="42"/>
      <c r="C173" s="64"/>
      <c r="D173" s="223" t="s">
        <v>233</v>
      </c>
      <c r="E173" s="64"/>
      <c r="F173" s="269" t="s">
        <v>2453</v>
      </c>
      <c r="G173" s="64"/>
      <c r="H173" s="64"/>
      <c r="I173" s="174"/>
      <c r="J173" s="64"/>
      <c r="K173" s="64"/>
      <c r="L173" s="62"/>
      <c r="M173" s="220"/>
      <c r="N173" s="43"/>
      <c r="O173" s="43"/>
      <c r="P173" s="43"/>
      <c r="Q173" s="43"/>
      <c r="R173" s="43"/>
      <c r="S173" s="43"/>
      <c r="T173" s="79"/>
      <c r="AT173" s="25" t="s">
        <v>233</v>
      </c>
      <c r="AU173" s="25" t="s">
        <v>25</v>
      </c>
    </row>
    <row r="174" spans="2:65" s="1" customFormat="1" ht="16.5" customHeight="1">
      <c r="B174" s="42"/>
      <c r="C174" s="206" t="s">
        <v>558</v>
      </c>
      <c r="D174" s="206" t="s">
        <v>227</v>
      </c>
      <c r="E174" s="207" t="s">
        <v>2454</v>
      </c>
      <c r="F174" s="208" t="s">
        <v>2455</v>
      </c>
      <c r="G174" s="209" t="s">
        <v>920</v>
      </c>
      <c r="H174" s="210">
        <v>120</v>
      </c>
      <c r="I174" s="211"/>
      <c r="J174" s="212">
        <f>ROUND(I174*H174,2)</f>
        <v>0</v>
      </c>
      <c r="K174" s="208" t="s">
        <v>24</v>
      </c>
      <c r="L174" s="62"/>
      <c r="M174" s="213" t="s">
        <v>24</v>
      </c>
      <c r="N174" s="214" t="s">
        <v>48</v>
      </c>
      <c r="O174" s="43"/>
      <c r="P174" s="215">
        <f>O174*H174</f>
        <v>0</v>
      </c>
      <c r="Q174" s="215">
        <v>0</v>
      </c>
      <c r="R174" s="215">
        <f>Q174*H174</f>
        <v>0</v>
      </c>
      <c r="S174" s="215">
        <v>0</v>
      </c>
      <c r="T174" s="216">
        <f>S174*H174</f>
        <v>0</v>
      </c>
      <c r="AR174" s="25" t="s">
        <v>231</v>
      </c>
      <c r="AT174" s="25" t="s">
        <v>227</v>
      </c>
      <c r="AU174" s="25" t="s">
        <v>25</v>
      </c>
      <c r="AY174" s="25" t="s">
        <v>225</v>
      </c>
      <c r="BE174" s="217">
        <f>IF(N174="základní",J174,0)</f>
        <v>0</v>
      </c>
      <c r="BF174" s="217">
        <f>IF(N174="snížená",J174,0)</f>
        <v>0</v>
      </c>
      <c r="BG174" s="217">
        <f>IF(N174="zákl. přenesená",J174,0)</f>
        <v>0</v>
      </c>
      <c r="BH174" s="217">
        <f>IF(N174="sníž. přenesená",J174,0)</f>
        <v>0</v>
      </c>
      <c r="BI174" s="217">
        <f>IF(N174="nulová",J174,0)</f>
        <v>0</v>
      </c>
      <c r="BJ174" s="25" t="s">
        <v>25</v>
      </c>
      <c r="BK174" s="217">
        <f>ROUND(I174*H174,2)</f>
        <v>0</v>
      </c>
      <c r="BL174" s="25" t="s">
        <v>231</v>
      </c>
      <c r="BM174" s="25" t="s">
        <v>830</v>
      </c>
    </row>
    <row r="175" spans="2:47" s="1" customFormat="1" ht="13.5">
      <c r="B175" s="42"/>
      <c r="C175" s="64"/>
      <c r="D175" s="223" t="s">
        <v>233</v>
      </c>
      <c r="E175" s="64"/>
      <c r="F175" s="269" t="s">
        <v>2455</v>
      </c>
      <c r="G175" s="64"/>
      <c r="H175" s="64"/>
      <c r="I175" s="174"/>
      <c r="J175" s="64"/>
      <c r="K175" s="64"/>
      <c r="L175" s="62"/>
      <c r="M175" s="220"/>
      <c r="N175" s="43"/>
      <c r="O175" s="43"/>
      <c r="P175" s="43"/>
      <c r="Q175" s="43"/>
      <c r="R175" s="43"/>
      <c r="S175" s="43"/>
      <c r="T175" s="79"/>
      <c r="AT175" s="25" t="s">
        <v>233</v>
      </c>
      <c r="AU175" s="25" t="s">
        <v>25</v>
      </c>
    </row>
    <row r="176" spans="2:65" s="1" customFormat="1" ht="16.5" customHeight="1">
      <c r="B176" s="42"/>
      <c r="C176" s="206" t="s">
        <v>571</v>
      </c>
      <c r="D176" s="206" t="s">
        <v>227</v>
      </c>
      <c r="E176" s="207" t="s">
        <v>2456</v>
      </c>
      <c r="F176" s="208" t="s">
        <v>2457</v>
      </c>
      <c r="G176" s="209" t="s">
        <v>2369</v>
      </c>
      <c r="H176" s="210">
        <v>3</v>
      </c>
      <c r="I176" s="211"/>
      <c r="J176" s="212">
        <f>ROUND(I176*H176,2)</f>
        <v>0</v>
      </c>
      <c r="K176" s="208" t="s">
        <v>24</v>
      </c>
      <c r="L176" s="62"/>
      <c r="M176" s="213" t="s">
        <v>24</v>
      </c>
      <c r="N176" s="214" t="s">
        <v>48</v>
      </c>
      <c r="O176" s="43"/>
      <c r="P176" s="215">
        <f>O176*H176</f>
        <v>0</v>
      </c>
      <c r="Q176" s="215">
        <v>0</v>
      </c>
      <c r="R176" s="215">
        <f>Q176*H176</f>
        <v>0</v>
      </c>
      <c r="S176" s="215">
        <v>0</v>
      </c>
      <c r="T176" s="216">
        <f>S176*H176</f>
        <v>0</v>
      </c>
      <c r="AR176" s="25" t="s">
        <v>231</v>
      </c>
      <c r="AT176" s="25" t="s">
        <v>227</v>
      </c>
      <c r="AU176" s="25" t="s">
        <v>25</v>
      </c>
      <c r="AY176" s="25" t="s">
        <v>225</v>
      </c>
      <c r="BE176" s="217">
        <f>IF(N176="základní",J176,0)</f>
        <v>0</v>
      </c>
      <c r="BF176" s="217">
        <f>IF(N176="snížená",J176,0)</f>
        <v>0</v>
      </c>
      <c r="BG176" s="217">
        <f>IF(N176="zákl. přenesená",J176,0)</f>
        <v>0</v>
      </c>
      <c r="BH176" s="217">
        <f>IF(N176="sníž. přenesená",J176,0)</f>
        <v>0</v>
      </c>
      <c r="BI176" s="217">
        <f>IF(N176="nulová",J176,0)</f>
        <v>0</v>
      </c>
      <c r="BJ176" s="25" t="s">
        <v>25</v>
      </c>
      <c r="BK176" s="217">
        <f>ROUND(I176*H176,2)</f>
        <v>0</v>
      </c>
      <c r="BL176" s="25" t="s">
        <v>231</v>
      </c>
      <c r="BM176" s="25" t="s">
        <v>838</v>
      </c>
    </row>
    <row r="177" spans="2:47" s="1" customFormat="1" ht="13.5">
      <c r="B177" s="42"/>
      <c r="C177" s="64"/>
      <c r="D177" s="223" t="s">
        <v>233</v>
      </c>
      <c r="E177" s="64"/>
      <c r="F177" s="269" t="s">
        <v>2457</v>
      </c>
      <c r="G177" s="64"/>
      <c r="H177" s="64"/>
      <c r="I177" s="174"/>
      <c r="J177" s="64"/>
      <c r="K177" s="64"/>
      <c r="L177" s="62"/>
      <c r="M177" s="220"/>
      <c r="N177" s="43"/>
      <c r="O177" s="43"/>
      <c r="P177" s="43"/>
      <c r="Q177" s="43"/>
      <c r="R177" s="43"/>
      <c r="S177" s="43"/>
      <c r="T177" s="79"/>
      <c r="AT177" s="25" t="s">
        <v>233</v>
      </c>
      <c r="AU177" s="25" t="s">
        <v>25</v>
      </c>
    </row>
    <row r="178" spans="2:65" s="1" customFormat="1" ht="16.5" customHeight="1">
      <c r="B178" s="42"/>
      <c r="C178" s="206" t="s">
        <v>577</v>
      </c>
      <c r="D178" s="206" t="s">
        <v>227</v>
      </c>
      <c r="E178" s="207" t="s">
        <v>2458</v>
      </c>
      <c r="F178" s="208" t="s">
        <v>2459</v>
      </c>
      <c r="G178" s="209" t="s">
        <v>2460</v>
      </c>
      <c r="H178" s="210">
        <v>180</v>
      </c>
      <c r="I178" s="211"/>
      <c r="J178" s="212">
        <f>ROUND(I178*H178,2)</f>
        <v>0</v>
      </c>
      <c r="K178" s="208" t="s">
        <v>24</v>
      </c>
      <c r="L178" s="62"/>
      <c r="M178" s="213" t="s">
        <v>24</v>
      </c>
      <c r="N178" s="214" t="s">
        <v>48</v>
      </c>
      <c r="O178" s="43"/>
      <c r="P178" s="215">
        <f>O178*H178</f>
        <v>0</v>
      </c>
      <c r="Q178" s="215">
        <v>0</v>
      </c>
      <c r="R178" s="215">
        <f>Q178*H178</f>
        <v>0</v>
      </c>
      <c r="S178" s="215">
        <v>0</v>
      </c>
      <c r="T178" s="216">
        <f>S178*H178</f>
        <v>0</v>
      </c>
      <c r="AR178" s="25" t="s">
        <v>231</v>
      </c>
      <c r="AT178" s="25" t="s">
        <v>227</v>
      </c>
      <c r="AU178" s="25" t="s">
        <v>25</v>
      </c>
      <c r="AY178" s="25" t="s">
        <v>225</v>
      </c>
      <c r="BE178" s="217">
        <f>IF(N178="základní",J178,0)</f>
        <v>0</v>
      </c>
      <c r="BF178" s="217">
        <f>IF(N178="snížená",J178,0)</f>
        <v>0</v>
      </c>
      <c r="BG178" s="217">
        <f>IF(N178="zákl. přenesená",J178,0)</f>
        <v>0</v>
      </c>
      <c r="BH178" s="217">
        <f>IF(N178="sníž. přenesená",J178,0)</f>
        <v>0</v>
      </c>
      <c r="BI178" s="217">
        <f>IF(N178="nulová",J178,0)</f>
        <v>0</v>
      </c>
      <c r="BJ178" s="25" t="s">
        <v>25</v>
      </c>
      <c r="BK178" s="217">
        <f>ROUND(I178*H178,2)</f>
        <v>0</v>
      </c>
      <c r="BL178" s="25" t="s">
        <v>231</v>
      </c>
      <c r="BM178" s="25" t="s">
        <v>846</v>
      </c>
    </row>
    <row r="179" spans="2:47" s="1" customFormat="1" ht="13.5">
      <c r="B179" s="42"/>
      <c r="C179" s="64"/>
      <c r="D179" s="223" t="s">
        <v>233</v>
      </c>
      <c r="E179" s="64"/>
      <c r="F179" s="269" t="s">
        <v>2459</v>
      </c>
      <c r="G179" s="64"/>
      <c r="H179" s="64"/>
      <c r="I179" s="174"/>
      <c r="J179" s="64"/>
      <c r="K179" s="64"/>
      <c r="L179" s="62"/>
      <c r="M179" s="220"/>
      <c r="N179" s="43"/>
      <c r="O179" s="43"/>
      <c r="P179" s="43"/>
      <c r="Q179" s="43"/>
      <c r="R179" s="43"/>
      <c r="S179" s="43"/>
      <c r="T179" s="79"/>
      <c r="AT179" s="25" t="s">
        <v>233</v>
      </c>
      <c r="AU179" s="25" t="s">
        <v>25</v>
      </c>
    </row>
    <row r="180" spans="2:65" s="1" customFormat="1" ht="16.5" customHeight="1">
      <c r="B180" s="42"/>
      <c r="C180" s="206" t="s">
        <v>584</v>
      </c>
      <c r="D180" s="206" t="s">
        <v>227</v>
      </c>
      <c r="E180" s="207" t="s">
        <v>2461</v>
      </c>
      <c r="F180" s="208" t="s">
        <v>2462</v>
      </c>
      <c r="G180" s="209" t="s">
        <v>2463</v>
      </c>
      <c r="H180" s="210">
        <v>10</v>
      </c>
      <c r="I180" s="211"/>
      <c r="J180" s="212">
        <f>ROUND(I180*H180,2)</f>
        <v>0</v>
      </c>
      <c r="K180" s="208" t="s">
        <v>24</v>
      </c>
      <c r="L180" s="62"/>
      <c r="M180" s="213" t="s">
        <v>24</v>
      </c>
      <c r="N180" s="214" t="s">
        <v>48</v>
      </c>
      <c r="O180" s="43"/>
      <c r="P180" s="215">
        <f>O180*H180</f>
        <v>0</v>
      </c>
      <c r="Q180" s="215">
        <v>0</v>
      </c>
      <c r="R180" s="215">
        <f>Q180*H180</f>
        <v>0</v>
      </c>
      <c r="S180" s="215">
        <v>0</v>
      </c>
      <c r="T180" s="216">
        <f>S180*H180</f>
        <v>0</v>
      </c>
      <c r="AR180" s="25" t="s">
        <v>231</v>
      </c>
      <c r="AT180" s="25" t="s">
        <v>227</v>
      </c>
      <c r="AU180" s="25" t="s">
        <v>25</v>
      </c>
      <c r="AY180" s="25" t="s">
        <v>225</v>
      </c>
      <c r="BE180" s="217">
        <f>IF(N180="základní",J180,0)</f>
        <v>0</v>
      </c>
      <c r="BF180" s="217">
        <f>IF(N180="snížená",J180,0)</f>
        <v>0</v>
      </c>
      <c r="BG180" s="217">
        <f>IF(N180="zákl. přenesená",J180,0)</f>
        <v>0</v>
      </c>
      <c r="BH180" s="217">
        <f>IF(N180="sníž. přenesená",J180,0)</f>
        <v>0</v>
      </c>
      <c r="BI180" s="217">
        <f>IF(N180="nulová",J180,0)</f>
        <v>0</v>
      </c>
      <c r="BJ180" s="25" t="s">
        <v>25</v>
      </c>
      <c r="BK180" s="217">
        <f>ROUND(I180*H180,2)</f>
        <v>0</v>
      </c>
      <c r="BL180" s="25" t="s">
        <v>231</v>
      </c>
      <c r="BM180" s="25" t="s">
        <v>854</v>
      </c>
    </row>
    <row r="181" spans="2:47" s="1" customFormat="1" ht="13.5">
      <c r="B181" s="42"/>
      <c r="C181" s="64"/>
      <c r="D181" s="223" t="s">
        <v>233</v>
      </c>
      <c r="E181" s="64"/>
      <c r="F181" s="269" t="s">
        <v>2462</v>
      </c>
      <c r="G181" s="64"/>
      <c r="H181" s="64"/>
      <c r="I181" s="174"/>
      <c r="J181" s="64"/>
      <c r="K181" s="64"/>
      <c r="L181" s="62"/>
      <c r="M181" s="220"/>
      <c r="N181" s="43"/>
      <c r="O181" s="43"/>
      <c r="P181" s="43"/>
      <c r="Q181" s="43"/>
      <c r="R181" s="43"/>
      <c r="S181" s="43"/>
      <c r="T181" s="79"/>
      <c r="AT181" s="25" t="s">
        <v>233</v>
      </c>
      <c r="AU181" s="25" t="s">
        <v>25</v>
      </c>
    </row>
    <row r="182" spans="2:65" s="1" customFormat="1" ht="16.5" customHeight="1">
      <c r="B182" s="42"/>
      <c r="C182" s="206" t="s">
        <v>591</v>
      </c>
      <c r="D182" s="206" t="s">
        <v>227</v>
      </c>
      <c r="E182" s="207" t="s">
        <v>2464</v>
      </c>
      <c r="F182" s="208" t="s">
        <v>2465</v>
      </c>
      <c r="G182" s="209" t="s">
        <v>147</v>
      </c>
      <c r="H182" s="210">
        <v>0.5</v>
      </c>
      <c r="I182" s="211"/>
      <c r="J182" s="212">
        <f>ROUND(I182*H182,2)</f>
        <v>0</v>
      </c>
      <c r="K182" s="208" t="s">
        <v>24</v>
      </c>
      <c r="L182" s="62"/>
      <c r="M182" s="213" t="s">
        <v>24</v>
      </c>
      <c r="N182" s="214" t="s">
        <v>48</v>
      </c>
      <c r="O182" s="43"/>
      <c r="P182" s="215">
        <f>O182*H182</f>
        <v>0</v>
      </c>
      <c r="Q182" s="215">
        <v>0</v>
      </c>
      <c r="R182" s="215">
        <f>Q182*H182</f>
        <v>0</v>
      </c>
      <c r="S182" s="215">
        <v>0</v>
      </c>
      <c r="T182" s="216">
        <f>S182*H182</f>
        <v>0</v>
      </c>
      <c r="AR182" s="25" t="s">
        <v>231</v>
      </c>
      <c r="AT182" s="25" t="s">
        <v>227</v>
      </c>
      <c r="AU182" s="25" t="s">
        <v>25</v>
      </c>
      <c r="AY182" s="25" t="s">
        <v>225</v>
      </c>
      <c r="BE182" s="217">
        <f>IF(N182="základní",J182,0)</f>
        <v>0</v>
      </c>
      <c r="BF182" s="217">
        <f>IF(N182="snížená",J182,0)</f>
        <v>0</v>
      </c>
      <c r="BG182" s="217">
        <f>IF(N182="zákl. přenesená",J182,0)</f>
        <v>0</v>
      </c>
      <c r="BH182" s="217">
        <f>IF(N182="sníž. přenesená",J182,0)</f>
        <v>0</v>
      </c>
      <c r="BI182" s="217">
        <f>IF(N182="nulová",J182,0)</f>
        <v>0</v>
      </c>
      <c r="BJ182" s="25" t="s">
        <v>25</v>
      </c>
      <c r="BK182" s="217">
        <f>ROUND(I182*H182,2)</f>
        <v>0</v>
      </c>
      <c r="BL182" s="25" t="s">
        <v>231</v>
      </c>
      <c r="BM182" s="25" t="s">
        <v>869</v>
      </c>
    </row>
    <row r="183" spans="2:47" s="1" customFormat="1" ht="13.5">
      <c r="B183" s="42"/>
      <c r="C183" s="64"/>
      <c r="D183" s="223" t="s">
        <v>233</v>
      </c>
      <c r="E183" s="64"/>
      <c r="F183" s="269" t="s">
        <v>2465</v>
      </c>
      <c r="G183" s="64"/>
      <c r="H183" s="64"/>
      <c r="I183" s="174"/>
      <c r="J183" s="64"/>
      <c r="K183" s="64"/>
      <c r="L183" s="62"/>
      <c r="M183" s="220"/>
      <c r="N183" s="43"/>
      <c r="O183" s="43"/>
      <c r="P183" s="43"/>
      <c r="Q183" s="43"/>
      <c r="R183" s="43"/>
      <c r="S183" s="43"/>
      <c r="T183" s="79"/>
      <c r="AT183" s="25" t="s">
        <v>233</v>
      </c>
      <c r="AU183" s="25" t="s">
        <v>25</v>
      </c>
    </row>
    <row r="184" spans="2:65" s="1" customFormat="1" ht="16.5" customHeight="1">
      <c r="B184" s="42"/>
      <c r="C184" s="206" t="s">
        <v>608</v>
      </c>
      <c r="D184" s="206" t="s">
        <v>227</v>
      </c>
      <c r="E184" s="207" t="s">
        <v>2466</v>
      </c>
      <c r="F184" s="208" t="s">
        <v>2467</v>
      </c>
      <c r="G184" s="209" t="s">
        <v>2369</v>
      </c>
      <c r="H184" s="210">
        <v>1</v>
      </c>
      <c r="I184" s="211"/>
      <c r="J184" s="212">
        <f>ROUND(I184*H184,2)</f>
        <v>0</v>
      </c>
      <c r="K184" s="208" t="s">
        <v>24</v>
      </c>
      <c r="L184" s="62"/>
      <c r="M184" s="213" t="s">
        <v>24</v>
      </c>
      <c r="N184" s="214" t="s">
        <v>48</v>
      </c>
      <c r="O184" s="43"/>
      <c r="P184" s="215">
        <f>O184*H184</f>
        <v>0</v>
      </c>
      <c r="Q184" s="215">
        <v>0</v>
      </c>
      <c r="R184" s="215">
        <f>Q184*H184</f>
        <v>0</v>
      </c>
      <c r="S184" s="215">
        <v>0</v>
      </c>
      <c r="T184" s="216">
        <f>S184*H184</f>
        <v>0</v>
      </c>
      <c r="AR184" s="25" t="s">
        <v>231</v>
      </c>
      <c r="AT184" s="25" t="s">
        <v>227</v>
      </c>
      <c r="AU184" s="25" t="s">
        <v>25</v>
      </c>
      <c r="AY184" s="25" t="s">
        <v>225</v>
      </c>
      <c r="BE184" s="217">
        <f>IF(N184="základní",J184,0)</f>
        <v>0</v>
      </c>
      <c r="BF184" s="217">
        <f>IF(N184="snížená",J184,0)</f>
        <v>0</v>
      </c>
      <c r="BG184" s="217">
        <f>IF(N184="zákl. přenesená",J184,0)</f>
        <v>0</v>
      </c>
      <c r="BH184" s="217">
        <f>IF(N184="sníž. přenesená",J184,0)</f>
        <v>0</v>
      </c>
      <c r="BI184" s="217">
        <f>IF(N184="nulová",J184,0)</f>
        <v>0</v>
      </c>
      <c r="BJ184" s="25" t="s">
        <v>25</v>
      </c>
      <c r="BK184" s="217">
        <f>ROUND(I184*H184,2)</f>
        <v>0</v>
      </c>
      <c r="BL184" s="25" t="s">
        <v>231</v>
      </c>
      <c r="BM184" s="25" t="s">
        <v>880</v>
      </c>
    </row>
    <row r="185" spans="2:47" s="1" customFormat="1" ht="13.5">
      <c r="B185" s="42"/>
      <c r="C185" s="64"/>
      <c r="D185" s="223" t="s">
        <v>233</v>
      </c>
      <c r="E185" s="64"/>
      <c r="F185" s="269" t="s">
        <v>2467</v>
      </c>
      <c r="G185" s="64"/>
      <c r="H185" s="64"/>
      <c r="I185" s="174"/>
      <c r="J185" s="64"/>
      <c r="K185" s="64"/>
      <c r="L185" s="62"/>
      <c r="M185" s="220"/>
      <c r="N185" s="43"/>
      <c r="O185" s="43"/>
      <c r="P185" s="43"/>
      <c r="Q185" s="43"/>
      <c r="R185" s="43"/>
      <c r="S185" s="43"/>
      <c r="T185" s="79"/>
      <c r="AT185" s="25" t="s">
        <v>233</v>
      </c>
      <c r="AU185" s="25" t="s">
        <v>25</v>
      </c>
    </row>
    <row r="186" spans="2:65" s="1" customFormat="1" ht="16.5" customHeight="1">
      <c r="B186" s="42"/>
      <c r="C186" s="206" t="s">
        <v>625</v>
      </c>
      <c r="D186" s="206" t="s">
        <v>227</v>
      </c>
      <c r="E186" s="207" t="s">
        <v>2468</v>
      </c>
      <c r="F186" s="208" t="s">
        <v>2469</v>
      </c>
      <c r="G186" s="209" t="s">
        <v>2463</v>
      </c>
      <c r="H186" s="210">
        <v>5</v>
      </c>
      <c r="I186" s="211"/>
      <c r="J186" s="212">
        <f>ROUND(I186*H186,2)</f>
        <v>0</v>
      </c>
      <c r="K186" s="208" t="s">
        <v>24</v>
      </c>
      <c r="L186" s="62"/>
      <c r="M186" s="213" t="s">
        <v>24</v>
      </c>
      <c r="N186" s="214" t="s">
        <v>48</v>
      </c>
      <c r="O186" s="43"/>
      <c r="P186" s="215">
        <f>O186*H186</f>
        <v>0</v>
      </c>
      <c r="Q186" s="215">
        <v>0</v>
      </c>
      <c r="R186" s="215">
        <f>Q186*H186</f>
        <v>0</v>
      </c>
      <c r="S186" s="215">
        <v>0</v>
      </c>
      <c r="T186" s="216">
        <f>S186*H186</f>
        <v>0</v>
      </c>
      <c r="AR186" s="25" t="s">
        <v>231</v>
      </c>
      <c r="AT186" s="25" t="s">
        <v>227</v>
      </c>
      <c r="AU186" s="25" t="s">
        <v>25</v>
      </c>
      <c r="AY186" s="25" t="s">
        <v>225</v>
      </c>
      <c r="BE186" s="217">
        <f>IF(N186="základní",J186,0)</f>
        <v>0</v>
      </c>
      <c r="BF186" s="217">
        <f>IF(N186="snížená",J186,0)</f>
        <v>0</v>
      </c>
      <c r="BG186" s="217">
        <f>IF(N186="zákl. přenesená",J186,0)</f>
        <v>0</v>
      </c>
      <c r="BH186" s="217">
        <f>IF(N186="sníž. přenesená",J186,0)</f>
        <v>0</v>
      </c>
      <c r="BI186" s="217">
        <f>IF(N186="nulová",J186,0)</f>
        <v>0</v>
      </c>
      <c r="BJ186" s="25" t="s">
        <v>25</v>
      </c>
      <c r="BK186" s="217">
        <f>ROUND(I186*H186,2)</f>
        <v>0</v>
      </c>
      <c r="BL186" s="25" t="s">
        <v>231</v>
      </c>
      <c r="BM186" s="25" t="s">
        <v>890</v>
      </c>
    </row>
    <row r="187" spans="2:47" s="1" customFormat="1" ht="13.5">
      <c r="B187" s="42"/>
      <c r="C187" s="64"/>
      <c r="D187" s="223" t="s">
        <v>233</v>
      </c>
      <c r="E187" s="64"/>
      <c r="F187" s="269" t="s">
        <v>2469</v>
      </c>
      <c r="G187" s="64"/>
      <c r="H187" s="64"/>
      <c r="I187" s="174"/>
      <c r="J187" s="64"/>
      <c r="K187" s="64"/>
      <c r="L187" s="62"/>
      <c r="M187" s="220"/>
      <c r="N187" s="43"/>
      <c r="O187" s="43"/>
      <c r="P187" s="43"/>
      <c r="Q187" s="43"/>
      <c r="R187" s="43"/>
      <c r="S187" s="43"/>
      <c r="T187" s="79"/>
      <c r="AT187" s="25" t="s">
        <v>233</v>
      </c>
      <c r="AU187" s="25" t="s">
        <v>25</v>
      </c>
    </row>
    <row r="188" spans="2:65" s="1" customFormat="1" ht="16.5" customHeight="1">
      <c r="B188" s="42"/>
      <c r="C188" s="206" t="s">
        <v>638</v>
      </c>
      <c r="D188" s="206" t="s">
        <v>227</v>
      </c>
      <c r="E188" s="207" t="s">
        <v>2470</v>
      </c>
      <c r="F188" s="208" t="s">
        <v>2471</v>
      </c>
      <c r="G188" s="209" t="s">
        <v>692</v>
      </c>
      <c r="H188" s="210">
        <v>3.7</v>
      </c>
      <c r="I188" s="211"/>
      <c r="J188" s="212">
        <f>ROUND(I188*H188,2)</f>
        <v>0</v>
      </c>
      <c r="K188" s="208" t="s">
        <v>24</v>
      </c>
      <c r="L188" s="62"/>
      <c r="M188" s="213" t="s">
        <v>24</v>
      </c>
      <c r="N188" s="214" t="s">
        <v>48</v>
      </c>
      <c r="O188" s="43"/>
      <c r="P188" s="215">
        <f>O188*H188</f>
        <v>0</v>
      </c>
      <c r="Q188" s="215">
        <v>0</v>
      </c>
      <c r="R188" s="215">
        <f>Q188*H188</f>
        <v>0</v>
      </c>
      <c r="S188" s="215">
        <v>0</v>
      </c>
      <c r="T188" s="216">
        <f>S188*H188</f>
        <v>0</v>
      </c>
      <c r="AR188" s="25" t="s">
        <v>231</v>
      </c>
      <c r="AT188" s="25" t="s">
        <v>227</v>
      </c>
      <c r="AU188" s="25" t="s">
        <v>25</v>
      </c>
      <c r="AY188" s="25" t="s">
        <v>225</v>
      </c>
      <c r="BE188" s="217">
        <f>IF(N188="základní",J188,0)</f>
        <v>0</v>
      </c>
      <c r="BF188" s="217">
        <f>IF(N188="snížená",J188,0)</f>
        <v>0</v>
      </c>
      <c r="BG188" s="217">
        <f>IF(N188="zákl. přenesená",J188,0)</f>
        <v>0</v>
      </c>
      <c r="BH188" s="217">
        <f>IF(N188="sníž. přenesená",J188,0)</f>
        <v>0</v>
      </c>
      <c r="BI188" s="217">
        <f>IF(N188="nulová",J188,0)</f>
        <v>0</v>
      </c>
      <c r="BJ188" s="25" t="s">
        <v>25</v>
      </c>
      <c r="BK188" s="217">
        <f>ROUND(I188*H188,2)</f>
        <v>0</v>
      </c>
      <c r="BL188" s="25" t="s">
        <v>231</v>
      </c>
      <c r="BM188" s="25" t="s">
        <v>900</v>
      </c>
    </row>
    <row r="189" spans="2:47" s="1" customFormat="1" ht="13.5">
      <c r="B189" s="42"/>
      <c r="C189" s="64"/>
      <c r="D189" s="223" t="s">
        <v>233</v>
      </c>
      <c r="E189" s="64"/>
      <c r="F189" s="269" t="s">
        <v>2471</v>
      </c>
      <c r="G189" s="64"/>
      <c r="H189" s="64"/>
      <c r="I189" s="174"/>
      <c r="J189" s="64"/>
      <c r="K189" s="64"/>
      <c r="L189" s="62"/>
      <c r="M189" s="220"/>
      <c r="N189" s="43"/>
      <c r="O189" s="43"/>
      <c r="P189" s="43"/>
      <c r="Q189" s="43"/>
      <c r="R189" s="43"/>
      <c r="S189" s="43"/>
      <c r="T189" s="79"/>
      <c r="AT189" s="25" t="s">
        <v>233</v>
      </c>
      <c r="AU189" s="25" t="s">
        <v>25</v>
      </c>
    </row>
    <row r="190" spans="2:65" s="1" customFormat="1" ht="16.5" customHeight="1">
      <c r="B190" s="42"/>
      <c r="C190" s="206" t="s">
        <v>647</v>
      </c>
      <c r="D190" s="206" t="s">
        <v>227</v>
      </c>
      <c r="E190" s="207" t="s">
        <v>2472</v>
      </c>
      <c r="F190" s="208" t="s">
        <v>2473</v>
      </c>
      <c r="G190" s="209" t="s">
        <v>2463</v>
      </c>
      <c r="H190" s="210">
        <v>24</v>
      </c>
      <c r="I190" s="211"/>
      <c r="J190" s="212">
        <f>ROUND(I190*H190,2)</f>
        <v>0</v>
      </c>
      <c r="K190" s="208" t="s">
        <v>24</v>
      </c>
      <c r="L190" s="62"/>
      <c r="M190" s="213" t="s">
        <v>24</v>
      </c>
      <c r="N190" s="214" t="s">
        <v>48</v>
      </c>
      <c r="O190" s="43"/>
      <c r="P190" s="215">
        <f>O190*H190</f>
        <v>0</v>
      </c>
      <c r="Q190" s="215">
        <v>0</v>
      </c>
      <c r="R190" s="215">
        <f>Q190*H190</f>
        <v>0</v>
      </c>
      <c r="S190" s="215">
        <v>0</v>
      </c>
      <c r="T190" s="216">
        <f>S190*H190</f>
        <v>0</v>
      </c>
      <c r="AR190" s="25" t="s">
        <v>231</v>
      </c>
      <c r="AT190" s="25" t="s">
        <v>227</v>
      </c>
      <c r="AU190" s="25" t="s">
        <v>25</v>
      </c>
      <c r="AY190" s="25" t="s">
        <v>225</v>
      </c>
      <c r="BE190" s="217">
        <f>IF(N190="základní",J190,0)</f>
        <v>0</v>
      </c>
      <c r="BF190" s="217">
        <f>IF(N190="snížená",J190,0)</f>
        <v>0</v>
      </c>
      <c r="BG190" s="217">
        <f>IF(N190="zákl. přenesená",J190,0)</f>
        <v>0</v>
      </c>
      <c r="BH190" s="217">
        <f>IF(N190="sníž. přenesená",J190,0)</f>
        <v>0</v>
      </c>
      <c r="BI190" s="217">
        <f>IF(N190="nulová",J190,0)</f>
        <v>0</v>
      </c>
      <c r="BJ190" s="25" t="s">
        <v>25</v>
      </c>
      <c r="BK190" s="217">
        <f>ROUND(I190*H190,2)</f>
        <v>0</v>
      </c>
      <c r="BL190" s="25" t="s">
        <v>231</v>
      </c>
      <c r="BM190" s="25" t="s">
        <v>912</v>
      </c>
    </row>
    <row r="191" spans="2:47" s="1" customFormat="1" ht="13.5">
      <c r="B191" s="42"/>
      <c r="C191" s="64"/>
      <c r="D191" s="223" t="s">
        <v>233</v>
      </c>
      <c r="E191" s="64"/>
      <c r="F191" s="269" t="s">
        <v>2473</v>
      </c>
      <c r="G191" s="64"/>
      <c r="H191" s="64"/>
      <c r="I191" s="174"/>
      <c r="J191" s="64"/>
      <c r="K191" s="64"/>
      <c r="L191" s="62"/>
      <c r="M191" s="220"/>
      <c r="N191" s="43"/>
      <c r="O191" s="43"/>
      <c r="P191" s="43"/>
      <c r="Q191" s="43"/>
      <c r="R191" s="43"/>
      <c r="S191" s="43"/>
      <c r="T191" s="79"/>
      <c r="AT191" s="25" t="s">
        <v>233</v>
      </c>
      <c r="AU191" s="25" t="s">
        <v>25</v>
      </c>
    </row>
    <row r="192" spans="2:65" s="1" customFormat="1" ht="16.5" customHeight="1">
      <c r="B192" s="42"/>
      <c r="C192" s="206" t="s">
        <v>668</v>
      </c>
      <c r="D192" s="206" t="s">
        <v>227</v>
      </c>
      <c r="E192" s="207" t="s">
        <v>2474</v>
      </c>
      <c r="F192" s="208" t="s">
        <v>2475</v>
      </c>
      <c r="G192" s="209" t="s">
        <v>2369</v>
      </c>
      <c r="H192" s="210">
        <v>1</v>
      </c>
      <c r="I192" s="211"/>
      <c r="J192" s="212">
        <f>ROUND(I192*H192,2)</f>
        <v>0</v>
      </c>
      <c r="K192" s="208" t="s">
        <v>24</v>
      </c>
      <c r="L192" s="62"/>
      <c r="M192" s="213" t="s">
        <v>24</v>
      </c>
      <c r="N192" s="214" t="s">
        <v>48</v>
      </c>
      <c r="O192" s="43"/>
      <c r="P192" s="215">
        <f>O192*H192</f>
        <v>0</v>
      </c>
      <c r="Q192" s="215">
        <v>0</v>
      </c>
      <c r="R192" s="215">
        <f>Q192*H192</f>
        <v>0</v>
      </c>
      <c r="S192" s="215">
        <v>0</v>
      </c>
      <c r="T192" s="216">
        <f>S192*H192</f>
        <v>0</v>
      </c>
      <c r="AR192" s="25" t="s">
        <v>231</v>
      </c>
      <c r="AT192" s="25" t="s">
        <v>227</v>
      </c>
      <c r="AU192" s="25" t="s">
        <v>25</v>
      </c>
      <c r="AY192" s="25" t="s">
        <v>225</v>
      </c>
      <c r="BE192" s="217">
        <f>IF(N192="základní",J192,0)</f>
        <v>0</v>
      </c>
      <c r="BF192" s="217">
        <f>IF(N192="snížená",J192,0)</f>
        <v>0</v>
      </c>
      <c r="BG192" s="217">
        <f>IF(N192="zákl. přenesená",J192,0)</f>
        <v>0</v>
      </c>
      <c r="BH192" s="217">
        <f>IF(N192="sníž. přenesená",J192,0)</f>
        <v>0</v>
      </c>
      <c r="BI192" s="217">
        <f>IF(N192="nulová",J192,0)</f>
        <v>0</v>
      </c>
      <c r="BJ192" s="25" t="s">
        <v>25</v>
      </c>
      <c r="BK192" s="217">
        <f>ROUND(I192*H192,2)</f>
        <v>0</v>
      </c>
      <c r="BL192" s="25" t="s">
        <v>231</v>
      </c>
      <c r="BM192" s="25" t="s">
        <v>931</v>
      </c>
    </row>
    <row r="193" spans="2:47" s="1" customFormat="1" ht="13.5">
      <c r="B193" s="42"/>
      <c r="C193" s="64"/>
      <c r="D193" s="218" t="s">
        <v>233</v>
      </c>
      <c r="E193" s="64"/>
      <c r="F193" s="219" t="s">
        <v>2475</v>
      </c>
      <c r="G193" s="64"/>
      <c r="H193" s="64"/>
      <c r="I193" s="174"/>
      <c r="J193" s="64"/>
      <c r="K193" s="64"/>
      <c r="L193" s="62"/>
      <c r="M193" s="220"/>
      <c r="N193" s="43"/>
      <c r="O193" s="43"/>
      <c r="P193" s="43"/>
      <c r="Q193" s="43"/>
      <c r="R193" s="43"/>
      <c r="S193" s="43"/>
      <c r="T193" s="79"/>
      <c r="AT193" s="25" t="s">
        <v>233</v>
      </c>
      <c r="AU193" s="25" t="s">
        <v>25</v>
      </c>
    </row>
    <row r="194" spans="2:63" s="11" customFormat="1" ht="37.35" customHeight="1">
      <c r="B194" s="189"/>
      <c r="C194" s="190"/>
      <c r="D194" s="191" t="s">
        <v>76</v>
      </c>
      <c r="E194" s="192" t="s">
        <v>2476</v>
      </c>
      <c r="F194" s="192" t="s">
        <v>2477</v>
      </c>
      <c r="G194" s="190"/>
      <c r="H194" s="190"/>
      <c r="I194" s="193"/>
      <c r="J194" s="194">
        <f>BK194</f>
        <v>0</v>
      </c>
      <c r="K194" s="190"/>
      <c r="L194" s="195"/>
      <c r="M194" s="196"/>
      <c r="N194" s="197"/>
      <c r="O194" s="197"/>
      <c r="P194" s="198">
        <f>P195</f>
        <v>0</v>
      </c>
      <c r="Q194" s="197"/>
      <c r="R194" s="198">
        <f>R195</f>
        <v>0</v>
      </c>
      <c r="S194" s="197"/>
      <c r="T194" s="199">
        <f>T195</f>
        <v>0</v>
      </c>
      <c r="AR194" s="200" t="s">
        <v>25</v>
      </c>
      <c r="AT194" s="201" t="s">
        <v>76</v>
      </c>
      <c r="AU194" s="201" t="s">
        <v>77</v>
      </c>
      <c r="AY194" s="200" t="s">
        <v>225</v>
      </c>
      <c r="BK194" s="202">
        <f>BK195</f>
        <v>0</v>
      </c>
    </row>
    <row r="195" spans="2:63" s="11" customFormat="1" ht="19.9" customHeight="1">
      <c r="B195" s="189"/>
      <c r="C195" s="190"/>
      <c r="D195" s="203" t="s">
        <v>76</v>
      </c>
      <c r="E195" s="204" t="s">
        <v>2478</v>
      </c>
      <c r="F195" s="204" t="s">
        <v>2479</v>
      </c>
      <c r="G195" s="190"/>
      <c r="H195" s="190"/>
      <c r="I195" s="193"/>
      <c r="J195" s="205">
        <f>BK195</f>
        <v>0</v>
      </c>
      <c r="K195" s="190"/>
      <c r="L195" s="195"/>
      <c r="M195" s="196"/>
      <c r="N195" s="197"/>
      <c r="O195" s="197"/>
      <c r="P195" s="198">
        <f>SUM(P196:P205)</f>
        <v>0</v>
      </c>
      <c r="Q195" s="197"/>
      <c r="R195" s="198">
        <f>SUM(R196:R205)</f>
        <v>0</v>
      </c>
      <c r="S195" s="197"/>
      <c r="T195" s="199">
        <f>SUM(T196:T205)</f>
        <v>0</v>
      </c>
      <c r="AR195" s="200" t="s">
        <v>25</v>
      </c>
      <c r="AT195" s="201" t="s">
        <v>76</v>
      </c>
      <c r="AU195" s="201" t="s">
        <v>25</v>
      </c>
      <c r="AY195" s="200" t="s">
        <v>225</v>
      </c>
      <c r="BK195" s="202">
        <f>SUM(BK196:BK205)</f>
        <v>0</v>
      </c>
    </row>
    <row r="196" spans="2:65" s="1" customFormat="1" ht="16.5" customHeight="1">
      <c r="B196" s="42"/>
      <c r="C196" s="206" t="s">
        <v>679</v>
      </c>
      <c r="D196" s="206" t="s">
        <v>227</v>
      </c>
      <c r="E196" s="207" t="s">
        <v>2480</v>
      </c>
      <c r="F196" s="208" t="s">
        <v>2481</v>
      </c>
      <c r="G196" s="209" t="s">
        <v>2369</v>
      </c>
      <c r="H196" s="210">
        <v>17</v>
      </c>
      <c r="I196" s="211"/>
      <c r="J196" s="212">
        <f>ROUND(I196*H196,2)</f>
        <v>0</v>
      </c>
      <c r="K196" s="208" t="s">
        <v>24</v>
      </c>
      <c r="L196" s="62"/>
      <c r="M196" s="213" t="s">
        <v>24</v>
      </c>
      <c r="N196" s="214" t="s">
        <v>48</v>
      </c>
      <c r="O196" s="43"/>
      <c r="P196" s="215">
        <f>O196*H196</f>
        <v>0</v>
      </c>
      <c r="Q196" s="215">
        <v>0</v>
      </c>
      <c r="R196" s="215">
        <f>Q196*H196</f>
        <v>0</v>
      </c>
      <c r="S196" s="215">
        <v>0</v>
      </c>
      <c r="T196" s="216">
        <f>S196*H196</f>
        <v>0</v>
      </c>
      <c r="AR196" s="25" t="s">
        <v>231</v>
      </c>
      <c r="AT196" s="25" t="s">
        <v>227</v>
      </c>
      <c r="AU196" s="25" t="s">
        <v>85</v>
      </c>
      <c r="AY196" s="25" t="s">
        <v>225</v>
      </c>
      <c r="BE196" s="217">
        <f>IF(N196="základní",J196,0)</f>
        <v>0</v>
      </c>
      <c r="BF196" s="217">
        <f>IF(N196="snížená",J196,0)</f>
        <v>0</v>
      </c>
      <c r="BG196" s="217">
        <f>IF(N196="zákl. přenesená",J196,0)</f>
        <v>0</v>
      </c>
      <c r="BH196" s="217">
        <f>IF(N196="sníž. přenesená",J196,0)</f>
        <v>0</v>
      </c>
      <c r="BI196" s="217">
        <f>IF(N196="nulová",J196,0)</f>
        <v>0</v>
      </c>
      <c r="BJ196" s="25" t="s">
        <v>25</v>
      </c>
      <c r="BK196" s="217">
        <f>ROUND(I196*H196,2)</f>
        <v>0</v>
      </c>
      <c r="BL196" s="25" t="s">
        <v>231</v>
      </c>
      <c r="BM196" s="25" t="s">
        <v>939</v>
      </c>
    </row>
    <row r="197" spans="2:47" s="1" customFormat="1" ht="13.5">
      <c r="B197" s="42"/>
      <c r="C197" s="64"/>
      <c r="D197" s="223" t="s">
        <v>233</v>
      </c>
      <c r="E197" s="64"/>
      <c r="F197" s="269" t="s">
        <v>2481</v>
      </c>
      <c r="G197" s="64"/>
      <c r="H197" s="64"/>
      <c r="I197" s="174"/>
      <c r="J197" s="64"/>
      <c r="K197" s="64"/>
      <c r="L197" s="62"/>
      <c r="M197" s="220"/>
      <c r="N197" s="43"/>
      <c r="O197" s="43"/>
      <c r="P197" s="43"/>
      <c r="Q197" s="43"/>
      <c r="R197" s="43"/>
      <c r="S197" s="43"/>
      <c r="T197" s="79"/>
      <c r="AT197" s="25" t="s">
        <v>233</v>
      </c>
      <c r="AU197" s="25" t="s">
        <v>85</v>
      </c>
    </row>
    <row r="198" spans="2:65" s="1" customFormat="1" ht="16.5" customHeight="1">
      <c r="B198" s="42"/>
      <c r="C198" s="206" t="s">
        <v>684</v>
      </c>
      <c r="D198" s="206" t="s">
        <v>227</v>
      </c>
      <c r="E198" s="207" t="s">
        <v>2482</v>
      </c>
      <c r="F198" s="208" t="s">
        <v>2483</v>
      </c>
      <c r="G198" s="209" t="s">
        <v>2369</v>
      </c>
      <c r="H198" s="210">
        <v>2</v>
      </c>
      <c r="I198" s="211"/>
      <c r="J198" s="212">
        <f>ROUND(I198*H198,2)</f>
        <v>0</v>
      </c>
      <c r="K198" s="208" t="s">
        <v>24</v>
      </c>
      <c r="L198" s="62"/>
      <c r="M198" s="213" t="s">
        <v>24</v>
      </c>
      <c r="N198" s="214" t="s">
        <v>48</v>
      </c>
      <c r="O198" s="43"/>
      <c r="P198" s="215">
        <f>O198*H198</f>
        <v>0</v>
      </c>
      <c r="Q198" s="215">
        <v>0</v>
      </c>
      <c r="R198" s="215">
        <f>Q198*H198</f>
        <v>0</v>
      </c>
      <c r="S198" s="215">
        <v>0</v>
      </c>
      <c r="T198" s="216">
        <f>S198*H198</f>
        <v>0</v>
      </c>
      <c r="AR198" s="25" t="s">
        <v>231</v>
      </c>
      <c r="AT198" s="25" t="s">
        <v>227</v>
      </c>
      <c r="AU198" s="25" t="s">
        <v>85</v>
      </c>
      <c r="AY198" s="25" t="s">
        <v>225</v>
      </c>
      <c r="BE198" s="217">
        <f>IF(N198="základní",J198,0)</f>
        <v>0</v>
      </c>
      <c r="BF198" s="217">
        <f>IF(N198="snížená",J198,0)</f>
        <v>0</v>
      </c>
      <c r="BG198" s="217">
        <f>IF(N198="zákl. přenesená",J198,0)</f>
        <v>0</v>
      </c>
      <c r="BH198" s="217">
        <f>IF(N198="sníž. přenesená",J198,0)</f>
        <v>0</v>
      </c>
      <c r="BI198" s="217">
        <f>IF(N198="nulová",J198,0)</f>
        <v>0</v>
      </c>
      <c r="BJ198" s="25" t="s">
        <v>25</v>
      </c>
      <c r="BK198" s="217">
        <f>ROUND(I198*H198,2)</f>
        <v>0</v>
      </c>
      <c r="BL198" s="25" t="s">
        <v>231</v>
      </c>
      <c r="BM198" s="25" t="s">
        <v>947</v>
      </c>
    </row>
    <row r="199" spans="2:47" s="1" customFormat="1" ht="13.5">
      <c r="B199" s="42"/>
      <c r="C199" s="64"/>
      <c r="D199" s="223" t="s">
        <v>233</v>
      </c>
      <c r="E199" s="64"/>
      <c r="F199" s="269" t="s">
        <v>2484</v>
      </c>
      <c r="G199" s="64"/>
      <c r="H199" s="64"/>
      <c r="I199" s="174"/>
      <c r="J199" s="64"/>
      <c r="K199" s="64"/>
      <c r="L199" s="62"/>
      <c r="M199" s="220"/>
      <c r="N199" s="43"/>
      <c r="O199" s="43"/>
      <c r="P199" s="43"/>
      <c r="Q199" s="43"/>
      <c r="R199" s="43"/>
      <c r="S199" s="43"/>
      <c r="T199" s="79"/>
      <c r="AT199" s="25" t="s">
        <v>233</v>
      </c>
      <c r="AU199" s="25" t="s">
        <v>85</v>
      </c>
    </row>
    <row r="200" spans="2:65" s="1" customFormat="1" ht="16.5" customHeight="1">
      <c r="B200" s="42"/>
      <c r="C200" s="206" t="s">
        <v>689</v>
      </c>
      <c r="D200" s="206" t="s">
        <v>227</v>
      </c>
      <c r="E200" s="207" t="s">
        <v>2485</v>
      </c>
      <c r="F200" s="208" t="s">
        <v>2486</v>
      </c>
      <c r="G200" s="209" t="s">
        <v>2369</v>
      </c>
      <c r="H200" s="210">
        <v>4</v>
      </c>
      <c r="I200" s="211"/>
      <c r="J200" s="212">
        <f>ROUND(I200*H200,2)</f>
        <v>0</v>
      </c>
      <c r="K200" s="208" t="s">
        <v>24</v>
      </c>
      <c r="L200" s="62"/>
      <c r="M200" s="213" t="s">
        <v>24</v>
      </c>
      <c r="N200" s="214" t="s">
        <v>48</v>
      </c>
      <c r="O200" s="43"/>
      <c r="P200" s="215">
        <f>O200*H200</f>
        <v>0</v>
      </c>
      <c r="Q200" s="215">
        <v>0</v>
      </c>
      <c r="R200" s="215">
        <f>Q200*H200</f>
        <v>0</v>
      </c>
      <c r="S200" s="215">
        <v>0</v>
      </c>
      <c r="T200" s="216">
        <f>S200*H200</f>
        <v>0</v>
      </c>
      <c r="AR200" s="25" t="s">
        <v>231</v>
      </c>
      <c r="AT200" s="25" t="s">
        <v>227</v>
      </c>
      <c r="AU200" s="25" t="s">
        <v>85</v>
      </c>
      <c r="AY200" s="25" t="s">
        <v>225</v>
      </c>
      <c r="BE200" s="217">
        <f>IF(N200="základní",J200,0)</f>
        <v>0</v>
      </c>
      <c r="BF200" s="217">
        <f>IF(N200="snížená",J200,0)</f>
        <v>0</v>
      </c>
      <c r="BG200" s="217">
        <f>IF(N200="zákl. přenesená",J200,0)</f>
        <v>0</v>
      </c>
      <c r="BH200" s="217">
        <f>IF(N200="sníž. přenesená",J200,0)</f>
        <v>0</v>
      </c>
      <c r="BI200" s="217">
        <f>IF(N200="nulová",J200,0)</f>
        <v>0</v>
      </c>
      <c r="BJ200" s="25" t="s">
        <v>25</v>
      </c>
      <c r="BK200" s="217">
        <f>ROUND(I200*H200,2)</f>
        <v>0</v>
      </c>
      <c r="BL200" s="25" t="s">
        <v>231</v>
      </c>
      <c r="BM200" s="25" t="s">
        <v>955</v>
      </c>
    </row>
    <row r="201" spans="2:47" s="1" customFormat="1" ht="13.5">
      <c r="B201" s="42"/>
      <c r="C201" s="64"/>
      <c r="D201" s="223" t="s">
        <v>233</v>
      </c>
      <c r="E201" s="64"/>
      <c r="F201" s="269" t="s">
        <v>2486</v>
      </c>
      <c r="G201" s="64"/>
      <c r="H201" s="64"/>
      <c r="I201" s="174"/>
      <c r="J201" s="64"/>
      <c r="K201" s="64"/>
      <c r="L201" s="62"/>
      <c r="M201" s="220"/>
      <c r="N201" s="43"/>
      <c r="O201" s="43"/>
      <c r="P201" s="43"/>
      <c r="Q201" s="43"/>
      <c r="R201" s="43"/>
      <c r="S201" s="43"/>
      <c r="T201" s="79"/>
      <c r="AT201" s="25" t="s">
        <v>233</v>
      </c>
      <c r="AU201" s="25" t="s">
        <v>85</v>
      </c>
    </row>
    <row r="202" spans="2:65" s="1" customFormat="1" ht="16.5" customHeight="1">
      <c r="B202" s="42"/>
      <c r="C202" s="206" t="s">
        <v>696</v>
      </c>
      <c r="D202" s="206" t="s">
        <v>227</v>
      </c>
      <c r="E202" s="207" t="s">
        <v>2487</v>
      </c>
      <c r="F202" s="208" t="s">
        <v>2488</v>
      </c>
      <c r="G202" s="209" t="s">
        <v>2369</v>
      </c>
      <c r="H202" s="210">
        <v>5</v>
      </c>
      <c r="I202" s="211"/>
      <c r="J202" s="212">
        <f>ROUND(I202*H202,2)</f>
        <v>0</v>
      </c>
      <c r="K202" s="208" t="s">
        <v>24</v>
      </c>
      <c r="L202" s="62"/>
      <c r="M202" s="213" t="s">
        <v>24</v>
      </c>
      <c r="N202" s="214" t="s">
        <v>48</v>
      </c>
      <c r="O202" s="43"/>
      <c r="P202" s="215">
        <f>O202*H202</f>
        <v>0</v>
      </c>
      <c r="Q202" s="215">
        <v>0</v>
      </c>
      <c r="R202" s="215">
        <f>Q202*H202</f>
        <v>0</v>
      </c>
      <c r="S202" s="215">
        <v>0</v>
      </c>
      <c r="T202" s="216">
        <f>S202*H202</f>
        <v>0</v>
      </c>
      <c r="AR202" s="25" t="s">
        <v>231</v>
      </c>
      <c r="AT202" s="25" t="s">
        <v>227</v>
      </c>
      <c r="AU202" s="25" t="s">
        <v>85</v>
      </c>
      <c r="AY202" s="25" t="s">
        <v>225</v>
      </c>
      <c r="BE202" s="217">
        <f>IF(N202="základní",J202,0)</f>
        <v>0</v>
      </c>
      <c r="BF202" s="217">
        <f>IF(N202="snížená",J202,0)</f>
        <v>0</v>
      </c>
      <c r="BG202" s="217">
        <f>IF(N202="zákl. přenesená",J202,0)</f>
        <v>0</v>
      </c>
      <c r="BH202" s="217">
        <f>IF(N202="sníž. přenesená",J202,0)</f>
        <v>0</v>
      </c>
      <c r="BI202" s="217">
        <f>IF(N202="nulová",J202,0)</f>
        <v>0</v>
      </c>
      <c r="BJ202" s="25" t="s">
        <v>25</v>
      </c>
      <c r="BK202" s="217">
        <f>ROUND(I202*H202,2)</f>
        <v>0</v>
      </c>
      <c r="BL202" s="25" t="s">
        <v>231</v>
      </c>
      <c r="BM202" s="25" t="s">
        <v>31</v>
      </c>
    </row>
    <row r="203" spans="2:47" s="1" customFormat="1" ht="13.5">
      <c r="B203" s="42"/>
      <c r="C203" s="64"/>
      <c r="D203" s="223" t="s">
        <v>233</v>
      </c>
      <c r="E203" s="64"/>
      <c r="F203" s="269" t="s">
        <v>2488</v>
      </c>
      <c r="G203" s="64"/>
      <c r="H203" s="64"/>
      <c r="I203" s="174"/>
      <c r="J203" s="64"/>
      <c r="K203" s="64"/>
      <c r="L203" s="62"/>
      <c r="M203" s="220"/>
      <c r="N203" s="43"/>
      <c r="O203" s="43"/>
      <c r="P203" s="43"/>
      <c r="Q203" s="43"/>
      <c r="R203" s="43"/>
      <c r="S203" s="43"/>
      <c r="T203" s="79"/>
      <c r="AT203" s="25" t="s">
        <v>233</v>
      </c>
      <c r="AU203" s="25" t="s">
        <v>85</v>
      </c>
    </row>
    <row r="204" spans="2:65" s="1" customFormat="1" ht="16.5" customHeight="1">
      <c r="B204" s="42"/>
      <c r="C204" s="206" t="s">
        <v>705</v>
      </c>
      <c r="D204" s="206" t="s">
        <v>227</v>
      </c>
      <c r="E204" s="207" t="s">
        <v>2489</v>
      </c>
      <c r="F204" s="208" t="s">
        <v>2490</v>
      </c>
      <c r="G204" s="209" t="s">
        <v>2369</v>
      </c>
      <c r="H204" s="210">
        <v>21</v>
      </c>
      <c r="I204" s="211"/>
      <c r="J204" s="212">
        <f>ROUND(I204*H204,2)</f>
        <v>0</v>
      </c>
      <c r="K204" s="208" t="s">
        <v>24</v>
      </c>
      <c r="L204" s="62"/>
      <c r="M204" s="213" t="s">
        <v>24</v>
      </c>
      <c r="N204" s="214" t="s">
        <v>48</v>
      </c>
      <c r="O204" s="43"/>
      <c r="P204" s="215">
        <f>O204*H204</f>
        <v>0</v>
      </c>
      <c r="Q204" s="215">
        <v>0</v>
      </c>
      <c r="R204" s="215">
        <f>Q204*H204</f>
        <v>0</v>
      </c>
      <c r="S204" s="215">
        <v>0</v>
      </c>
      <c r="T204" s="216">
        <f>S204*H204</f>
        <v>0</v>
      </c>
      <c r="AR204" s="25" t="s">
        <v>231</v>
      </c>
      <c r="AT204" s="25" t="s">
        <v>227</v>
      </c>
      <c r="AU204" s="25" t="s">
        <v>85</v>
      </c>
      <c r="AY204" s="25" t="s">
        <v>225</v>
      </c>
      <c r="BE204" s="217">
        <f>IF(N204="základní",J204,0)</f>
        <v>0</v>
      </c>
      <c r="BF204" s="217">
        <f>IF(N204="snížená",J204,0)</f>
        <v>0</v>
      </c>
      <c r="BG204" s="217">
        <f>IF(N204="zákl. přenesená",J204,0)</f>
        <v>0</v>
      </c>
      <c r="BH204" s="217">
        <f>IF(N204="sníž. přenesená",J204,0)</f>
        <v>0</v>
      </c>
      <c r="BI204" s="217">
        <f>IF(N204="nulová",J204,0)</f>
        <v>0</v>
      </c>
      <c r="BJ204" s="25" t="s">
        <v>25</v>
      </c>
      <c r="BK204" s="217">
        <f>ROUND(I204*H204,2)</f>
        <v>0</v>
      </c>
      <c r="BL204" s="25" t="s">
        <v>231</v>
      </c>
      <c r="BM204" s="25" t="s">
        <v>970</v>
      </c>
    </row>
    <row r="205" spans="2:47" s="1" customFormat="1" ht="13.5">
      <c r="B205" s="42"/>
      <c r="C205" s="64"/>
      <c r="D205" s="218" t="s">
        <v>233</v>
      </c>
      <c r="E205" s="64"/>
      <c r="F205" s="219" t="s">
        <v>2490</v>
      </c>
      <c r="G205" s="64"/>
      <c r="H205" s="64"/>
      <c r="I205" s="174"/>
      <c r="J205" s="64"/>
      <c r="K205" s="64"/>
      <c r="L205" s="62"/>
      <c r="M205" s="287"/>
      <c r="N205" s="288"/>
      <c r="O205" s="288"/>
      <c r="P205" s="288"/>
      <c r="Q205" s="288"/>
      <c r="R205" s="288"/>
      <c r="S205" s="288"/>
      <c r="T205" s="289"/>
      <c r="AT205" s="25" t="s">
        <v>233</v>
      </c>
      <c r="AU205" s="25" t="s">
        <v>85</v>
      </c>
    </row>
    <row r="206" spans="2:12" s="1" customFormat="1" ht="6.95" customHeight="1">
      <c r="B206" s="57"/>
      <c r="C206" s="58"/>
      <c r="D206" s="58"/>
      <c r="E206" s="58"/>
      <c r="F206" s="58"/>
      <c r="G206" s="58"/>
      <c r="H206" s="58"/>
      <c r="I206" s="150"/>
      <c r="J206" s="58"/>
      <c r="K206" s="58"/>
      <c r="L206" s="62"/>
    </row>
  </sheetData>
  <sheetProtection password="CC35" sheet="1" objects="1" scenarios="1" formatCells="0" formatColumns="0" formatRows="0" sort="0" autoFilter="0"/>
  <autoFilter ref="C94:K205"/>
  <mergeCells count="16">
    <mergeCell ref="L2:V2"/>
    <mergeCell ref="E81:H81"/>
    <mergeCell ref="E85:H85"/>
    <mergeCell ref="E83:H83"/>
    <mergeCell ref="E87:H87"/>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2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107</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158</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2174</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2491</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27</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
        <v>24</v>
      </c>
      <c r="K18" s="46"/>
    </row>
    <row r="19" spans="2:11" s="1" customFormat="1" ht="18" customHeight="1">
      <c r="B19" s="42"/>
      <c r="C19" s="43"/>
      <c r="D19" s="43"/>
      <c r="E19" s="36" t="s">
        <v>34</v>
      </c>
      <c r="F19" s="43"/>
      <c r="G19" s="43"/>
      <c r="H19" s="43"/>
      <c r="I19" s="130" t="s">
        <v>35</v>
      </c>
      <c r="J19" s="36" t="s">
        <v>24</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
        <v>24</v>
      </c>
      <c r="K24" s="46"/>
    </row>
    <row r="25" spans="2:11" s="1" customFormat="1" ht="18" customHeight="1">
      <c r="B25" s="42"/>
      <c r="C25" s="43"/>
      <c r="D25" s="43"/>
      <c r="E25" s="36" t="s">
        <v>39</v>
      </c>
      <c r="F25" s="43"/>
      <c r="G25" s="43"/>
      <c r="H25" s="43"/>
      <c r="I25" s="130" t="s">
        <v>35</v>
      </c>
      <c r="J25" s="36" t="s">
        <v>24</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85.5" customHeight="1">
      <c r="B28" s="132"/>
      <c r="C28" s="133"/>
      <c r="D28" s="133"/>
      <c r="E28" s="377" t="s">
        <v>42</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ROUND(SUM(BE90:BE126),2)</f>
        <v>0</v>
      </c>
      <c r="G34" s="43"/>
      <c r="H34" s="43"/>
      <c r="I34" s="142">
        <v>0.21</v>
      </c>
      <c r="J34" s="141">
        <f>ROUND(ROUND((SUM(BE90:BE126)),2)*I34,2)</f>
        <v>0</v>
      </c>
      <c r="K34" s="46"/>
    </row>
    <row r="35" spans="2:11" s="1" customFormat="1" ht="14.45" customHeight="1">
      <c r="B35" s="42"/>
      <c r="C35" s="43"/>
      <c r="D35" s="43"/>
      <c r="E35" s="50" t="s">
        <v>49</v>
      </c>
      <c r="F35" s="141">
        <f>ROUND(SUM(BF90:BF126),2)</f>
        <v>0</v>
      </c>
      <c r="G35" s="43"/>
      <c r="H35" s="43"/>
      <c r="I35" s="142">
        <v>0.15</v>
      </c>
      <c r="J35" s="141">
        <f>ROUND(ROUND((SUM(BF90:BF126)),2)*I35,2)</f>
        <v>0</v>
      </c>
      <c r="K35" s="46"/>
    </row>
    <row r="36" spans="2:11" s="1" customFormat="1" ht="14.45" customHeight="1" hidden="1">
      <c r="B36" s="42"/>
      <c r="C36" s="43"/>
      <c r="D36" s="43"/>
      <c r="E36" s="50" t="s">
        <v>50</v>
      </c>
      <c r="F36" s="141">
        <f>ROUND(SUM(BG90:BG126),2)</f>
        <v>0</v>
      </c>
      <c r="G36" s="43"/>
      <c r="H36" s="43"/>
      <c r="I36" s="142">
        <v>0.21</v>
      </c>
      <c r="J36" s="141">
        <v>0</v>
      </c>
      <c r="K36" s="46"/>
    </row>
    <row r="37" spans="2:11" s="1" customFormat="1" ht="14.45" customHeight="1" hidden="1">
      <c r="B37" s="42"/>
      <c r="C37" s="43"/>
      <c r="D37" s="43"/>
      <c r="E37" s="50" t="s">
        <v>51</v>
      </c>
      <c r="F37" s="141">
        <f>ROUND(SUM(BH90:BH126),2)</f>
        <v>0</v>
      </c>
      <c r="G37" s="43"/>
      <c r="H37" s="43"/>
      <c r="I37" s="142">
        <v>0.15</v>
      </c>
      <c r="J37" s="141">
        <v>0</v>
      </c>
      <c r="K37" s="46"/>
    </row>
    <row r="38" spans="2:11" s="1" customFormat="1" ht="14.45" customHeight="1" hidden="1">
      <c r="B38" s="42"/>
      <c r="C38" s="43"/>
      <c r="D38" s="43"/>
      <c r="E38" s="50" t="s">
        <v>52</v>
      </c>
      <c r="F38" s="141">
        <f>ROUND(SUM(BI90:BI126),2)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158</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2174</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D.1.4.c - Slaboproudá elektrotechnika</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Mariánský Týnec 1, 33141 Kralovice</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J90</f>
        <v>0</v>
      </c>
      <c r="K64" s="46"/>
      <c r="AU64" s="25" t="s">
        <v>175</v>
      </c>
    </row>
    <row r="65" spans="2:11" s="8" customFormat="1" ht="24.95" customHeight="1">
      <c r="B65" s="160"/>
      <c r="C65" s="161"/>
      <c r="D65" s="162" t="s">
        <v>2492</v>
      </c>
      <c r="E65" s="163"/>
      <c r="F65" s="163"/>
      <c r="G65" s="163"/>
      <c r="H65" s="163"/>
      <c r="I65" s="164"/>
      <c r="J65" s="165">
        <f>J91</f>
        <v>0</v>
      </c>
      <c r="K65" s="166"/>
    </row>
    <row r="66" spans="2:11" s="8" customFormat="1" ht="24.95" customHeight="1">
      <c r="B66" s="160"/>
      <c r="C66" s="161"/>
      <c r="D66" s="162" t="s">
        <v>2493</v>
      </c>
      <c r="E66" s="163"/>
      <c r="F66" s="163"/>
      <c r="G66" s="163"/>
      <c r="H66" s="163"/>
      <c r="I66" s="164"/>
      <c r="J66" s="165">
        <f>J100</f>
        <v>0</v>
      </c>
      <c r="K66" s="166"/>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209</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16.5" customHeight="1">
      <c r="B76" s="42"/>
      <c r="C76" s="64"/>
      <c r="D76" s="64"/>
      <c r="E76" s="418" t="str">
        <f>E7</f>
        <v>Mariánská Týnice - Dostavba východního ambitu</v>
      </c>
      <c r="F76" s="419"/>
      <c r="G76" s="419"/>
      <c r="H76" s="419"/>
      <c r="I76" s="174"/>
      <c r="J76" s="64"/>
      <c r="K76" s="64"/>
      <c r="L76" s="62"/>
    </row>
    <row r="77" spans="2:12" ht="13.5">
      <c r="B77" s="29"/>
      <c r="C77" s="66" t="s">
        <v>155</v>
      </c>
      <c r="D77" s="175"/>
      <c r="E77" s="175"/>
      <c r="F77" s="175"/>
      <c r="G77" s="175"/>
      <c r="H77" s="175"/>
      <c r="J77" s="175"/>
      <c r="K77" s="175"/>
      <c r="L77" s="176"/>
    </row>
    <row r="78" spans="2:12" ht="16.5" customHeight="1">
      <c r="B78" s="29"/>
      <c r="C78" s="175"/>
      <c r="D78" s="175"/>
      <c r="E78" s="418" t="s">
        <v>158</v>
      </c>
      <c r="F78" s="423"/>
      <c r="G78" s="423"/>
      <c r="H78" s="423"/>
      <c r="J78" s="175"/>
      <c r="K78" s="175"/>
      <c r="L78" s="176"/>
    </row>
    <row r="79" spans="2:12" ht="13.5">
      <c r="B79" s="29"/>
      <c r="C79" s="66" t="s">
        <v>161</v>
      </c>
      <c r="D79" s="175"/>
      <c r="E79" s="175"/>
      <c r="F79" s="175"/>
      <c r="G79" s="175"/>
      <c r="H79" s="175"/>
      <c r="J79" s="175"/>
      <c r="K79" s="175"/>
      <c r="L79" s="176"/>
    </row>
    <row r="80" spans="2:12" s="1" customFormat="1" ht="16.5" customHeight="1">
      <c r="B80" s="42"/>
      <c r="C80" s="64"/>
      <c r="D80" s="64"/>
      <c r="E80" s="422" t="s">
        <v>2174</v>
      </c>
      <c r="F80" s="420"/>
      <c r="G80" s="420"/>
      <c r="H80" s="420"/>
      <c r="I80" s="174"/>
      <c r="J80" s="64"/>
      <c r="K80" s="64"/>
      <c r="L80" s="62"/>
    </row>
    <row r="81" spans="2:12" s="1" customFormat="1" ht="14.45" customHeight="1">
      <c r="B81" s="42"/>
      <c r="C81" s="66" t="s">
        <v>2168</v>
      </c>
      <c r="D81" s="64"/>
      <c r="E81" s="64"/>
      <c r="F81" s="64"/>
      <c r="G81" s="64"/>
      <c r="H81" s="64"/>
      <c r="I81" s="174"/>
      <c r="J81" s="64"/>
      <c r="K81" s="64"/>
      <c r="L81" s="62"/>
    </row>
    <row r="82" spans="2:12" s="1" customFormat="1" ht="17.25" customHeight="1">
      <c r="B82" s="42"/>
      <c r="C82" s="64"/>
      <c r="D82" s="64"/>
      <c r="E82" s="388" t="str">
        <f>E13</f>
        <v>D.1.4.c - Slaboproudá elektrotechnika</v>
      </c>
      <c r="F82" s="420"/>
      <c r="G82" s="420"/>
      <c r="H82" s="420"/>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26</v>
      </c>
      <c r="D84" s="64"/>
      <c r="E84" s="64"/>
      <c r="F84" s="177" t="str">
        <f>F16</f>
        <v>Mariánský Týnec 1, 33141 Kralovice</v>
      </c>
      <c r="G84" s="64"/>
      <c r="H84" s="64"/>
      <c r="I84" s="178" t="s">
        <v>28</v>
      </c>
      <c r="J84" s="74" t="str">
        <f>IF(J16="","",J16)</f>
        <v>19. 6. 2017</v>
      </c>
      <c r="K84" s="64"/>
      <c r="L84" s="62"/>
    </row>
    <row r="85" spans="2:12" s="1" customFormat="1" ht="6.95" customHeight="1">
      <c r="B85" s="42"/>
      <c r="C85" s="64"/>
      <c r="D85" s="64"/>
      <c r="E85" s="64"/>
      <c r="F85" s="64"/>
      <c r="G85" s="64"/>
      <c r="H85" s="64"/>
      <c r="I85" s="174"/>
      <c r="J85" s="64"/>
      <c r="K85" s="64"/>
      <c r="L85" s="62"/>
    </row>
    <row r="86" spans="2:12" s="1" customFormat="1" ht="13.5">
      <c r="B86" s="42"/>
      <c r="C86" s="66" t="s">
        <v>32</v>
      </c>
      <c r="D86" s="64"/>
      <c r="E86" s="64"/>
      <c r="F86" s="177" t="str">
        <f>E19</f>
        <v>Muzeum a galerie severního Plzeňska v M. Týnici</v>
      </c>
      <c r="G86" s="64"/>
      <c r="H86" s="64"/>
      <c r="I86" s="178" t="s">
        <v>38</v>
      </c>
      <c r="J86" s="177" t="str">
        <f>E25</f>
        <v>ATELIER SOUKUP OPL ŠVEHLA s.r.o.</v>
      </c>
      <c r="K86" s="64"/>
      <c r="L86" s="62"/>
    </row>
    <row r="87" spans="2:12" s="1" customFormat="1" ht="14.45" customHeight="1">
      <c r="B87" s="42"/>
      <c r="C87" s="66" t="s">
        <v>36</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210</v>
      </c>
      <c r="D89" s="181" t="s">
        <v>62</v>
      </c>
      <c r="E89" s="181" t="s">
        <v>58</v>
      </c>
      <c r="F89" s="181" t="s">
        <v>211</v>
      </c>
      <c r="G89" s="181" t="s">
        <v>212</v>
      </c>
      <c r="H89" s="181" t="s">
        <v>213</v>
      </c>
      <c r="I89" s="182" t="s">
        <v>214</v>
      </c>
      <c r="J89" s="181" t="s">
        <v>173</v>
      </c>
      <c r="K89" s="183" t="s">
        <v>215</v>
      </c>
      <c r="L89" s="184"/>
      <c r="M89" s="82" t="s">
        <v>216</v>
      </c>
      <c r="N89" s="83" t="s">
        <v>47</v>
      </c>
      <c r="O89" s="83" t="s">
        <v>217</v>
      </c>
      <c r="P89" s="83" t="s">
        <v>218</v>
      </c>
      <c r="Q89" s="83" t="s">
        <v>219</v>
      </c>
      <c r="R89" s="83" t="s">
        <v>220</v>
      </c>
      <c r="S89" s="83" t="s">
        <v>221</v>
      </c>
      <c r="T89" s="84" t="s">
        <v>222</v>
      </c>
    </row>
    <row r="90" spans="2:63" s="1" customFormat="1" ht="29.25" customHeight="1">
      <c r="B90" s="42"/>
      <c r="C90" s="88" t="s">
        <v>174</v>
      </c>
      <c r="D90" s="64"/>
      <c r="E90" s="64"/>
      <c r="F90" s="64"/>
      <c r="G90" s="64"/>
      <c r="H90" s="64"/>
      <c r="I90" s="174"/>
      <c r="J90" s="185">
        <f>BK90</f>
        <v>0</v>
      </c>
      <c r="K90" s="64"/>
      <c r="L90" s="62"/>
      <c r="M90" s="85"/>
      <c r="N90" s="86"/>
      <c r="O90" s="86"/>
      <c r="P90" s="186">
        <f>P91+P100</f>
        <v>0</v>
      </c>
      <c r="Q90" s="86"/>
      <c r="R90" s="186">
        <f>R91+R100</f>
        <v>0</v>
      </c>
      <c r="S90" s="86"/>
      <c r="T90" s="187">
        <f>T91+T100</f>
        <v>0</v>
      </c>
      <c r="AT90" s="25" t="s">
        <v>76</v>
      </c>
      <c r="AU90" s="25" t="s">
        <v>175</v>
      </c>
      <c r="BK90" s="188">
        <f>BK91+BK100</f>
        <v>0</v>
      </c>
    </row>
    <row r="91" spans="2:63" s="11" customFormat="1" ht="37.35" customHeight="1">
      <c r="B91" s="189"/>
      <c r="C91" s="190"/>
      <c r="D91" s="203" t="s">
        <v>76</v>
      </c>
      <c r="E91" s="290" t="s">
        <v>81</v>
      </c>
      <c r="F91" s="290" t="s">
        <v>2373</v>
      </c>
      <c r="G91" s="190"/>
      <c r="H91" s="190"/>
      <c r="I91" s="193"/>
      <c r="J91" s="291">
        <f>BK91</f>
        <v>0</v>
      </c>
      <c r="K91" s="190"/>
      <c r="L91" s="195"/>
      <c r="M91" s="196"/>
      <c r="N91" s="197"/>
      <c r="O91" s="197"/>
      <c r="P91" s="198">
        <f>SUM(P92:P99)</f>
        <v>0</v>
      </c>
      <c r="Q91" s="197"/>
      <c r="R91" s="198">
        <f>SUM(R92:R99)</f>
        <v>0</v>
      </c>
      <c r="S91" s="197"/>
      <c r="T91" s="199">
        <f>SUM(T92:T99)</f>
        <v>0</v>
      </c>
      <c r="AR91" s="200" t="s">
        <v>25</v>
      </c>
      <c r="AT91" s="201" t="s">
        <v>76</v>
      </c>
      <c r="AU91" s="201" t="s">
        <v>77</v>
      </c>
      <c r="AY91" s="200" t="s">
        <v>225</v>
      </c>
      <c r="BK91" s="202">
        <f>SUM(BK92:BK99)</f>
        <v>0</v>
      </c>
    </row>
    <row r="92" spans="2:65" s="1" customFormat="1" ht="16.5" customHeight="1">
      <c r="B92" s="42"/>
      <c r="C92" s="206" t="s">
        <v>25</v>
      </c>
      <c r="D92" s="206" t="s">
        <v>227</v>
      </c>
      <c r="E92" s="207" t="s">
        <v>2378</v>
      </c>
      <c r="F92" s="208" t="s">
        <v>2379</v>
      </c>
      <c r="G92" s="209" t="s">
        <v>2369</v>
      </c>
      <c r="H92" s="210">
        <v>6</v>
      </c>
      <c r="I92" s="211"/>
      <c r="J92" s="212">
        <f>ROUND(I92*H92,2)</f>
        <v>0</v>
      </c>
      <c r="K92" s="208" t="s">
        <v>24</v>
      </c>
      <c r="L92" s="62"/>
      <c r="M92" s="213" t="s">
        <v>24</v>
      </c>
      <c r="N92" s="214" t="s">
        <v>48</v>
      </c>
      <c r="O92" s="43"/>
      <c r="P92" s="215">
        <f>O92*H92</f>
        <v>0</v>
      </c>
      <c r="Q92" s="215">
        <v>0</v>
      </c>
      <c r="R92" s="215">
        <f>Q92*H92</f>
        <v>0</v>
      </c>
      <c r="S92" s="215">
        <v>0</v>
      </c>
      <c r="T92" s="216">
        <f>S92*H92</f>
        <v>0</v>
      </c>
      <c r="AR92" s="25" t="s">
        <v>231</v>
      </c>
      <c r="AT92" s="25" t="s">
        <v>227</v>
      </c>
      <c r="AU92" s="25" t="s">
        <v>25</v>
      </c>
      <c r="AY92" s="25" t="s">
        <v>225</v>
      </c>
      <c r="BE92" s="217">
        <f>IF(N92="základní",J92,0)</f>
        <v>0</v>
      </c>
      <c r="BF92" s="217">
        <f>IF(N92="snížená",J92,0)</f>
        <v>0</v>
      </c>
      <c r="BG92" s="217">
        <f>IF(N92="zákl. přenesená",J92,0)</f>
        <v>0</v>
      </c>
      <c r="BH92" s="217">
        <f>IF(N92="sníž. přenesená",J92,0)</f>
        <v>0</v>
      </c>
      <c r="BI92" s="217">
        <f>IF(N92="nulová",J92,0)</f>
        <v>0</v>
      </c>
      <c r="BJ92" s="25" t="s">
        <v>25</v>
      </c>
      <c r="BK92" s="217">
        <f>ROUND(I92*H92,2)</f>
        <v>0</v>
      </c>
      <c r="BL92" s="25" t="s">
        <v>231</v>
      </c>
      <c r="BM92" s="25" t="s">
        <v>85</v>
      </c>
    </row>
    <row r="93" spans="2:47" s="1" customFormat="1" ht="13.5">
      <c r="B93" s="42"/>
      <c r="C93" s="64"/>
      <c r="D93" s="223" t="s">
        <v>233</v>
      </c>
      <c r="E93" s="64"/>
      <c r="F93" s="269" t="s">
        <v>2379</v>
      </c>
      <c r="G93" s="64"/>
      <c r="H93" s="64"/>
      <c r="I93" s="174"/>
      <c r="J93" s="64"/>
      <c r="K93" s="64"/>
      <c r="L93" s="62"/>
      <c r="M93" s="220"/>
      <c r="N93" s="43"/>
      <c r="O93" s="43"/>
      <c r="P93" s="43"/>
      <c r="Q93" s="43"/>
      <c r="R93" s="43"/>
      <c r="S93" s="43"/>
      <c r="T93" s="79"/>
      <c r="AT93" s="25" t="s">
        <v>233</v>
      </c>
      <c r="AU93" s="25" t="s">
        <v>25</v>
      </c>
    </row>
    <row r="94" spans="2:65" s="1" customFormat="1" ht="16.5" customHeight="1">
      <c r="B94" s="42"/>
      <c r="C94" s="206" t="s">
        <v>85</v>
      </c>
      <c r="D94" s="206" t="s">
        <v>227</v>
      </c>
      <c r="E94" s="207" t="s">
        <v>2494</v>
      </c>
      <c r="F94" s="208" t="s">
        <v>2398</v>
      </c>
      <c r="G94" s="209" t="s">
        <v>920</v>
      </c>
      <c r="H94" s="210">
        <v>30</v>
      </c>
      <c r="I94" s="211"/>
      <c r="J94" s="212">
        <f>ROUND(I94*H94,2)</f>
        <v>0</v>
      </c>
      <c r="K94" s="208" t="s">
        <v>24</v>
      </c>
      <c r="L94" s="62"/>
      <c r="M94" s="213" t="s">
        <v>24</v>
      </c>
      <c r="N94" s="214" t="s">
        <v>48</v>
      </c>
      <c r="O94" s="43"/>
      <c r="P94" s="215">
        <f>O94*H94</f>
        <v>0</v>
      </c>
      <c r="Q94" s="215">
        <v>0</v>
      </c>
      <c r="R94" s="215">
        <f>Q94*H94</f>
        <v>0</v>
      </c>
      <c r="S94" s="215">
        <v>0</v>
      </c>
      <c r="T94" s="216">
        <f>S94*H94</f>
        <v>0</v>
      </c>
      <c r="AR94" s="25" t="s">
        <v>231</v>
      </c>
      <c r="AT94" s="25" t="s">
        <v>227</v>
      </c>
      <c r="AU94" s="25" t="s">
        <v>25</v>
      </c>
      <c r="AY94" s="25" t="s">
        <v>225</v>
      </c>
      <c r="BE94" s="217">
        <f>IF(N94="základní",J94,0)</f>
        <v>0</v>
      </c>
      <c r="BF94" s="217">
        <f>IF(N94="snížená",J94,0)</f>
        <v>0</v>
      </c>
      <c r="BG94" s="217">
        <f>IF(N94="zákl. přenesená",J94,0)</f>
        <v>0</v>
      </c>
      <c r="BH94" s="217">
        <f>IF(N94="sníž. přenesená",J94,0)</f>
        <v>0</v>
      </c>
      <c r="BI94" s="217">
        <f>IF(N94="nulová",J94,0)</f>
        <v>0</v>
      </c>
      <c r="BJ94" s="25" t="s">
        <v>25</v>
      </c>
      <c r="BK94" s="217">
        <f>ROUND(I94*H94,2)</f>
        <v>0</v>
      </c>
      <c r="BL94" s="25" t="s">
        <v>231</v>
      </c>
      <c r="BM94" s="25" t="s">
        <v>231</v>
      </c>
    </row>
    <row r="95" spans="2:47" s="1" customFormat="1" ht="13.5">
      <c r="B95" s="42"/>
      <c r="C95" s="64"/>
      <c r="D95" s="223" t="s">
        <v>233</v>
      </c>
      <c r="E95" s="64"/>
      <c r="F95" s="269" t="s">
        <v>2398</v>
      </c>
      <c r="G95" s="64"/>
      <c r="H95" s="64"/>
      <c r="I95" s="174"/>
      <c r="J95" s="64"/>
      <c r="K95" s="64"/>
      <c r="L95" s="62"/>
      <c r="M95" s="220"/>
      <c r="N95" s="43"/>
      <c r="O95" s="43"/>
      <c r="P95" s="43"/>
      <c r="Q95" s="43"/>
      <c r="R95" s="43"/>
      <c r="S95" s="43"/>
      <c r="T95" s="79"/>
      <c r="AT95" s="25" t="s">
        <v>233</v>
      </c>
      <c r="AU95" s="25" t="s">
        <v>25</v>
      </c>
    </row>
    <row r="96" spans="2:65" s="1" customFormat="1" ht="16.5" customHeight="1">
      <c r="B96" s="42"/>
      <c r="C96" s="206" t="s">
        <v>91</v>
      </c>
      <c r="D96" s="206" t="s">
        <v>227</v>
      </c>
      <c r="E96" s="207" t="s">
        <v>2495</v>
      </c>
      <c r="F96" s="208" t="s">
        <v>2496</v>
      </c>
      <c r="G96" s="209" t="s">
        <v>920</v>
      </c>
      <c r="H96" s="210">
        <v>80</v>
      </c>
      <c r="I96" s="211"/>
      <c r="J96" s="212">
        <f>ROUND(I96*H96,2)</f>
        <v>0</v>
      </c>
      <c r="K96" s="208" t="s">
        <v>24</v>
      </c>
      <c r="L96" s="62"/>
      <c r="M96" s="213" t="s">
        <v>24</v>
      </c>
      <c r="N96" s="214" t="s">
        <v>48</v>
      </c>
      <c r="O96" s="43"/>
      <c r="P96" s="215">
        <f>O96*H96</f>
        <v>0</v>
      </c>
      <c r="Q96" s="215">
        <v>0</v>
      </c>
      <c r="R96" s="215">
        <f>Q96*H96</f>
        <v>0</v>
      </c>
      <c r="S96" s="215">
        <v>0</v>
      </c>
      <c r="T96" s="216">
        <f>S96*H96</f>
        <v>0</v>
      </c>
      <c r="AR96" s="25" t="s">
        <v>231</v>
      </c>
      <c r="AT96" s="25" t="s">
        <v>227</v>
      </c>
      <c r="AU96" s="25" t="s">
        <v>25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231</v>
      </c>
      <c r="BM96" s="25" t="s">
        <v>265</v>
      </c>
    </row>
    <row r="97" spans="2:47" s="1" customFormat="1" ht="13.5">
      <c r="B97" s="42"/>
      <c r="C97" s="64"/>
      <c r="D97" s="223" t="s">
        <v>233</v>
      </c>
      <c r="E97" s="64"/>
      <c r="F97" s="269" t="s">
        <v>2496</v>
      </c>
      <c r="G97" s="64"/>
      <c r="H97" s="64"/>
      <c r="I97" s="174"/>
      <c r="J97" s="64"/>
      <c r="K97" s="64"/>
      <c r="L97" s="62"/>
      <c r="M97" s="220"/>
      <c r="N97" s="43"/>
      <c r="O97" s="43"/>
      <c r="P97" s="43"/>
      <c r="Q97" s="43"/>
      <c r="R97" s="43"/>
      <c r="S97" s="43"/>
      <c r="T97" s="79"/>
      <c r="AT97" s="25" t="s">
        <v>233</v>
      </c>
      <c r="AU97" s="25" t="s">
        <v>25</v>
      </c>
    </row>
    <row r="98" spans="2:65" s="1" customFormat="1" ht="16.5" customHeight="1">
      <c r="B98" s="42"/>
      <c r="C98" s="206" t="s">
        <v>231</v>
      </c>
      <c r="D98" s="206" t="s">
        <v>227</v>
      </c>
      <c r="E98" s="207" t="s">
        <v>2497</v>
      </c>
      <c r="F98" s="208" t="s">
        <v>2498</v>
      </c>
      <c r="G98" s="209" t="s">
        <v>920</v>
      </c>
      <c r="H98" s="210">
        <v>425</v>
      </c>
      <c r="I98" s="211"/>
      <c r="J98" s="212">
        <f>ROUND(I98*H98,2)</f>
        <v>0</v>
      </c>
      <c r="K98" s="208" t="s">
        <v>24</v>
      </c>
      <c r="L98" s="62"/>
      <c r="M98" s="213" t="s">
        <v>24</v>
      </c>
      <c r="N98" s="214" t="s">
        <v>48</v>
      </c>
      <c r="O98" s="43"/>
      <c r="P98" s="215">
        <f>O98*H98</f>
        <v>0</v>
      </c>
      <c r="Q98" s="215">
        <v>0</v>
      </c>
      <c r="R98" s="215">
        <f>Q98*H98</f>
        <v>0</v>
      </c>
      <c r="S98" s="215">
        <v>0</v>
      </c>
      <c r="T98" s="216">
        <f>S98*H98</f>
        <v>0</v>
      </c>
      <c r="AR98" s="25" t="s">
        <v>231</v>
      </c>
      <c r="AT98" s="25" t="s">
        <v>227</v>
      </c>
      <c r="AU98" s="25" t="s">
        <v>25</v>
      </c>
      <c r="AY98" s="25" t="s">
        <v>225</v>
      </c>
      <c r="BE98" s="217">
        <f>IF(N98="základní",J98,0)</f>
        <v>0</v>
      </c>
      <c r="BF98" s="217">
        <f>IF(N98="snížená",J98,0)</f>
        <v>0</v>
      </c>
      <c r="BG98" s="217">
        <f>IF(N98="zákl. přenesená",J98,0)</f>
        <v>0</v>
      </c>
      <c r="BH98" s="217">
        <f>IF(N98="sníž. přenesená",J98,0)</f>
        <v>0</v>
      </c>
      <c r="BI98" s="217">
        <f>IF(N98="nulová",J98,0)</f>
        <v>0</v>
      </c>
      <c r="BJ98" s="25" t="s">
        <v>25</v>
      </c>
      <c r="BK98" s="217">
        <f>ROUND(I98*H98,2)</f>
        <v>0</v>
      </c>
      <c r="BL98" s="25" t="s">
        <v>231</v>
      </c>
      <c r="BM98" s="25" t="s">
        <v>277</v>
      </c>
    </row>
    <row r="99" spans="2:47" s="1" customFormat="1" ht="13.5">
      <c r="B99" s="42"/>
      <c r="C99" s="64"/>
      <c r="D99" s="218" t="s">
        <v>233</v>
      </c>
      <c r="E99" s="64"/>
      <c r="F99" s="219" t="s">
        <v>2499</v>
      </c>
      <c r="G99" s="64"/>
      <c r="H99" s="64"/>
      <c r="I99" s="174"/>
      <c r="J99" s="64"/>
      <c r="K99" s="64"/>
      <c r="L99" s="62"/>
      <c r="M99" s="220"/>
      <c r="N99" s="43"/>
      <c r="O99" s="43"/>
      <c r="P99" s="43"/>
      <c r="Q99" s="43"/>
      <c r="R99" s="43"/>
      <c r="S99" s="43"/>
      <c r="T99" s="79"/>
      <c r="AT99" s="25" t="s">
        <v>233</v>
      </c>
      <c r="AU99" s="25" t="s">
        <v>25</v>
      </c>
    </row>
    <row r="100" spans="2:63" s="11" customFormat="1" ht="37.35" customHeight="1">
      <c r="B100" s="189"/>
      <c r="C100" s="190"/>
      <c r="D100" s="203" t="s">
        <v>76</v>
      </c>
      <c r="E100" s="290" t="s">
        <v>120</v>
      </c>
      <c r="F100" s="290" t="s">
        <v>2500</v>
      </c>
      <c r="G100" s="190"/>
      <c r="H100" s="190"/>
      <c r="I100" s="193"/>
      <c r="J100" s="291">
        <f>BK100</f>
        <v>0</v>
      </c>
      <c r="K100" s="190"/>
      <c r="L100" s="195"/>
      <c r="M100" s="196"/>
      <c r="N100" s="197"/>
      <c r="O100" s="197"/>
      <c r="P100" s="198">
        <f>SUM(P101:P126)</f>
        <v>0</v>
      </c>
      <c r="Q100" s="197"/>
      <c r="R100" s="198">
        <f>SUM(R101:R126)</f>
        <v>0</v>
      </c>
      <c r="S100" s="197"/>
      <c r="T100" s="199">
        <f>SUM(T101:T126)</f>
        <v>0</v>
      </c>
      <c r="AR100" s="200" t="s">
        <v>25</v>
      </c>
      <c r="AT100" s="201" t="s">
        <v>76</v>
      </c>
      <c r="AU100" s="201" t="s">
        <v>77</v>
      </c>
      <c r="AY100" s="200" t="s">
        <v>225</v>
      </c>
      <c r="BK100" s="202">
        <f>SUM(BK101:BK126)</f>
        <v>0</v>
      </c>
    </row>
    <row r="101" spans="2:65" s="1" customFormat="1" ht="25.5" customHeight="1">
      <c r="B101" s="42"/>
      <c r="C101" s="206" t="s">
        <v>260</v>
      </c>
      <c r="D101" s="206" t="s">
        <v>227</v>
      </c>
      <c r="E101" s="207" t="s">
        <v>2501</v>
      </c>
      <c r="F101" s="208" t="s">
        <v>2502</v>
      </c>
      <c r="G101" s="209" t="s">
        <v>2369</v>
      </c>
      <c r="H101" s="210">
        <v>4</v>
      </c>
      <c r="I101" s="211"/>
      <c r="J101" s="212">
        <f>ROUND(I101*H101,2)</f>
        <v>0</v>
      </c>
      <c r="K101" s="208" t="s">
        <v>24</v>
      </c>
      <c r="L101" s="62"/>
      <c r="M101" s="213" t="s">
        <v>24</v>
      </c>
      <c r="N101" s="214" t="s">
        <v>48</v>
      </c>
      <c r="O101" s="43"/>
      <c r="P101" s="215">
        <f>O101*H101</f>
        <v>0</v>
      </c>
      <c r="Q101" s="215">
        <v>0</v>
      </c>
      <c r="R101" s="215">
        <f>Q101*H101</f>
        <v>0</v>
      </c>
      <c r="S101" s="215">
        <v>0</v>
      </c>
      <c r="T101" s="216">
        <f>S101*H101</f>
        <v>0</v>
      </c>
      <c r="AR101" s="25" t="s">
        <v>231</v>
      </c>
      <c r="AT101" s="25" t="s">
        <v>227</v>
      </c>
      <c r="AU101" s="25" t="s">
        <v>25</v>
      </c>
      <c r="AY101" s="25" t="s">
        <v>225</v>
      </c>
      <c r="BE101" s="217">
        <f>IF(N101="základní",J101,0)</f>
        <v>0</v>
      </c>
      <c r="BF101" s="217">
        <f>IF(N101="snížená",J101,0)</f>
        <v>0</v>
      </c>
      <c r="BG101" s="217">
        <f>IF(N101="zákl. přenesená",J101,0)</f>
        <v>0</v>
      </c>
      <c r="BH101" s="217">
        <f>IF(N101="sníž. přenesená",J101,0)</f>
        <v>0</v>
      </c>
      <c r="BI101" s="217">
        <f>IF(N101="nulová",J101,0)</f>
        <v>0</v>
      </c>
      <c r="BJ101" s="25" t="s">
        <v>25</v>
      </c>
      <c r="BK101" s="217">
        <f>ROUND(I101*H101,2)</f>
        <v>0</v>
      </c>
      <c r="BL101" s="25" t="s">
        <v>231</v>
      </c>
      <c r="BM101" s="25" t="s">
        <v>30</v>
      </c>
    </row>
    <row r="102" spans="2:47" s="1" customFormat="1" ht="13.5">
      <c r="B102" s="42"/>
      <c r="C102" s="64"/>
      <c r="D102" s="223" t="s">
        <v>233</v>
      </c>
      <c r="E102" s="64"/>
      <c r="F102" s="269" t="s">
        <v>2503</v>
      </c>
      <c r="G102" s="64"/>
      <c r="H102" s="64"/>
      <c r="I102" s="174"/>
      <c r="J102" s="64"/>
      <c r="K102" s="64"/>
      <c r="L102" s="62"/>
      <c r="M102" s="220"/>
      <c r="N102" s="43"/>
      <c r="O102" s="43"/>
      <c r="P102" s="43"/>
      <c r="Q102" s="43"/>
      <c r="R102" s="43"/>
      <c r="S102" s="43"/>
      <c r="T102" s="79"/>
      <c r="AT102" s="25" t="s">
        <v>233</v>
      </c>
      <c r="AU102" s="25" t="s">
        <v>25</v>
      </c>
    </row>
    <row r="103" spans="2:65" s="1" customFormat="1" ht="16.5" customHeight="1">
      <c r="B103" s="42"/>
      <c r="C103" s="206" t="s">
        <v>265</v>
      </c>
      <c r="D103" s="206" t="s">
        <v>227</v>
      </c>
      <c r="E103" s="207" t="s">
        <v>2504</v>
      </c>
      <c r="F103" s="208" t="s">
        <v>2505</v>
      </c>
      <c r="G103" s="209" t="s">
        <v>2369</v>
      </c>
      <c r="H103" s="210">
        <v>1</v>
      </c>
      <c r="I103" s="211"/>
      <c r="J103" s="212">
        <f>ROUND(I103*H103,2)</f>
        <v>0</v>
      </c>
      <c r="K103" s="208" t="s">
        <v>24</v>
      </c>
      <c r="L103" s="62"/>
      <c r="M103" s="213" t="s">
        <v>24</v>
      </c>
      <c r="N103" s="214" t="s">
        <v>48</v>
      </c>
      <c r="O103" s="43"/>
      <c r="P103" s="215">
        <f>O103*H103</f>
        <v>0</v>
      </c>
      <c r="Q103" s="215">
        <v>0</v>
      </c>
      <c r="R103" s="215">
        <f>Q103*H103</f>
        <v>0</v>
      </c>
      <c r="S103" s="215">
        <v>0</v>
      </c>
      <c r="T103" s="216">
        <f>S103*H103</f>
        <v>0</v>
      </c>
      <c r="AR103" s="25" t="s">
        <v>231</v>
      </c>
      <c r="AT103" s="25" t="s">
        <v>227</v>
      </c>
      <c r="AU103" s="25" t="s">
        <v>25</v>
      </c>
      <c r="AY103" s="25" t="s">
        <v>225</v>
      </c>
      <c r="BE103" s="217">
        <f>IF(N103="základní",J103,0)</f>
        <v>0</v>
      </c>
      <c r="BF103" s="217">
        <f>IF(N103="snížená",J103,0)</f>
        <v>0</v>
      </c>
      <c r="BG103" s="217">
        <f>IF(N103="zákl. přenesená",J103,0)</f>
        <v>0</v>
      </c>
      <c r="BH103" s="217">
        <f>IF(N103="sníž. přenesená",J103,0)</f>
        <v>0</v>
      </c>
      <c r="BI103" s="217">
        <f>IF(N103="nulová",J103,0)</f>
        <v>0</v>
      </c>
      <c r="BJ103" s="25" t="s">
        <v>25</v>
      </c>
      <c r="BK103" s="217">
        <f>ROUND(I103*H103,2)</f>
        <v>0</v>
      </c>
      <c r="BL103" s="25" t="s">
        <v>231</v>
      </c>
      <c r="BM103" s="25" t="s">
        <v>332</v>
      </c>
    </row>
    <row r="104" spans="2:47" s="1" customFormat="1" ht="13.5">
      <c r="B104" s="42"/>
      <c r="C104" s="64"/>
      <c r="D104" s="223" t="s">
        <v>233</v>
      </c>
      <c r="E104" s="64"/>
      <c r="F104" s="269" t="s">
        <v>2505</v>
      </c>
      <c r="G104" s="64"/>
      <c r="H104" s="64"/>
      <c r="I104" s="174"/>
      <c r="J104" s="64"/>
      <c r="K104" s="64"/>
      <c r="L104" s="62"/>
      <c r="M104" s="220"/>
      <c r="N104" s="43"/>
      <c r="O104" s="43"/>
      <c r="P104" s="43"/>
      <c r="Q104" s="43"/>
      <c r="R104" s="43"/>
      <c r="S104" s="43"/>
      <c r="T104" s="79"/>
      <c r="AT104" s="25" t="s">
        <v>233</v>
      </c>
      <c r="AU104" s="25" t="s">
        <v>25</v>
      </c>
    </row>
    <row r="105" spans="2:65" s="1" customFormat="1" ht="16.5" customHeight="1">
      <c r="B105" s="42"/>
      <c r="C105" s="206" t="s">
        <v>272</v>
      </c>
      <c r="D105" s="206" t="s">
        <v>227</v>
      </c>
      <c r="E105" s="207" t="s">
        <v>2506</v>
      </c>
      <c r="F105" s="208" t="s">
        <v>2507</v>
      </c>
      <c r="G105" s="209" t="s">
        <v>2369</v>
      </c>
      <c r="H105" s="210">
        <v>1</v>
      </c>
      <c r="I105" s="211"/>
      <c r="J105" s="212">
        <f>ROUND(I105*H105,2)</f>
        <v>0</v>
      </c>
      <c r="K105" s="208" t="s">
        <v>24</v>
      </c>
      <c r="L105" s="62"/>
      <c r="M105" s="213" t="s">
        <v>24</v>
      </c>
      <c r="N105" s="214" t="s">
        <v>48</v>
      </c>
      <c r="O105" s="43"/>
      <c r="P105" s="215">
        <f>O105*H105</f>
        <v>0</v>
      </c>
      <c r="Q105" s="215">
        <v>0</v>
      </c>
      <c r="R105" s="215">
        <f>Q105*H105</f>
        <v>0</v>
      </c>
      <c r="S105" s="215">
        <v>0</v>
      </c>
      <c r="T105" s="216">
        <f>S105*H105</f>
        <v>0</v>
      </c>
      <c r="AR105" s="25" t="s">
        <v>231</v>
      </c>
      <c r="AT105" s="25" t="s">
        <v>227</v>
      </c>
      <c r="AU105" s="25" t="s">
        <v>25</v>
      </c>
      <c r="AY105" s="25" t="s">
        <v>225</v>
      </c>
      <c r="BE105" s="217">
        <f>IF(N105="základní",J105,0)</f>
        <v>0</v>
      </c>
      <c r="BF105" s="217">
        <f>IF(N105="snížená",J105,0)</f>
        <v>0</v>
      </c>
      <c r="BG105" s="217">
        <f>IF(N105="zákl. přenesená",J105,0)</f>
        <v>0</v>
      </c>
      <c r="BH105" s="217">
        <f>IF(N105="sníž. přenesená",J105,0)</f>
        <v>0</v>
      </c>
      <c r="BI105" s="217">
        <f>IF(N105="nulová",J105,0)</f>
        <v>0</v>
      </c>
      <c r="BJ105" s="25" t="s">
        <v>25</v>
      </c>
      <c r="BK105" s="217">
        <f>ROUND(I105*H105,2)</f>
        <v>0</v>
      </c>
      <c r="BL105" s="25" t="s">
        <v>231</v>
      </c>
      <c r="BM105" s="25" t="s">
        <v>369</v>
      </c>
    </row>
    <row r="106" spans="2:47" s="1" customFormat="1" ht="13.5">
      <c r="B106" s="42"/>
      <c r="C106" s="64"/>
      <c r="D106" s="223" t="s">
        <v>233</v>
      </c>
      <c r="E106" s="64"/>
      <c r="F106" s="269" t="s">
        <v>2507</v>
      </c>
      <c r="G106" s="64"/>
      <c r="H106" s="64"/>
      <c r="I106" s="174"/>
      <c r="J106" s="64"/>
      <c r="K106" s="64"/>
      <c r="L106" s="62"/>
      <c r="M106" s="220"/>
      <c r="N106" s="43"/>
      <c r="O106" s="43"/>
      <c r="P106" s="43"/>
      <c r="Q106" s="43"/>
      <c r="R106" s="43"/>
      <c r="S106" s="43"/>
      <c r="T106" s="79"/>
      <c r="AT106" s="25" t="s">
        <v>233</v>
      </c>
      <c r="AU106" s="25" t="s">
        <v>25</v>
      </c>
    </row>
    <row r="107" spans="2:65" s="1" customFormat="1" ht="16.5" customHeight="1">
      <c r="B107" s="42"/>
      <c r="C107" s="206" t="s">
        <v>277</v>
      </c>
      <c r="D107" s="206" t="s">
        <v>227</v>
      </c>
      <c r="E107" s="207" t="s">
        <v>2508</v>
      </c>
      <c r="F107" s="208" t="s">
        <v>2509</v>
      </c>
      <c r="G107" s="209" t="s">
        <v>2369</v>
      </c>
      <c r="H107" s="210">
        <v>1</v>
      </c>
      <c r="I107" s="211"/>
      <c r="J107" s="212">
        <f>ROUND(I107*H107,2)</f>
        <v>0</v>
      </c>
      <c r="K107" s="208" t="s">
        <v>24</v>
      </c>
      <c r="L107" s="62"/>
      <c r="M107" s="213" t="s">
        <v>24</v>
      </c>
      <c r="N107" s="214" t="s">
        <v>48</v>
      </c>
      <c r="O107" s="43"/>
      <c r="P107" s="215">
        <f>O107*H107</f>
        <v>0</v>
      </c>
      <c r="Q107" s="215">
        <v>0</v>
      </c>
      <c r="R107" s="215">
        <f>Q107*H107</f>
        <v>0</v>
      </c>
      <c r="S107" s="215">
        <v>0</v>
      </c>
      <c r="T107" s="216">
        <f>S107*H107</f>
        <v>0</v>
      </c>
      <c r="AR107" s="25" t="s">
        <v>231</v>
      </c>
      <c r="AT107" s="25" t="s">
        <v>227</v>
      </c>
      <c r="AU107" s="25" t="s">
        <v>25</v>
      </c>
      <c r="AY107" s="25" t="s">
        <v>225</v>
      </c>
      <c r="BE107" s="217">
        <f>IF(N107="základní",J107,0)</f>
        <v>0</v>
      </c>
      <c r="BF107" s="217">
        <f>IF(N107="snížená",J107,0)</f>
        <v>0</v>
      </c>
      <c r="BG107" s="217">
        <f>IF(N107="zákl. přenesená",J107,0)</f>
        <v>0</v>
      </c>
      <c r="BH107" s="217">
        <f>IF(N107="sníž. přenesená",J107,0)</f>
        <v>0</v>
      </c>
      <c r="BI107" s="217">
        <f>IF(N107="nulová",J107,0)</f>
        <v>0</v>
      </c>
      <c r="BJ107" s="25" t="s">
        <v>25</v>
      </c>
      <c r="BK107" s="217">
        <f>ROUND(I107*H107,2)</f>
        <v>0</v>
      </c>
      <c r="BL107" s="25" t="s">
        <v>231</v>
      </c>
      <c r="BM107" s="25" t="s">
        <v>378</v>
      </c>
    </row>
    <row r="108" spans="2:47" s="1" customFormat="1" ht="13.5">
      <c r="B108" s="42"/>
      <c r="C108" s="64"/>
      <c r="D108" s="223" t="s">
        <v>233</v>
      </c>
      <c r="E108" s="64"/>
      <c r="F108" s="269" t="s">
        <v>2509</v>
      </c>
      <c r="G108" s="64"/>
      <c r="H108" s="64"/>
      <c r="I108" s="174"/>
      <c r="J108" s="64"/>
      <c r="K108" s="64"/>
      <c r="L108" s="62"/>
      <c r="M108" s="220"/>
      <c r="N108" s="43"/>
      <c r="O108" s="43"/>
      <c r="P108" s="43"/>
      <c r="Q108" s="43"/>
      <c r="R108" s="43"/>
      <c r="S108" s="43"/>
      <c r="T108" s="79"/>
      <c r="AT108" s="25" t="s">
        <v>233</v>
      </c>
      <c r="AU108" s="25" t="s">
        <v>25</v>
      </c>
    </row>
    <row r="109" spans="2:65" s="1" customFormat="1" ht="16.5" customHeight="1">
      <c r="B109" s="42"/>
      <c r="C109" s="206" t="s">
        <v>284</v>
      </c>
      <c r="D109" s="206" t="s">
        <v>227</v>
      </c>
      <c r="E109" s="207" t="s">
        <v>2446</v>
      </c>
      <c r="F109" s="208" t="s">
        <v>2447</v>
      </c>
      <c r="G109" s="209" t="s">
        <v>1149</v>
      </c>
      <c r="H109" s="210">
        <v>50</v>
      </c>
      <c r="I109" s="211"/>
      <c r="J109" s="212">
        <f>ROUND(I109*H109,2)</f>
        <v>0</v>
      </c>
      <c r="K109" s="208" t="s">
        <v>24</v>
      </c>
      <c r="L109" s="62"/>
      <c r="M109" s="213" t="s">
        <v>24</v>
      </c>
      <c r="N109" s="214" t="s">
        <v>48</v>
      </c>
      <c r="O109" s="43"/>
      <c r="P109" s="215">
        <f>O109*H109</f>
        <v>0</v>
      </c>
      <c r="Q109" s="215">
        <v>0</v>
      </c>
      <c r="R109" s="215">
        <f>Q109*H109</f>
        <v>0</v>
      </c>
      <c r="S109" s="215">
        <v>0</v>
      </c>
      <c r="T109" s="216">
        <f>S109*H109</f>
        <v>0</v>
      </c>
      <c r="AR109" s="25" t="s">
        <v>231</v>
      </c>
      <c r="AT109" s="25" t="s">
        <v>227</v>
      </c>
      <c r="AU109" s="25" t="s">
        <v>25</v>
      </c>
      <c r="AY109" s="25" t="s">
        <v>225</v>
      </c>
      <c r="BE109" s="217">
        <f>IF(N109="základní",J109,0)</f>
        <v>0</v>
      </c>
      <c r="BF109" s="217">
        <f>IF(N109="snížená",J109,0)</f>
        <v>0</v>
      </c>
      <c r="BG109" s="217">
        <f>IF(N109="zákl. přenesená",J109,0)</f>
        <v>0</v>
      </c>
      <c r="BH109" s="217">
        <f>IF(N109="sníž. přenesená",J109,0)</f>
        <v>0</v>
      </c>
      <c r="BI109" s="217">
        <f>IF(N109="nulová",J109,0)</f>
        <v>0</v>
      </c>
      <c r="BJ109" s="25" t="s">
        <v>25</v>
      </c>
      <c r="BK109" s="217">
        <f>ROUND(I109*H109,2)</f>
        <v>0</v>
      </c>
      <c r="BL109" s="25" t="s">
        <v>231</v>
      </c>
      <c r="BM109" s="25" t="s">
        <v>391</v>
      </c>
    </row>
    <row r="110" spans="2:47" s="1" customFormat="1" ht="13.5">
      <c r="B110" s="42"/>
      <c r="C110" s="64"/>
      <c r="D110" s="223" t="s">
        <v>233</v>
      </c>
      <c r="E110" s="64"/>
      <c r="F110" s="269" t="s">
        <v>2447</v>
      </c>
      <c r="G110" s="64"/>
      <c r="H110" s="64"/>
      <c r="I110" s="174"/>
      <c r="J110" s="64"/>
      <c r="K110" s="64"/>
      <c r="L110" s="62"/>
      <c r="M110" s="220"/>
      <c r="N110" s="43"/>
      <c r="O110" s="43"/>
      <c r="P110" s="43"/>
      <c r="Q110" s="43"/>
      <c r="R110" s="43"/>
      <c r="S110" s="43"/>
      <c r="T110" s="79"/>
      <c r="AT110" s="25" t="s">
        <v>233</v>
      </c>
      <c r="AU110" s="25" t="s">
        <v>25</v>
      </c>
    </row>
    <row r="111" spans="2:65" s="1" customFormat="1" ht="16.5" customHeight="1">
      <c r="B111" s="42"/>
      <c r="C111" s="206" t="s">
        <v>30</v>
      </c>
      <c r="D111" s="206" t="s">
        <v>227</v>
      </c>
      <c r="E111" s="207" t="s">
        <v>2510</v>
      </c>
      <c r="F111" s="208" t="s">
        <v>2511</v>
      </c>
      <c r="G111" s="209" t="s">
        <v>2369</v>
      </c>
      <c r="H111" s="210">
        <v>4</v>
      </c>
      <c r="I111" s="211"/>
      <c r="J111" s="212">
        <f>ROUND(I111*H111,2)</f>
        <v>0</v>
      </c>
      <c r="K111" s="208" t="s">
        <v>24</v>
      </c>
      <c r="L111" s="62"/>
      <c r="M111" s="213" t="s">
        <v>24</v>
      </c>
      <c r="N111" s="214" t="s">
        <v>48</v>
      </c>
      <c r="O111" s="43"/>
      <c r="P111" s="215">
        <f>O111*H111</f>
        <v>0</v>
      </c>
      <c r="Q111" s="215">
        <v>0</v>
      </c>
      <c r="R111" s="215">
        <f>Q111*H111</f>
        <v>0</v>
      </c>
      <c r="S111" s="215">
        <v>0</v>
      </c>
      <c r="T111" s="216">
        <f>S111*H111</f>
        <v>0</v>
      </c>
      <c r="AR111" s="25" t="s">
        <v>231</v>
      </c>
      <c r="AT111" s="25" t="s">
        <v>227</v>
      </c>
      <c r="AU111" s="25" t="s">
        <v>25</v>
      </c>
      <c r="AY111" s="25" t="s">
        <v>225</v>
      </c>
      <c r="BE111" s="217">
        <f>IF(N111="základní",J111,0)</f>
        <v>0</v>
      </c>
      <c r="BF111" s="217">
        <f>IF(N111="snížená",J111,0)</f>
        <v>0</v>
      </c>
      <c r="BG111" s="217">
        <f>IF(N111="zákl. přenesená",J111,0)</f>
        <v>0</v>
      </c>
      <c r="BH111" s="217">
        <f>IF(N111="sníž. přenesená",J111,0)</f>
        <v>0</v>
      </c>
      <c r="BI111" s="217">
        <f>IF(N111="nulová",J111,0)</f>
        <v>0</v>
      </c>
      <c r="BJ111" s="25" t="s">
        <v>25</v>
      </c>
      <c r="BK111" s="217">
        <f>ROUND(I111*H111,2)</f>
        <v>0</v>
      </c>
      <c r="BL111" s="25" t="s">
        <v>231</v>
      </c>
      <c r="BM111" s="25" t="s">
        <v>401</v>
      </c>
    </row>
    <row r="112" spans="2:47" s="1" customFormat="1" ht="13.5">
      <c r="B112" s="42"/>
      <c r="C112" s="64"/>
      <c r="D112" s="223" t="s">
        <v>233</v>
      </c>
      <c r="E112" s="64"/>
      <c r="F112" s="269" t="s">
        <v>2511</v>
      </c>
      <c r="G112" s="64"/>
      <c r="H112" s="64"/>
      <c r="I112" s="174"/>
      <c r="J112" s="64"/>
      <c r="K112" s="64"/>
      <c r="L112" s="62"/>
      <c r="M112" s="220"/>
      <c r="N112" s="43"/>
      <c r="O112" s="43"/>
      <c r="P112" s="43"/>
      <c r="Q112" s="43"/>
      <c r="R112" s="43"/>
      <c r="S112" s="43"/>
      <c r="T112" s="79"/>
      <c r="AT112" s="25" t="s">
        <v>233</v>
      </c>
      <c r="AU112" s="25" t="s">
        <v>25</v>
      </c>
    </row>
    <row r="113" spans="2:65" s="1" customFormat="1" ht="16.5" customHeight="1">
      <c r="B113" s="42"/>
      <c r="C113" s="206" t="s">
        <v>327</v>
      </c>
      <c r="D113" s="206" t="s">
        <v>227</v>
      </c>
      <c r="E113" s="207" t="s">
        <v>2458</v>
      </c>
      <c r="F113" s="208" t="s">
        <v>2459</v>
      </c>
      <c r="G113" s="209" t="s">
        <v>2460</v>
      </c>
      <c r="H113" s="210">
        <v>120</v>
      </c>
      <c r="I113" s="211"/>
      <c r="J113" s="212">
        <f>ROUND(I113*H113,2)</f>
        <v>0</v>
      </c>
      <c r="K113" s="208" t="s">
        <v>24</v>
      </c>
      <c r="L113" s="62"/>
      <c r="M113" s="213" t="s">
        <v>24</v>
      </c>
      <c r="N113" s="214" t="s">
        <v>48</v>
      </c>
      <c r="O113" s="43"/>
      <c r="P113" s="215">
        <f>O113*H113</f>
        <v>0</v>
      </c>
      <c r="Q113" s="215">
        <v>0</v>
      </c>
      <c r="R113" s="215">
        <f>Q113*H113</f>
        <v>0</v>
      </c>
      <c r="S113" s="215">
        <v>0</v>
      </c>
      <c r="T113" s="216">
        <f>S113*H113</f>
        <v>0</v>
      </c>
      <c r="AR113" s="25" t="s">
        <v>231</v>
      </c>
      <c r="AT113" s="25" t="s">
        <v>227</v>
      </c>
      <c r="AU113" s="25" t="s">
        <v>25</v>
      </c>
      <c r="AY113" s="25" t="s">
        <v>225</v>
      </c>
      <c r="BE113" s="217">
        <f>IF(N113="základní",J113,0)</f>
        <v>0</v>
      </c>
      <c r="BF113" s="217">
        <f>IF(N113="snížená",J113,0)</f>
        <v>0</v>
      </c>
      <c r="BG113" s="217">
        <f>IF(N113="zákl. přenesená",J113,0)</f>
        <v>0</v>
      </c>
      <c r="BH113" s="217">
        <f>IF(N113="sníž. přenesená",J113,0)</f>
        <v>0</v>
      </c>
      <c r="BI113" s="217">
        <f>IF(N113="nulová",J113,0)</f>
        <v>0</v>
      </c>
      <c r="BJ113" s="25" t="s">
        <v>25</v>
      </c>
      <c r="BK113" s="217">
        <f>ROUND(I113*H113,2)</f>
        <v>0</v>
      </c>
      <c r="BL113" s="25" t="s">
        <v>231</v>
      </c>
      <c r="BM113" s="25" t="s">
        <v>414</v>
      </c>
    </row>
    <row r="114" spans="2:47" s="1" customFormat="1" ht="13.5">
      <c r="B114" s="42"/>
      <c r="C114" s="64"/>
      <c r="D114" s="223" t="s">
        <v>233</v>
      </c>
      <c r="E114" s="64"/>
      <c r="F114" s="269" t="s">
        <v>2459</v>
      </c>
      <c r="G114" s="64"/>
      <c r="H114" s="64"/>
      <c r="I114" s="174"/>
      <c r="J114" s="64"/>
      <c r="K114" s="64"/>
      <c r="L114" s="62"/>
      <c r="M114" s="220"/>
      <c r="N114" s="43"/>
      <c r="O114" s="43"/>
      <c r="P114" s="43"/>
      <c r="Q114" s="43"/>
      <c r="R114" s="43"/>
      <c r="S114" s="43"/>
      <c r="T114" s="79"/>
      <c r="AT114" s="25" t="s">
        <v>233</v>
      </c>
      <c r="AU114" s="25" t="s">
        <v>25</v>
      </c>
    </row>
    <row r="115" spans="2:65" s="1" customFormat="1" ht="16.5" customHeight="1">
      <c r="B115" s="42"/>
      <c r="C115" s="206" t="s">
        <v>332</v>
      </c>
      <c r="D115" s="206" t="s">
        <v>227</v>
      </c>
      <c r="E115" s="207" t="s">
        <v>2512</v>
      </c>
      <c r="F115" s="208" t="s">
        <v>2513</v>
      </c>
      <c r="G115" s="209" t="s">
        <v>2463</v>
      </c>
      <c r="H115" s="210">
        <v>20</v>
      </c>
      <c r="I115" s="211"/>
      <c r="J115" s="212">
        <f>ROUND(I115*H115,2)</f>
        <v>0</v>
      </c>
      <c r="K115" s="208" t="s">
        <v>24</v>
      </c>
      <c r="L115" s="62"/>
      <c r="M115" s="213" t="s">
        <v>24</v>
      </c>
      <c r="N115" s="214" t="s">
        <v>48</v>
      </c>
      <c r="O115" s="43"/>
      <c r="P115" s="215">
        <f>O115*H115</f>
        <v>0</v>
      </c>
      <c r="Q115" s="215">
        <v>0</v>
      </c>
      <c r="R115" s="215">
        <f>Q115*H115</f>
        <v>0</v>
      </c>
      <c r="S115" s="215">
        <v>0</v>
      </c>
      <c r="T115" s="216">
        <f>S115*H115</f>
        <v>0</v>
      </c>
      <c r="AR115" s="25" t="s">
        <v>231</v>
      </c>
      <c r="AT115" s="25" t="s">
        <v>227</v>
      </c>
      <c r="AU115" s="25" t="s">
        <v>25</v>
      </c>
      <c r="AY115" s="25" t="s">
        <v>225</v>
      </c>
      <c r="BE115" s="217">
        <f>IF(N115="základní",J115,0)</f>
        <v>0</v>
      </c>
      <c r="BF115" s="217">
        <f>IF(N115="snížená",J115,0)</f>
        <v>0</v>
      </c>
      <c r="BG115" s="217">
        <f>IF(N115="zákl. přenesená",J115,0)</f>
        <v>0</v>
      </c>
      <c r="BH115" s="217">
        <f>IF(N115="sníž. přenesená",J115,0)</f>
        <v>0</v>
      </c>
      <c r="BI115" s="217">
        <f>IF(N115="nulová",J115,0)</f>
        <v>0</v>
      </c>
      <c r="BJ115" s="25" t="s">
        <v>25</v>
      </c>
      <c r="BK115" s="217">
        <f>ROUND(I115*H115,2)</f>
        <v>0</v>
      </c>
      <c r="BL115" s="25" t="s">
        <v>231</v>
      </c>
      <c r="BM115" s="25" t="s">
        <v>426</v>
      </c>
    </row>
    <row r="116" spans="2:47" s="1" customFormat="1" ht="13.5">
      <c r="B116" s="42"/>
      <c r="C116" s="64"/>
      <c r="D116" s="223" t="s">
        <v>233</v>
      </c>
      <c r="E116" s="64"/>
      <c r="F116" s="269" t="s">
        <v>2513</v>
      </c>
      <c r="G116" s="64"/>
      <c r="H116" s="64"/>
      <c r="I116" s="174"/>
      <c r="J116" s="64"/>
      <c r="K116" s="64"/>
      <c r="L116" s="62"/>
      <c r="M116" s="220"/>
      <c r="N116" s="43"/>
      <c r="O116" s="43"/>
      <c r="P116" s="43"/>
      <c r="Q116" s="43"/>
      <c r="R116" s="43"/>
      <c r="S116" s="43"/>
      <c r="T116" s="79"/>
      <c r="AT116" s="25" t="s">
        <v>233</v>
      </c>
      <c r="AU116" s="25" t="s">
        <v>25</v>
      </c>
    </row>
    <row r="117" spans="2:65" s="1" customFormat="1" ht="16.5" customHeight="1">
      <c r="B117" s="42"/>
      <c r="C117" s="206" t="s">
        <v>358</v>
      </c>
      <c r="D117" s="206" t="s">
        <v>227</v>
      </c>
      <c r="E117" s="207" t="s">
        <v>2514</v>
      </c>
      <c r="F117" s="208" t="s">
        <v>2515</v>
      </c>
      <c r="G117" s="209" t="s">
        <v>2463</v>
      </c>
      <c r="H117" s="210">
        <v>8</v>
      </c>
      <c r="I117" s="211"/>
      <c r="J117" s="212">
        <f>ROUND(I117*H117,2)</f>
        <v>0</v>
      </c>
      <c r="K117" s="208" t="s">
        <v>24</v>
      </c>
      <c r="L117" s="62"/>
      <c r="M117" s="213" t="s">
        <v>24</v>
      </c>
      <c r="N117" s="214" t="s">
        <v>48</v>
      </c>
      <c r="O117" s="43"/>
      <c r="P117" s="215">
        <f>O117*H117</f>
        <v>0</v>
      </c>
      <c r="Q117" s="215">
        <v>0</v>
      </c>
      <c r="R117" s="215">
        <f>Q117*H117</f>
        <v>0</v>
      </c>
      <c r="S117" s="215">
        <v>0</v>
      </c>
      <c r="T117" s="216">
        <f>S117*H117</f>
        <v>0</v>
      </c>
      <c r="AR117" s="25" t="s">
        <v>231</v>
      </c>
      <c r="AT117" s="25" t="s">
        <v>227</v>
      </c>
      <c r="AU117" s="25" t="s">
        <v>25</v>
      </c>
      <c r="AY117" s="25" t="s">
        <v>225</v>
      </c>
      <c r="BE117" s="217">
        <f>IF(N117="základní",J117,0)</f>
        <v>0</v>
      </c>
      <c r="BF117" s="217">
        <f>IF(N117="snížená",J117,0)</f>
        <v>0</v>
      </c>
      <c r="BG117" s="217">
        <f>IF(N117="zákl. přenesená",J117,0)</f>
        <v>0</v>
      </c>
      <c r="BH117" s="217">
        <f>IF(N117="sníž. přenesená",J117,0)</f>
        <v>0</v>
      </c>
      <c r="BI117" s="217">
        <f>IF(N117="nulová",J117,0)</f>
        <v>0</v>
      </c>
      <c r="BJ117" s="25" t="s">
        <v>25</v>
      </c>
      <c r="BK117" s="217">
        <f>ROUND(I117*H117,2)</f>
        <v>0</v>
      </c>
      <c r="BL117" s="25" t="s">
        <v>231</v>
      </c>
      <c r="BM117" s="25" t="s">
        <v>439</v>
      </c>
    </row>
    <row r="118" spans="2:47" s="1" customFormat="1" ht="13.5">
      <c r="B118" s="42"/>
      <c r="C118" s="64"/>
      <c r="D118" s="223" t="s">
        <v>233</v>
      </c>
      <c r="E118" s="64"/>
      <c r="F118" s="269" t="s">
        <v>2515</v>
      </c>
      <c r="G118" s="64"/>
      <c r="H118" s="64"/>
      <c r="I118" s="174"/>
      <c r="J118" s="64"/>
      <c r="K118" s="64"/>
      <c r="L118" s="62"/>
      <c r="M118" s="220"/>
      <c r="N118" s="43"/>
      <c r="O118" s="43"/>
      <c r="P118" s="43"/>
      <c r="Q118" s="43"/>
      <c r="R118" s="43"/>
      <c r="S118" s="43"/>
      <c r="T118" s="79"/>
      <c r="AT118" s="25" t="s">
        <v>233</v>
      </c>
      <c r="AU118" s="25" t="s">
        <v>25</v>
      </c>
    </row>
    <row r="119" spans="2:65" s="1" customFormat="1" ht="16.5" customHeight="1">
      <c r="B119" s="42"/>
      <c r="C119" s="206" t="s">
        <v>369</v>
      </c>
      <c r="D119" s="206" t="s">
        <v>227</v>
      </c>
      <c r="E119" s="207" t="s">
        <v>2516</v>
      </c>
      <c r="F119" s="208" t="s">
        <v>2517</v>
      </c>
      <c r="G119" s="209" t="s">
        <v>2369</v>
      </c>
      <c r="H119" s="210">
        <v>1</v>
      </c>
      <c r="I119" s="211"/>
      <c r="J119" s="212">
        <f>ROUND(I119*H119,2)</f>
        <v>0</v>
      </c>
      <c r="K119" s="208" t="s">
        <v>24</v>
      </c>
      <c r="L119" s="62"/>
      <c r="M119" s="213" t="s">
        <v>24</v>
      </c>
      <c r="N119" s="214" t="s">
        <v>48</v>
      </c>
      <c r="O119" s="43"/>
      <c r="P119" s="215">
        <f>O119*H119</f>
        <v>0</v>
      </c>
      <c r="Q119" s="215">
        <v>0</v>
      </c>
      <c r="R119" s="215">
        <f>Q119*H119</f>
        <v>0</v>
      </c>
      <c r="S119" s="215">
        <v>0</v>
      </c>
      <c r="T119" s="216">
        <f>S119*H119</f>
        <v>0</v>
      </c>
      <c r="AR119" s="25" t="s">
        <v>231</v>
      </c>
      <c r="AT119" s="25" t="s">
        <v>227</v>
      </c>
      <c r="AU119" s="25" t="s">
        <v>25</v>
      </c>
      <c r="AY119" s="25" t="s">
        <v>225</v>
      </c>
      <c r="BE119" s="217">
        <f>IF(N119="základní",J119,0)</f>
        <v>0</v>
      </c>
      <c r="BF119" s="217">
        <f>IF(N119="snížená",J119,0)</f>
        <v>0</v>
      </c>
      <c r="BG119" s="217">
        <f>IF(N119="zákl. přenesená",J119,0)</f>
        <v>0</v>
      </c>
      <c r="BH119" s="217">
        <f>IF(N119="sníž. přenesená",J119,0)</f>
        <v>0</v>
      </c>
      <c r="BI119" s="217">
        <f>IF(N119="nulová",J119,0)</f>
        <v>0</v>
      </c>
      <c r="BJ119" s="25" t="s">
        <v>25</v>
      </c>
      <c r="BK119" s="217">
        <f>ROUND(I119*H119,2)</f>
        <v>0</v>
      </c>
      <c r="BL119" s="25" t="s">
        <v>231</v>
      </c>
      <c r="BM119" s="25" t="s">
        <v>463</v>
      </c>
    </row>
    <row r="120" spans="2:47" s="1" customFormat="1" ht="13.5">
      <c r="B120" s="42"/>
      <c r="C120" s="64"/>
      <c r="D120" s="223" t="s">
        <v>233</v>
      </c>
      <c r="E120" s="64"/>
      <c r="F120" s="269" t="s">
        <v>2517</v>
      </c>
      <c r="G120" s="64"/>
      <c r="H120" s="64"/>
      <c r="I120" s="174"/>
      <c r="J120" s="64"/>
      <c r="K120" s="64"/>
      <c r="L120" s="62"/>
      <c r="M120" s="220"/>
      <c r="N120" s="43"/>
      <c r="O120" s="43"/>
      <c r="P120" s="43"/>
      <c r="Q120" s="43"/>
      <c r="R120" s="43"/>
      <c r="S120" s="43"/>
      <c r="T120" s="79"/>
      <c r="AT120" s="25" t="s">
        <v>233</v>
      </c>
      <c r="AU120" s="25" t="s">
        <v>25</v>
      </c>
    </row>
    <row r="121" spans="2:65" s="1" customFormat="1" ht="16.5" customHeight="1">
      <c r="B121" s="42"/>
      <c r="C121" s="206" t="s">
        <v>10</v>
      </c>
      <c r="D121" s="206" t="s">
        <v>227</v>
      </c>
      <c r="E121" s="207" t="s">
        <v>2470</v>
      </c>
      <c r="F121" s="208" t="s">
        <v>2471</v>
      </c>
      <c r="G121" s="209" t="s">
        <v>692</v>
      </c>
      <c r="H121" s="210">
        <v>0.1</v>
      </c>
      <c r="I121" s="211"/>
      <c r="J121" s="212">
        <f>ROUND(I121*H121,2)</f>
        <v>0</v>
      </c>
      <c r="K121" s="208" t="s">
        <v>24</v>
      </c>
      <c r="L121" s="62"/>
      <c r="M121" s="213" t="s">
        <v>24</v>
      </c>
      <c r="N121" s="214" t="s">
        <v>48</v>
      </c>
      <c r="O121" s="43"/>
      <c r="P121" s="215">
        <f>O121*H121</f>
        <v>0</v>
      </c>
      <c r="Q121" s="215">
        <v>0</v>
      </c>
      <c r="R121" s="215">
        <f>Q121*H121</f>
        <v>0</v>
      </c>
      <c r="S121" s="215">
        <v>0</v>
      </c>
      <c r="T121" s="216">
        <f>S121*H121</f>
        <v>0</v>
      </c>
      <c r="AR121" s="25" t="s">
        <v>231</v>
      </c>
      <c r="AT121" s="25" t="s">
        <v>227</v>
      </c>
      <c r="AU121" s="25" t="s">
        <v>25</v>
      </c>
      <c r="AY121" s="25" t="s">
        <v>225</v>
      </c>
      <c r="BE121" s="217">
        <f>IF(N121="základní",J121,0)</f>
        <v>0</v>
      </c>
      <c r="BF121" s="217">
        <f>IF(N121="snížená",J121,0)</f>
        <v>0</v>
      </c>
      <c r="BG121" s="217">
        <f>IF(N121="zákl. přenesená",J121,0)</f>
        <v>0</v>
      </c>
      <c r="BH121" s="217">
        <f>IF(N121="sníž. přenesená",J121,0)</f>
        <v>0</v>
      </c>
      <c r="BI121" s="217">
        <f>IF(N121="nulová",J121,0)</f>
        <v>0</v>
      </c>
      <c r="BJ121" s="25" t="s">
        <v>25</v>
      </c>
      <c r="BK121" s="217">
        <f>ROUND(I121*H121,2)</f>
        <v>0</v>
      </c>
      <c r="BL121" s="25" t="s">
        <v>231</v>
      </c>
      <c r="BM121" s="25" t="s">
        <v>488</v>
      </c>
    </row>
    <row r="122" spans="2:47" s="1" customFormat="1" ht="13.5">
      <c r="B122" s="42"/>
      <c r="C122" s="64"/>
      <c r="D122" s="223" t="s">
        <v>233</v>
      </c>
      <c r="E122" s="64"/>
      <c r="F122" s="269" t="s">
        <v>2471</v>
      </c>
      <c r="G122" s="64"/>
      <c r="H122" s="64"/>
      <c r="I122" s="174"/>
      <c r="J122" s="64"/>
      <c r="K122" s="64"/>
      <c r="L122" s="62"/>
      <c r="M122" s="220"/>
      <c r="N122" s="43"/>
      <c r="O122" s="43"/>
      <c r="P122" s="43"/>
      <c r="Q122" s="43"/>
      <c r="R122" s="43"/>
      <c r="S122" s="43"/>
      <c r="T122" s="79"/>
      <c r="AT122" s="25" t="s">
        <v>233</v>
      </c>
      <c r="AU122" s="25" t="s">
        <v>25</v>
      </c>
    </row>
    <row r="123" spans="2:65" s="1" customFormat="1" ht="16.5" customHeight="1">
      <c r="B123" s="42"/>
      <c r="C123" s="206" t="s">
        <v>378</v>
      </c>
      <c r="D123" s="206" t="s">
        <v>227</v>
      </c>
      <c r="E123" s="207" t="s">
        <v>2472</v>
      </c>
      <c r="F123" s="208" t="s">
        <v>2473</v>
      </c>
      <c r="G123" s="209" t="s">
        <v>2463</v>
      </c>
      <c r="H123" s="210">
        <v>8</v>
      </c>
      <c r="I123" s="211"/>
      <c r="J123" s="212">
        <f>ROUND(I123*H123,2)</f>
        <v>0</v>
      </c>
      <c r="K123" s="208" t="s">
        <v>24</v>
      </c>
      <c r="L123" s="62"/>
      <c r="M123" s="213" t="s">
        <v>24</v>
      </c>
      <c r="N123" s="214" t="s">
        <v>48</v>
      </c>
      <c r="O123" s="43"/>
      <c r="P123" s="215">
        <f>O123*H123</f>
        <v>0</v>
      </c>
      <c r="Q123" s="215">
        <v>0</v>
      </c>
      <c r="R123" s="215">
        <f>Q123*H123</f>
        <v>0</v>
      </c>
      <c r="S123" s="215">
        <v>0</v>
      </c>
      <c r="T123" s="216">
        <f>S123*H123</f>
        <v>0</v>
      </c>
      <c r="AR123" s="25" t="s">
        <v>231</v>
      </c>
      <c r="AT123" s="25" t="s">
        <v>227</v>
      </c>
      <c r="AU123" s="25" t="s">
        <v>25</v>
      </c>
      <c r="AY123" s="25" t="s">
        <v>225</v>
      </c>
      <c r="BE123" s="217">
        <f>IF(N123="základní",J123,0)</f>
        <v>0</v>
      </c>
      <c r="BF123" s="217">
        <f>IF(N123="snížená",J123,0)</f>
        <v>0</v>
      </c>
      <c r="BG123" s="217">
        <f>IF(N123="zákl. přenesená",J123,0)</f>
        <v>0</v>
      </c>
      <c r="BH123" s="217">
        <f>IF(N123="sníž. přenesená",J123,0)</f>
        <v>0</v>
      </c>
      <c r="BI123" s="217">
        <f>IF(N123="nulová",J123,0)</f>
        <v>0</v>
      </c>
      <c r="BJ123" s="25" t="s">
        <v>25</v>
      </c>
      <c r="BK123" s="217">
        <f>ROUND(I123*H123,2)</f>
        <v>0</v>
      </c>
      <c r="BL123" s="25" t="s">
        <v>231</v>
      </c>
      <c r="BM123" s="25" t="s">
        <v>499</v>
      </c>
    </row>
    <row r="124" spans="2:47" s="1" customFormat="1" ht="13.5">
      <c r="B124" s="42"/>
      <c r="C124" s="64"/>
      <c r="D124" s="223" t="s">
        <v>233</v>
      </c>
      <c r="E124" s="64"/>
      <c r="F124" s="269" t="s">
        <v>2473</v>
      </c>
      <c r="G124" s="64"/>
      <c r="H124" s="64"/>
      <c r="I124" s="174"/>
      <c r="J124" s="64"/>
      <c r="K124" s="64"/>
      <c r="L124" s="62"/>
      <c r="M124" s="220"/>
      <c r="N124" s="43"/>
      <c r="O124" s="43"/>
      <c r="P124" s="43"/>
      <c r="Q124" s="43"/>
      <c r="R124" s="43"/>
      <c r="S124" s="43"/>
      <c r="T124" s="79"/>
      <c r="AT124" s="25" t="s">
        <v>233</v>
      </c>
      <c r="AU124" s="25" t="s">
        <v>25</v>
      </c>
    </row>
    <row r="125" spans="2:65" s="1" customFormat="1" ht="16.5" customHeight="1">
      <c r="B125" s="42"/>
      <c r="C125" s="206" t="s">
        <v>386</v>
      </c>
      <c r="D125" s="206" t="s">
        <v>227</v>
      </c>
      <c r="E125" s="207" t="s">
        <v>2518</v>
      </c>
      <c r="F125" s="208" t="s">
        <v>2475</v>
      </c>
      <c r="G125" s="209" t="s">
        <v>2369</v>
      </c>
      <c r="H125" s="210">
        <v>1</v>
      </c>
      <c r="I125" s="211"/>
      <c r="J125" s="212">
        <f>ROUND(I125*H125,2)</f>
        <v>0</v>
      </c>
      <c r="K125" s="208" t="s">
        <v>24</v>
      </c>
      <c r="L125" s="62"/>
      <c r="M125" s="213" t="s">
        <v>24</v>
      </c>
      <c r="N125" s="214" t="s">
        <v>48</v>
      </c>
      <c r="O125" s="43"/>
      <c r="P125" s="215">
        <f>O125*H125</f>
        <v>0</v>
      </c>
      <c r="Q125" s="215">
        <v>0</v>
      </c>
      <c r="R125" s="215">
        <f>Q125*H125</f>
        <v>0</v>
      </c>
      <c r="S125" s="215">
        <v>0</v>
      </c>
      <c r="T125" s="216">
        <f>S125*H125</f>
        <v>0</v>
      </c>
      <c r="AR125" s="25" t="s">
        <v>231</v>
      </c>
      <c r="AT125" s="25" t="s">
        <v>227</v>
      </c>
      <c r="AU125" s="25" t="s">
        <v>25</v>
      </c>
      <c r="AY125" s="25" t="s">
        <v>225</v>
      </c>
      <c r="BE125" s="217">
        <f>IF(N125="základní",J125,0)</f>
        <v>0</v>
      </c>
      <c r="BF125" s="217">
        <f>IF(N125="snížená",J125,0)</f>
        <v>0</v>
      </c>
      <c r="BG125" s="217">
        <f>IF(N125="zákl. přenesená",J125,0)</f>
        <v>0</v>
      </c>
      <c r="BH125" s="217">
        <f>IF(N125="sníž. přenesená",J125,0)</f>
        <v>0</v>
      </c>
      <c r="BI125" s="217">
        <f>IF(N125="nulová",J125,0)</f>
        <v>0</v>
      </c>
      <c r="BJ125" s="25" t="s">
        <v>25</v>
      </c>
      <c r="BK125" s="217">
        <f>ROUND(I125*H125,2)</f>
        <v>0</v>
      </c>
      <c r="BL125" s="25" t="s">
        <v>231</v>
      </c>
      <c r="BM125" s="25" t="s">
        <v>516</v>
      </c>
    </row>
    <row r="126" spans="2:47" s="1" customFormat="1" ht="13.5">
      <c r="B126" s="42"/>
      <c r="C126" s="64"/>
      <c r="D126" s="218" t="s">
        <v>233</v>
      </c>
      <c r="E126" s="64"/>
      <c r="F126" s="219" t="s">
        <v>2475</v>
      </c>
      <c r="G126" s="64"/>
      <c r="H126" s="64"/>
      <c r="I126" s="174"/>
      <c r="J126" s="64"/>
      <c r="K126" s="64"/>
      <c r="L126" s="62"/>
      <c r="M126" s="287"/>
      <c r="N126" s="288"/>
      <c r="O126" s="288"/>
      <c r="P126" s="288"/>
      <c r="Q126" s="288"/>
      <c r="R126" s="288"/>
      <c r="S126" s="288"/>
      <c r="T126" s="289"/>
      <c r="AT126" s="25" t="s">
        <v>233</v>
      </c>
      <c r="AU126" s="25" t="s">
        <v>25</v>
      </c>
    </row>
    <row r="127" spans="2:12" s="1" customFormat="1" ht="6.95" customHeight="1">
      <c r="B127" s="57"/>
      <c r="C127" s="58"/>
      <c r="D127" s="58"/>
      <c r="E127" s="58"/>
      <c r="F127" s="58"/>
      <c r="G127" s="58"/>
      <c r="H127" s="58"/>
      <c r="I127" s="150"/>
      <c r="J127" s="58"/>
      <c r="K127" s="58"/>
      <c r="L127" s="62"/>
    </row>
  </sheetData>
  <sheetProtection password="CC35" sheet="1" objects="1" scenarios="1" formatCells="0" formatColumns="0" formatRows="0" sort="0" autoFilter="0"/>
  <autoFilter ref="C89:K126"/>
  <mergeCells count="16">
    <mergeCell ref="L2:V2"/>
    <mergeCell ref="E76:H76"/>
    <mergeCell ref="E80:H80"/>
    <mergeCell ref="E78:H78"/>
    <mergeCell ref="E82:H8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113</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158</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2519</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2520</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27</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
        <v>24</v>
      </c>
      <c r="K18" s="46"/>
    </row>
    <row r="19" spans="2:11" s="1" customFormat="1" ht="18" customHeight="1">
      <c r="B19" s="42"/>
      <c r="C19" s="43"/>
      <c r="D19" s="43"/>
      <c r="E19" s="36" t="s">
        <v>34</v>
      </c>
      <c r="F19" s="43"/>
      <c r="G19" s="43"/>
      <c r="H19" s="43"/>
      <c r="I19" s="130" t="s">
        <v>35</v>
      </c>
      <c r="J19" s="36" t="s">
        <v>24</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
        <v>24</v>
      </c>
      <c r="K24" s="46"/>
    </row>
    <row r="25" spans="2:11" s="1" customFormat="1" ht="18" customHeight="1">
      <c r="B25" s="42"/>
      <c r="C25" s="43"/>
      <c r="D25" s="43"/>
      <c r="E25" s="36" t="s">
        <v>39</v>
      </c>
      <c r="F25" s="43"/>
      <c r="G25" s="43"/>
      <c r="H25" s="43"/>
      <c r="I25" s="130" t="s">
        <v>35</v>
      </c>
      <c r="J25" s="36" t="s">
        <v>24</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85.5" customHeight="1">
      <c r="B28" s="132"/>
      <c r="C28" s="133"/>
      <c r="D28" s="133"/>
      <c r="E28" s="377" t="s">
        <v>42</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ROUND(J93,2)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ROUND(SUM(BE93:BE220),2)</f>
        <v>0</v>
      </c>
      <c r="G34" s="43"/>
      <c r="H34" s="43"/>
      <c r="I34" s="142">
        <v>0.21</v>
      </c>
      <c r="J34" s="141">
        <f>ROUND(ROUND((SUM(BE93:BE220)),2)*I34,2)</f>
        <v>0</v>
      </c>
      <c r="K34" s="46"/>
    </row>
    <row r="35" spans="2:11" s="1" customFormat="1" ht="14.45" customHeight="1">
      <c r="B35" s="42"/>
      <c r="C35" s="43"/>
      <c r="D35" s="43"/>
      <c r="E35" s="50" t="s">
        <v>49</v>
      </c>
      <c r="F35" s="141">
        <f>ROUND(SUM(BF93:BF220),2)</f>
        <v>0</v>
      </c>
      <c r="G35" s="43"/>
      <c r="H35" s="43"/>
      <c r="I35" s="142">
        <v>0.15</v>
      </c>
      <c r="J35" s="141">
        <f>ROUND(ROUND((SUM(BF93:BF220)),2)*I35,2)</f>
        <v>0</v>
      </c>
      <c r="K35" s="46"/>
    </row>
    <row r="36" spans="2:11" s="1" customFormat="1" ht="14.45" customHeight="1" hidden="1">
      <c r="B36" s="42"/>
      <c r="C36" s="43"/>
      <c r="D36" s="43"/>
      <c r="E36" s="50" t="s">
        <v>50</v>
      </c>
      <c r="F36" s="141">
        <f>ROUND(SUM(BG93:BG220),2)</f>
        <v>0</v>
      </c>
      <c r="G36" s="43"/>
      <c r="H36" s="43"/>
      <c r="I36" s="142">
        <v>0.21</v>
      </c>
      <c r="J36" s="141">
        <v>0</v>
      </c>
      <c r="K36" s="46"/>
    </row>
    <row r="37" spans="2:11" s="1" customFormat="1" ht="14.45" customHeight="1" hidden="1">
      <c r="B37" s="42"/>
      <c r="C37" s="43"/>
      <c r="D37" s="43"/>
      <c r="E37" s="50" t="s">
        <v>51</v>
      </c>
      <c r="F37" s="141">
        <f>ROUND(SUM(BH93:BH220),2)</f>
        <v>0</v>
      </c>
      <c r="G37" s="43"/>
      <c r="H37" s="43"/>
      <c r="I37" s="142">
        <v>0.15</v>
      </c>
      <c r="J37" s="141">
        <v>0</v>
      </c>
      <c r="K37" s="46"/>
    </row>
    <row r="38" spans="2:11" s="1" customFormat="1" ht="14.45" customHeight="1" hidden="1">
      <c r="B38" s="42"/>
      <c r="C38" s="43"/>
      <c r="D38" s="43"/>
      <c r="E38" s="50" t="s">
        <v>52</v>
      </c>
      <c r="F38" s="141">
        <f>ROUND(SUM(BI93:BI220),2)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158</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2519</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1. - Uznatelné náklady</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Mariánský Týnec 1, 33141 Kralovice</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J93</f>
        <v>0</v>
      </c>
      <c r="K64" s="46"/>
      <c r="AU64" s="25" t="s">
        <v>175</v>
      </c>
    </row>
    <row r="65" spans="2:11" s="8" customFormat="1" ht="24.95" customHeight="1">
      <c r="B65" s="160"/>
      <c r="C65" s="161"/>
      <c r="D65" s="162" t="s">
        <v>176</v>
      </c>
      <c r="E65" s="163"/>
      <c r="F65" s="163"/>
      <c r="G65" s="163"/>
      <c r="H65" s="163"/>
      <c r="I65" s="164"/>
      <c r="J65" s="165">
        <f>J94</f>
        <v>0</v>
      </c>
      <c r="K65" s="166"/>
    </row>
    <row r="66" spans="2:11" s="9" customFormat="1" ht="19.9" customHeight="1">
      <c r="B66" s="167"/>
      <c r="C66" s="168"/>
      <c r="D66" s="169" t="s">
        <v>177</v>
      </c>
      <c r="E66" s="170"/>
      <c r="F66" s="170"/>
      <c r="G66" s="170"/>
      <c r="H66" s="170"/>
      <c r="I66" s="171"/>
      <c r="J66" s="172">
        <f>J95</f>
        <v>0</v>
      </c>
      <c r="K66" s="173"/>
    </row>
    <row r="67" spans="2:11" s="9" customFormat="1" ht="19.9" customHeight="1">
      <c r="B67" s="167"/>
      <c r="C67" s="168"/>
      <c r="D67" s="169" t="s">
        <v>2521</v>
      </c>
      <c r="E67" s="170"/>
      <c r="F67" s="170"/>
      <c r="G67" s="170"/>
      <c r="H67" s="170"/>
      <c r="I67" s="171"/>
      <c r="J67" s="172">
        <f>J166</f>
        <v>0</v>
      </c>
      <c r="K67" s="173"/>
    </row>
    <row r="68" spans="2:11" s="9" customFormat="1" ht="19.9" customHeight="1">
      <c r="B68" s="167"/>
      <c r="C68" s="168"/>
      <c r="D68" s="169" t="s">
        <v>2522</v>
      </c>
      <c r="E68" s="170"/>
      <c r="F68" s="170"/>
      <c r="G68" s="170"/>
      <c r="H68" s="170"/>
      <c r="I68" s="171"/>
      <c r="J68" s="172">
        <f>J198</f>
        <v>0</v>
      </c>
      <c r="K68" s="173"/>
    </row>
    <row r="69" spans="2:11" s="9" customFormat="1" ht="14.85" customHeight="1">
      <c r="B69" s="167"/>
      <c r="C69" s="168"/>
      <c r="D69" s="169" t="s">
        <v>2523</v>
      </c>
      <c r="E69" s="170"/>
      <c r="F69" s="170"/>
      <c r="G69" s="170"/>
      <c r="H69" s="170"/>
      <c r="I69" s="171"/>
      <c r="J69" s="172">
        <f>J211</f>
        <v>0</v>
      </c>
      <c r="K69" s="173"/>
    </row>
    <row r="70" spans="2:11" s="1" customFormat="1" ht="21.75" customHeight="1">
      <c r="B70" s="42"/>
      <c r="C70" s="43"/>
      <c r="D70" s="43"/>
      <c r="E70" s="43"/>
      <c r="F70" s="43"/>
      <c r="G70" s="43"/>
      <c r="H70" s="43"/>
      <c r="I70" s="129"/>
      <c r="J70" s="43"/>
      <c r="K70" s="46"/>
    </row>
    <row r="71" spans="2:11" s="1" customFormat="1" ht="6.95" customHeight="1">
      <c r="B71" s="57"/>
      <c r="C71" s="58"/>
      <c r="D71" s="58"/>
      <c r="E71" s="58"/>
      <c r="F71" s="58"/>
      <c r="G71" s="58"/>
      <c r="H71" s="58"/>
      <c r="I71" s="150"/>
      <c r="J71" s="58"/>
      <c r="K71" s="59"/>
    </row>
    <row r="75" spans="2:12" s="1" customFormat="1" ht="6.95" customHeight="1">
      <c r="B75" s="60"/>
      <c r="C75" s="61"/>
      <c r="D75" s="61"/>
      <c r="E75" s="61"/>
      <c r="F75" s="61"/>
      <c r="G75" s="61"/>
      <c r="H75" s="61"/>
      <c r="I75" s="153"/>
      <c r="J75" s="61"/>
      <c r="K75" s="61"/>
      <c r="L75" s="62"/>
    </row>
    <row r="76" spans="2:12" s="1" customFormat="1" ht="36.95" customHeight="1">
      <c r="B76" s="42"/>
      <c r="C76" s="63" t="s">
        <v>209</v>
      </c>
      <c r="D76" s="64"/>
      <c r="E76" s="64"/>
      <c r="F76" s="64"/>
      <c r="G76" s="64"/>
      <c r="H76" s="64"/>
      <c r="I76" s="174"/>
      <c r="J76" s="64"/>
      <c r="K76" s="64"/>
      <c r="L76" s="62"/>
    </row>
    <row r="77" spans="2:12" s="1" customFormat="1" ht="6.95" customHeight="1">
      <c r="B77" s="42"/>
      <c r="C77" s="64"/>
      <c r="D77" s="64"/>
      <c r="E77" s="64"/>
      <c r="F77" s="64"/>
      <c r="G77" s="64"/>
      <c r="H77" s="64"/>
      <c r="I77" s="174"/>
      <c r="J77" s="64"/>
      <c r="K77" s="64"/>
      <c r="L77" s="62"/>
    </row>
    <row r="78" spans="2:12" s="1" customFormat="1" ht="14.45" customHeight="1">
      <c r="B78" s="42"/>
      <c r="C78" s="66" t="s">
        <v>18</v>
      </c>
      <c r="D78" s="64"/>
      <c r="E78" s="64"/>
      <c r="F78" s="64"/>
      <c r="G78" s="64"/>
      <c r="H78" s="64"/>
      <c r="I78" s="174"/>
      <c r="J78" s="64"/>
      <c r="K78" s="64"/>
      <c r="L78" s="62"/>
    </row>
    <row r="79" spans="2:12" s="1" customFormat="1" ht="16.5" customHeight="1">
      <c r="B79" s="42"/>
      <c r="C79" s="64"/>
      <c r="D79" s="64"/>
      <c r="E79" s="418" t="str">
        <f>E7</f>
        <v>Mariánská Týnice - Dostavba východního ambitu</v>
      </c>
      <c r="F79" s="419"/>
      <c r="G79" s="419"/>
      <c r="H79" s="419"/>
      <c r="I79" s="174"/>
      <c r="J79" s="64"/>
      <c r="K79" s="64"/>
      <c r="L79" s="62"/>
    </row>
    <row r="80" spans="2:12" ht="13.5">
      <c r="B80" s="29"/>
      <c r="C80" s="66" t="s">
        <v>155</v>
      </c>
      <c r="D80" s="175"/>
      <c r="E80" s="175"/>
      <c r="F80" s="175"/>
      <c r="G80" s="175"/>
      <c r="H80" s="175"/>
      <c r="J80" s="175"/>
      <c r="K80" s="175"/>
      <c r="L80" s="176"/>
    </row>
    <row r="81" spans="2:12" ht="16.5" customHeight="1">
      <c r="B81" s="29"/>
      <c r="C81" s="175"/>
      <c r="D81" s="175"/>
      <c r="E81" s="418" t="s">
        <v>158</v>
      </c>
      <c r="F81" s="423"/>
      <c r="G81" s="423"/>
      <c r="H81" s="423"/>
      <c r="J81" s="175"/>
      <c r="K81" s="175"/>
      <c r="L81" s="176"/>
    </row>
    <row r="82" spans="2:12" ht="13.5">
      <c r="B82" s="29"/>
      <c r="C82" s="66" t="s">
        <v>161</v>
      </c>
      <c r="D82" s="175"/>
      <c r="E82" s="175"/>
      <c r="F82" s="175"/>
      <c r="G82" s="175"/>
      <c r="H82" s="175"/>
      <c r="J82" s="175"/>
      <c r="K82" s="175"/>
      <c r="L82" s="176"/>
    </row>
    <row r="83" spans="2:12" s="1" customFormat="1" ht="16.5" customHeight="1">
      <c r="B83" s="42"/>
      <c r="C83" s="64"/>
      <c r="D83" s="64"/>
      <c r="E83" s="422" t="s">
        <v>2519</v>
      </c>
      <c r="F83" s="420"/>
      <c r="G83" s="420"/>
      <c r="H83" s="420"/>
      <c r="I83" s="174"/>
      <c r="J83" s="64"/>
      <c r="K83" s="64"/>
      <c r="L83" s="62"/>
    </row>
    <row r="84" spans="2:12" s="1" customFormat="1" ht="14.45" customHeight="1">
      <c r="B84" s="42"/>
      <c r="C84" s="66" t="s">
        <v>2168</v>
      </c>
      <c r="D84" s="64"/>
      <c r="E84" s="64"/>
      <c r="F84" s="64"/>
      <c r="G84" s="64"/>
      <c r="H84" s="64"/>
      <c r="I84" s="174"/>
      <c r="J84" s="64"/>
      <c r="K84" s="64"/>
      <c r="L84" s="62"/>
    </row>
    <row r="85" spans="2:12" s="1" customFormat="1" ht="17.25" customHeight="1">
      <c r="B85" s="42"/>
      <c r="C85" s="64"/>
      <c r="D85" s="64"/>
      <c r="E85" s="388" t="str">
        <f>E13</f>
        <v>1. - Uznatelné náklady</v>
      </c>
      <c r="F85" s="420"/>
      <c r="G85" s="420"/>
      <c r="H85" s="420"/>
      <c r="I85" s="174"/>
      <c r="J85" s="64"/>
      <c r="K85" s="64"/>
      <c r="L85" s="62"/>
    </row>
    <row r="86" spans="2:12" s="1" customFormat="1" ht="6.95" customHeight="1">
      <c r="B86" s="42"/>
      <c r="C86" s="64"/>
      <c r="D86" s="64"/>
      <c r="E86" s="64"/>
      <c r="F86" s="64"/>
      <c r="G86" s="64"/>
      <c r="H86" s="64"/>
      <c r="I86" s="174"/>
      <c r="J86" s="64"/>
      <c r="K86" s="64"/>
      <c r="L86" s="62"/>
    </row>
    <row r="87" spans="2:12" s="1" customFormat="1" ht="18" customHeight="1">
      <c r="B87" s="42"/>
      <c r="C87" s="66" t="s">
        <v>26</v>
      </c>
      <c r="D87" s="64"/>
      <c r="E87" s="64"/>
      <c r="F87" s="177" t="str">
        <f>F16</f>
        <v>Mariánský Týnec 1, 33141 Kralovice</v>
      </c>
      <c r="G87" s="64"/>
      <c r="H87" s="64"/>
      <c r="I87" s="178" t="s">
        <v>28</v>
      </c>
      <c r="J87" s="74" t="str">
        <f>IF(J16="","",J16)</f>
        <v>19. 6. 2017</v>
      </c>
      <c r="K87" s="64"/>
      <c r="L87" s="62"/>
    </row>
    <row r="88" spans="2:12" s="1" customFormat="1" ht="6.95" customHeight="1">
      <c r="B88" s="42"/>
      <c r="C88" s="64"/>
      <c r="D88" s="64"/>
      <c r="E88" s="64"/>
      <c r="F88" s="64"/>
      <c r="G88" s="64"/>
      <c r="H88" s="64"/>
      <c r="I88" s="174"/>
      <c r="J88" s="64"/>
      <c r="K88" s="64"/>
      <c r="L88" s="62"/>
    </row>
    <row r="89" spans="2:12" s="1" customFormat="1" ht="13.5">
      <c r="B89" s="42"/>
      <c r="C89" s="66" t="s">
        <v>32</v>
      </c>
      <c r="D89" s="64"/>
      <c r="E89" s="64"/>
      <c r="F89" s="177" t="str">
        <f>E19</f>
        <v>Muzeum a galerie severního Plzeňska v M. Týnici</v>
      </c>
      <c r="G89" s="64"/>
      <c r="H89" s="64"/>
      <c r="I89" s="178" t="s">
        <v>38</v>
      </c>
      <c r="J89" s="177" t="str">
        <f>E25</f>
        <v>ATELIER SOUKUP OPL ŠVEHLA s.r.o.</v>
      </c>
      <c r="K89" s="64"/>
      <c r="L89" s="62"/>
    </row>
    <row r="90" spans="2:12" s="1" customFormat="1" ht="14.45" customHeight="1">
      <c r="B90" s="42"/>
      <c r="C90" s="66" t="s">
        <v>36</v>
      </c>
      <c r="D90" s="64"/>
      <c r="E90" s="64"/>
      <c r="F90" s="177" t="str">
        <f>IF(E22="","",E22)</f>
        <v/>
      </c>
      <c r="G90" s="64"/>
      <c r="H90" s="64"/>
      <c r="I90" s="174"/>
      <c r="J90" s="64"/>
      <c r="K90" s="64"/>
      <c r="L90" s="62"/>
    </row>
    <row r="91" spans="2:12" s="1" customFormat="1" ht="10.35" customHeight="1">
      <c r="B91" s="42"/>
      <c r="C91" s="64"/>
      <c r="D91" s="64"/>
      <c r="E91" s="64"/>
      <c r="F91" s="64"/>
      <c r="G91" s="64"/>
      <c r="H91" s="64"/>
      <c r="I91" s="174"/>
      <c r="J91" s="64"/>
      <c r="K91" s="64"/>
      <c r="L91" s="62"/>
    </row>
    <row r="92" spans="2:20" s="10" customFormat="1" ht="29.25" customHeight="1">
      <c r="B92" s="179"/>
      <c r="C92" s="180" t="s">
        <v>210</v>
      </c>
      <c r="D92" s="181" t="s">
        <v>62</v>
      </c>
      <c r="E92" s="181" t="s">
        <v>58</v>
      </c>
      <c r="F92" s="181" t="s">
        <v>211</v>
      </c>
      <c r="G92" s="181" t="s">
        <v>212</v>
      </c>
      <c r="H92" s="181" t="s">
        <v>213</v>
      </c>
      <c r="I92" s="182" t="s">
        <v>214</v>
      </c>
      <c r="J92" s="181" t="s">
        <v>173</v>
      </c>
      <c r="K92" s="183" t="s">
        <v>215</v>
      </c>
      <c r="L92" s="184"/>
      <c r="M92" s="82" t="s">
        <v>216</v>
      </c>
      <c r="N92" s="83" t="s">
        <v>47</v>
      </c>
      <c r="O92" s="83" t="s">
        <v>217</v>
      </c>
      <c r="P92" s="83" t="s">
        <v>218</v>
      </c>
      <c r="Q92" s="83" t="s">
        <v>219</v>
      </c>
      <c r="R92" s="83" t="s">
        <v>220</v>
      </c>
      <c r="S92" s="83" t="s">
        <v>221</v>
      </c>
      <c r="T92" s="84" t="s">
        <v>222</v>
      </c>
    </row>
    <row r="93" spans="2:63" s="1" customFormat="1" ht="29.25" customHeight="1">
      <c r="B93" s="42"/>
      <c r="C93" s="88" t="s">
        <v>174</v>
      </c>
      <c r="D93" s="64"/>
      <c r="E93" s="64"/>
      <c r="F93" s="64"/>
      <c r="G93" s="64"/>
      <c r="H93" s="64"/>
      <c r="I93" s="174"/>
      <c r="J93" s="185">
        <f>BK93</f>
        <v>0</v>
      </c>
      <c r="K93" s="64"/>
      <c r="L93" s="62"/>
      <c r="M93" s="85"/>
      <c r="N93" s="86"/>
      <c r="O93" s="86"/>
      <c r="P93" s="186">
        <f>P94</f>
        <v>0</v>
      </c>
      <c r="Q93" s="86"/>
      <c r="R93" s="186">
        <f>R94</f>
        <v>0</v>
      </c>
      <c r="S93" s="86"/>
      <c r="T93" s="187">
        <f>T94</f>
        <v>0</v>
      </c>
      <c r="AT93" s="25" t="s">
        <v>76</v>
      </c>
      <c r="AU93" s="25" t="s">
        <v>175</v>
      </c>
      <c r="BK93" s="188">
        <f>BK94</f>
        <v>0</v>
      </c>
    </row>
    <row r="94" spans="2:63" s="11" customFormat="1" ht="37.35" customHeight="1">
      <c r="B94" s="189"/>
      <c r="C94" s="190"/>
      <c r="D94" s="191" t="s">
        <v>76</v>
      </c>
      <c r="E94" s="192" t="s">
        <v>223</v>
      </c>
      <c r="F94" s="192" t="s">
        <v>224</v>
      </c>
      <c r="G94" s="190"/>
      <c r="H94" s="190"/>
      <c r="I94" s="193"/>
      <c r="J94" s="194">
        <f>BK94</f>
        <v>0</v>
      </c>
      <c r="K94" s="190"/>
      <c r="L94" s="195"/>
      <c r="M94" s="196"/>
      <c r="N94" s="197"/>
      <c r="O94" s="197"/>
      <c r="P94" s="198">
        <f>P95+P166+P198</f>
        <v>0</v>
      </c>
      <c r="Q94" s="197"/>
      <c r="R94" s="198">
        <f>R95+R166+R198</f>
        <v>0</v>
      </c>
      <c r="S94" s="197"/>
      <c r="T94" s="199">
        <f>T95+T166+T198</f>
        <v>0</v>
      </c>
      <c r="AR94" s="200" t="s">
        <v>25</v>
      </c>
      <c r="AT94" s="201" t="s">
        <v>76</v>
      </c>
      <c r="AU94" s="201" t="s">
        <v>77</v>
      </c>
      <c r="AY94" s="200" t="s">
        <v>225</v>
      </c>
      <c r="BK94" s="202">
        <f>BK95+BK166+BK198</f>
        <v>0</v>
      </c>
    </row>
    <row r="95" spans="2:63" s="11" customFormat="1" ht="19.9" customHeight="1">
      <c r="B95" s="189"/>
      <c r="C95" s="190"/>
      <c r="D95" s="203" t="s">
        <v>76</v>
      </c>
      <c r="E95" s="204" t="s">
        <v>25</v>
      </c>
      <c r="F95" s="204" t="s">
        <v>226</v>
      </c>
      <c r="G95" s="190"/>
      <c r="H95" s="190"/>
      <c r="I95" s="193"/>
      <c r="J95" s="205">
        <f>BK95</f>
        <v>0</v>
      </c>
      <c r="K95" s="190"/>
      <c r="L95" s="195"/>
      <c r="M95" s="196"/>
      <c r="N95" s="197"/>
      <c r="O95" s="197"/>
      <c r="P95" s="198">
        <f>SUM(P96:P165)</f>
        <v>0</v>
      </c>
      <c r="Q95" s="197"/>
      <c r="R95" s="198">
        <f>SUM(R96:R165)</f>
        <v>0</v>
      </c>
      <c r="S95" s="197"/>
      <c r="T95" s="199">
        <f>SUM(T96:T165)</f>
        <v>0</v>
      </c>
      <c r="AR95" s="200" t="s">
        <v>25</v>
      </c>
      <c r="AT95" s="201" t="s">
        <v>76</v>
      </c>
      <c r="AU95" s="201" t="s">
        <v>25</v>
      </c>
      <c r="AY95" s="200" t="s">
        <v>225</v>
      </c>
      <c r="BK95" s="202">
        <f>SUM(BK96:BK165)</f>
        <v>0</v>
      </c>
    </row>
    <row r="96" spans="2:65" s="1" customFormat="1" ht="16.5" customHeight="1">
      <c r="B96" s="42"/>
      <c r="C96" s="206" t="s">
        <v>25</v>
      </c>
      <c r="D96" s="206" t="s">
        <v>227</v>
      </c>
      <c r="E96" s="207" t="s">
        <v>2524</v>
      </c>
      <c r="F96" s="208" t="s">
        <v>2525</v>
      </c>
      <c r="G96" s="209" t="s">
        <v>2526</v>
      </c>
      <c r="H96" s="210">
        <v>0.323</v>
      </c>
      <c r="I96" s="211"/>
      <c r="J96" s="212">
        <f>ROUND(I96*H96,2)</f>
        <v>0</v>
      </c>
      <c r="K96" s="208" t="s">
        <v>230</v>
      </c>
      <c r="L96" s="62"/>
      <c r="M96" s="213" t="s">
        <v>24</v>
      </c>
      <c r="N96" s="214" t="s">
        <v>48</v>
      </c>
      <c r="O96" s="43"/>
      <c r="P96" s="215">
        <f>O96*H96</f>
        <v>0</v>
      </c>
      <c r="Q96" s="215">
        <v>0</v>
      </c>
      <c r="R96" s="215">
        <f>Q96*H96</f>
        <v>0</v>
      </c>
      <c r="S96" s="215">
        <v>0</v>
      </c>
      <c r="T96" s="216">
        <f>S96*H96</f>
        <v>0</v>
      </c>
      <c r="AR96" s="25" t="s">
        <v>231</v>
      </c>
      <c r="AT96" s="25" t="s">
        <v>227</v>
      </c>
      <c r="AU96" s="25" t="s">
        <v>85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231</v>
      </c>
      <c r="BM96" s="25" t="s">
        <v>85</v>
      </c>
    </row>
    <row r="97" spans="2:47" s="1" customFormat="1" ht="13.5">
      <c r="B97" s="42"/>
      <c r="C97" s="64"/>
      <c r="D97" s="218" t="s">
        <v>233</v>
      </c>
      <c r="E97" s="64"/>
      <c r="F97" s="219" t="s">
        <v>2525</v>
      </c>
      <c r="G97" s="64"/>
      <c r="H97" s="64"/>
      <c r="I97" s="174"/>
      <c r="J97" s="64"/>
      <c r="K97" s="64"/>
      <c r="L97" s="62"/>
      <c r="M97" s="220"/>
      <c r="N97" s="43"/>
      <c r="O97" s="43"/>
      <c r="P97" s="43"/>
      <c r="Q97" s="43"/>
      <c r="R97" s="43"/>
      <c r="S97" s="43"/>
      <c r="T97" s="79"/>
      <c r="AT97" s="25" t="s">
        <v>233</v>
      </c>
      <c r="AU97" s="25" t="s">
        <v>85</v>
      </c>
    </row>
    <row r="98" spans="2:51" s="12" customFormat="1" ht="13.5">
      <c r="B98" s="221"/>
      <c r="C98" s="222"/>
      <c r="D98" s="218" t="s">
        <v>235</v>
      </c>
      <c r="E98" s="244" t="s">
        <v>24</v>
      </c>
      <c r="F98" s="245" t="s">
        <v>2527</v>
      </c>
      <c r="G98" s="222"/>
      <c r="H98" s="246">
        <v>0.323</v>
      </c>
      <c r="I98" s="227"/>
      <c r="J98" s="222"/>
      <c r="K98" s="222"/>
      <c r="L98" s="228"/>
      <c r="M98" s="229"/>
      <c r="N98" s="230"/>
      <c r="O98" s="230"/>
      <c r="P98" s="230"/>
      <c r="Q98" s="230"/>
      <c r="R98" s="230"/>
      <c r="S98" s="230"/>
      <c r="T98" s="231"/>
      <c r="AT98" s="232" t="s">
        <v>235</v>
      </c>
      <c r="AU98" s="232" t="s">
        <v>85</v>
      </c>
      <c r="AV98" s="12" t="s">
        <v>85</v>
      </c>
      <c r="AW98" s="12" t="s">
        <v>40</v>
      </c>
      <c r="AX98" s="12" t="s">
        <v>77</v>
      </c>
      <c r="AY98" s="232" t="s">
        <v>225</v>
      </c>
    </row>
    <row r="99" spans="2:51" s="15" customFormat="1" ht="13.5">
      <c r="B99" s="258"/>
      <c r="C99" s="259"/>
      <c r="D99" s="223" t="s">
        <v>235</v>
      </c>
      <c r="E99" s="260" t="s">
        <v>24</v>
      </c>
      <c r="F99" s="261" t="s">
        <v>248</v>
      </c>
      <c r="G99" s="259"/>
      <c r="H99" s="262">
        <v>0.323</v>
      </c>
      <c r="I99" s="263"/>
      <c r="J99" s="259"/>
      <c r="K99" s="259"/>
      <c r="L99" s="264"/>
      <c r="M99" s="265"/>
      <c r="N99" s="266"/>
      <c r="O99" s="266"/>
      <c r="P99" s="266"/>
      <c r="Q99" s="266"/>
      <c r="R99" s="266"/>
      <c r="S99" s="266"/>
      <c r="T99" s="267"/>
      <c r="AT99" s="268" t="s">
        <v>235</v>
      </c>
      <c r="AU99" s="268" t="s">
        <v>85</v>
      </c>
      <c r="AV99" s="15" t="s">
        <v>231</v>
      </c>
      <c r="AW99" s="15" t="s">
        <v>40</v>
      </c>
      <c r="AX99" s="15" t="s">
        <v>25</v>
      </c>
      <c r="AY99" s="268" t="s">
        <v>225</v>
      </c>
    </row>
    <row r="100" spans="2:65" s="1" customFormat="1" ht="16.5" customHeight="1">
      <c r="B100" s="42"/>
      <c r="C100" s="206" t="s">
        <v>85</v>
      </c>
      <c r="D100" s="206" t="s">
        <v>227</v>
      </c>
      <c r="E100" s="207" t="s">
        <v>2528</v>
      </c>
      <c r="F100" s="208" t="s">
        <v>2529</v>
      </c>
      <c r="G100" s="209" t="s">
        <v>748</v>
      </c>
      <c r="H100" s="210">
        <v>1</v>
      </c>
      <c r="I100" s="211"/>
      <c r="J100" s="212">
        <f>ROUND(I100*H100,2)</f>
        <v>0</v>
      </c>
      <c r="K100" s="208" t="s">
        <v>230</v>
      </c>
      <c r="L100" s="62"/>
      <c r="M100" s="213" t="s">
        <v>24</v>
      </c>
      <c r="N100" s="214" t="s">
        <v>48</v>
      </c>
      <c r="O100" s="43"/>
      <c r="P100" s="215">
        <f>O100*H100</f>
        <v>0</v>
      </c>
      <c r="Q100" s="215">
        <v>0</v>
      </c>
      <c r="R100" s="215">
        <f>Q100*H100</f>
        <v>0</v>
      </c>
      <c r="S100" s="215">
        <v>0</v>
      </c>
      <c r="T100" s="216">
        <f>S100*H100</f>
        <v>0</v>
      </c>
      <c r="AR100" s="25" t="s">
        <v>231</v>
      </c>
      <c r="AT100" s="25" t="s">
        <v>227</v>
      </c>
      <c r="AU100" s="25" t="s">
        <v>85</v>
      </c>
      <c r="AY100" s="25" t="s">
        <v>225</v>
      </c>
      <c r="BE100" s="217">
        <f>IF(N100="základní",J100,0)</f>
        <v>0</v>
      </c>
      <c r="BF100" s="217">
        <f>IF(N100="snížená",J100,0)</f>
        <v>0</v>
      </c>
      <c r="BG100" s="217">
        <f>IF(N100="zákl. přenesená",J100,0)</f>
        <v>0</v>
      </c>
      <c r="BH100" s="217">
        <f>IF(N100="sníž. přenesená",J100,0)</f>
        <v>0</v>
      </c>
      <c r="BI100" s="217">
        <f>IF(N100="nulová",J100,0)</f>
        <v>0</v>
      </c>
      <c r="BJ100" s="25" t="s">
        <v>25</v>
      </c>
      <c r="BK100" s="217">
        <f>ROUND(I100*H100,2)</f>
        <v>0</v>
      </c>
      <c r="BL100" s="25" t="s">
        <v>231</v>
      </c>
      <c r="BM100" s="25" t="s">
        <v>231</v>
      </c>
    </row>
    <row r="101" spans="2:47" s="1" customFormat="1" ht="13.5">
      <c r="B101" s="42"/>
      <c r="C101" s="64"/>
      <c r="D101" s="223" t="s">
        <v>233</v>
      </c>
      <c r="E101" s="64"/>
      <c r="F101" s="269" t="s">
        <v>2529</v>
      </c>
      <c r="G101" s="64"/>
      <c r="H101" s="64"/>
      <c r="I101" s="174"/>
      <c r="J101" s="64"/>
      <c r="K101" s="64"/>
      <c r="L101" s="62"/>
      <c r="M101" s="220"/>
      <c r="N101" s="43"/>
      <c r="O101" s="43"/>
      <c r="P101" s="43"/>
      <c r="Q101" s="43"/>
      <c r="R101" s="43"/>
      <c r="S101" s="43"/>
      <c r="T101" s="79"/>
      <c r="AT101" s="25" t="s">
        <v>233</v>
      </c>
      <c r="AU101" s="25" t="s">
        <v>85</v>
      </c>
    </row>
    <row r="102" spans="2:65" s="1" customFormat="1" ht="16.5" customHeight="1">
      <c r="B102" s="42"/>
      <c r="C102" s="206" t="s">
        <v>91</v>
      </c>
      <c r="D102" s="206" t="s">
        <v>227</v>
      </c>
      <c r="E102" s="207" t="s">
        <v>2530</v>
      </c>
      <c r="F102" s="208" t="s">
        <v>2531</v>
      </c>
      <c r="G102" s="209" t="s">
        <v>748</v>
      </c>
      <c r="H102" s="210">
        <v>1</v>
      </c>
      <c r="I102" s="211"/>
      <c r="J102" s="212">
        <f>ROUND(I102*H102,2)</f>
        <v>0</v>
      </c>
      <c r="K102" s="208" t="s">
        <v>230</v>
      </c>
      <c r="L102" s="62"/>
      <c r="M102" s="213" t="s">
        <v>24</v>
      </c>
      <c r="N102" s="214" t="s">
        <v>48</v>
      </c>
      <c r="O102" s="43"/>
      <c r="P102" s="215">
        <f>O102*H102</f>
        <v>0</v>
      </c>
      <c r="Q102" s="215">
        <v>0</v>
      </c>
      <c r="R102" s="215">
        <f>Q102*H102</f>
        <v>0</v>
      </c>
      <c r="S102" s="215">
        <v>0</v>
      </c>
      <c r="T102" s="216">
        <f>S102*H102</f>
        <v>0</v>
      </c>
      <c r="AR102" s="25" t="s">
        <v>231</v>
      </c>
      <c r="AT102" s="25" t="s">
        <v>227</v>
      </c>
      <c r="AU102" s="25" t="s">
        <v>85</v>
      </c>
      <c r="AY102" s="25" t="s">
        <v>225</v>
      </c>
      <c r="BE102" s="217">
        <f>IF(N102="základní",J102,0)</f>
        <v>0</v>
      </c>
      <c r="BF102" s="217">
        <f>IF(N102="snížená",J102,0)</f>
        <v>0</v>
      </c>
      <c r="BG102" s="217">
        <f>IF(N102="zákl. přenesená",J102,0)</f>
        <v>0</v>
      </c>
      <c r="BH102" s="217">
        <f>IF(N102="sníž. přenesená",J102,0)</f>
        <v>0</v>
      </c>
      <c r="BI102" s="217">
        <f>IF(N102="nulová",J102,0)</f>
        <v>0</v>
      </c>
      <c r="BJ102" s="25" t="s">
        <v>25</v>
      </c>
      <c r="BK102" s="217">
        <f>ROUND(I102*H102,2)</f>
        <v>0</v>
      </c>
      <c r="BL102" s="25" t="s">
        <v>231</v>
      </c>
      <c r="BM102" s="25" t="s">
        <v>265</v>
      </c>
    </row>
    <row r="103" spans="2:47" s="1" customFormat="1" ht="13.5">
      <c r="B103" s="42"/>
      <c r="C103" s="64"/>
      <c r="D103" s="223" t="s">
        <v>233</v>
      </c>
      <c r="E103" s="64"/>
      <c r="F103" s="269" t="s">
        <v>2531</v>
      </c>
      <c r="G103" s="64"/>
      <c r="H103" s="64"/>
      <c r="I103" s="174"/>
      <c r="J103" s="64"/>
      <c r="K103" s="64"/>
      <c r="L103" s="62"/>
      <c r="M103" s="220"/>
      <c r="N103" s="43"/>
      <c r="O103" s="43"/>
      <c r="P103" s="43"/>
      <c r="Q103" s="43"/>
      <c r="R103" s="43"/>
      <c r="S103" s="43"/>
      <c r="T103" s="79"/>
      <c r="AT103" s="25" t="s">
        <v>233</v>
      </c>
      <c r="AU103" s="25" t="s">
        <v>85</v>
      </c>
    </row>
    <row r="104" spans="2:65" s="1" customFormat="1" ht="16.5" customHeight="1">
      <c r="B104" s="42"/>
      <c r="C104" s="206" t="s">
        <v>231</v>
      </c>
      <c r="D104" s="206" t="s">
        <v>227</v>
      </c>
      <c r="E104" s="207" t="s">
        <v>2532</v>
      </c>
      <c r="F104" s="208" t="s">
        <v>2533</v>
      </c>
      <c r="G104" s="209" t="s">
        <v>141</v>
      </c>
      <c r="H104" s="210">
        <v>207.9</v>
      </c>
      <c r="I104" s="211"/>
      <c r="J104" s="212">
        <f>ROUND(I104*H104,2)</f>
        <v>0</v>
      </c>
      <c r="K104" s="208" t="s">
        <v>230</v>
      </c>
      <c r="L104" s="62"/>
      <c r="M104" s="213" t="s">
        <v>24</v>
      </c>
      <c r="N104" s="214" t="s">
        <v>48</v>
      </c>
      <c r="O104" s="43"/>
      <c r="P104" s="215">
        <f>O104*H104</f>
        <v>0</v>
      </c>
      <c r="Q104" s="215">
        <v>0</v>
      </c>
      <c r="R104" s="215">
        <f>Q104*H104</f>
        <v>0</v>
      </c>
      <c r="S104" s="215">
        <v>0</v>
      </c>
      <c r="T104" s="216">
        <f>S104*H104</f>
        <v>0</v>
      </c>
      <c r="AR104" s="25" t="s">
        <v>231</v>
      </c>
      <c r="AT104" s="25" t="s">
        <v>227</v>
      </c>
      <c r="AU104" s="25" t="s">
        <v>85</v>
      </c>
      <c r="AY104" s="25" t="s">
        <v>225</v>
      </c>
      <c r="BE104" s="217">
        <f>IF(N104="základní",J104,0)</f>
        <v>0</v>
      </c>
      <c r="BF104" s="217">
        <f>IF(N104="snížená",J104,0)</f>
        <v>0</v>
      </c>
      <c r="BG104" s="217">
        <f>IF(N104="zákl. přenesená",J104,0)</f>
        <v>0</v>
      </c>
      <c r="BH104" s="217">
        <f>IF(N104="sníž. přenesená",J104,0)</f>
        <v>0</v>
      </c>
      <c r="BI104" s="217">
        <f>IF(N104="nulová",J104,0)</f>
        <v>0</v>
      </c>
      <c r="BJ104" s="25" t="s">
        <v>25</v>
      </c>
      <c r="BK104" s="217">
        <f>ROUND(I104*H104,2)</f>
        <v>0</v>
      </c>
      <c r="BL104" s="25" t="s">
        <v>231</v>
      </c>
      <c r="BM104" s="25" t="s">
        <v>277</v>
      </c>
    </row>
    <row r="105" spans="2:47" s="1" customFormat="1" ht="13.5">
      <c r="B105" s="42"/>
      <c r="C105" s="64"/>
      <c r="D105" s="223" t="s">
        <v>233</v>
      </c>
      <c r="E105" s="64"/>
      <c r="F105" s="269" t="s">
        <v>2533</v>
      </c>
      <c r="G105" s="64"/>
      <c r="H105" s="64"/>
      <c r="I105" s="174"/>
      <c r="J105" s="64"/>
      <c r="K105" s="64"/>
      <c r="L105" s="62"/>
      <c r="M105" s="220"/>
      <c r="N105" s="43"/>
      <c r="O105" s="43"/>
      <c r="P105" s="43"/>
      <c r="Q105" s="43"/>
      <c r="R105" s="43"/>
      <c r="S105" s="43"/>
      <c r="T105" s="79"/>
      <c r="AT105" s="25" t="s">
        <v>233</v>
      </c>
      <c r="AU105" s="25" t="s">
        <v>85</v>
      </c>
    </row>
    <row r="106" spans="2:65" s="1" customFormat="1" ht="16.5" customHeight="1">
      <c r="B106" s="42"/>
      <c r="C106" s="206" t="s">
        <v>260</v>
      </c>
      <c r="D106" s="206" t="s">
        <v>227</v>
      </c>
      <c r="E106" s="207" t="s">
        <v>2534</v>
      </c>
      <c r="F106" s="208" t="s">
        <v>2535</v>
      </c>
      <c r="G106" s="209" t="s">
        <v>141</v>
      </c>
      <c r="H106" s="210">
        <v>241.8</v>
      </c>
      <c r="I106" s="211"/>
      <c r="J106" s="212">
        <f>ROUND(I106*H106,2)</f>
        <v>0</v>
      </c>
      <c r="K106" s="208" t="s">
        <v>24</v>
      </c>
      <c r="L106" s="62"/>
      <c r="M106" s="213" t="s">
        <v>24</v>
      </c>
      <c r="N106" s="214" t="s">
        <v>48</v>
      </c>
      <c r="O106" s="43"/>
      <c r="P106" s="215">
        <f>O106*H106</f>
        <v>0</v>
      </c>
      <c r="Q106" s="215">
        <v>0</v>
      </c>
      <c r="R106" s="215">
        <f>Q106*H106</f>
        <v>0</v>
      </c>
      <c r="S106" s="215">
        <v>0</v>
      </c>
      <c r="T106" s="216">
        <f>S106*H106</f>
        <v>0</v>
      </c>
      <c r="AR106" s="25" t="s">
        <v>231</v>
      </c>
      <c r="AT106" s="25" t="s">
        <v>227</v>
      </c>
      <c r="AU106" s="25" t="s">
        <v>85</v>
      </c>
      <c r="AY106" s="25" t="s">
        <v>225</v>
      </c>
      <c r="BE106" s="217">
        <f>IF(N106="základní",J106,0)</f>
        <v>0</v>
      </c>
      <c r="BF106" s="217">
        <f>IF(N106="snížená",J106,0)</f>
        <v>0</v>
      </c>
      <c r="BG106" s="217">
        <f>IF(N106="zákl. přenesená",J106,0)</f>
        <v>0</v>
      </c>
      <c r="BH106" s="217">
        <f>IF(N106="sníž. přenesená",J106,0)</f>
        <v>0</v>
      </c>
      <c r="BI106" s="217">
        <f>IF(N106="nulová",J106,0)</f>
        <v>0</v>
      </c>
      <c r="BJ106" s="25" t="s">
        <v>25</v>
      </c>
      <c r="BK106" s="217">
        <f>ROUND(I106*H106,2)</f>
        <v>0</v>
      </c>
      <c r="BL106" s="25" t="s">
        <v>231</v>
      </c>
      <c r="BM106" s="25" t="s">
        <v>30</v>
      </c>
    </row>
    <row r="107" spans="2:47" s="1" customFormat="1" ht="13.5">
      <c r="B107" s="42"/>
      <c r="C107" s="64"/>
      <c r="D107" s="218" t="s">
        <v>233</v>
      </c>
      <c r="E107" s="64"/>
      <c r="F107" s="219" t="s">
        <v>2535</v>
      </c>
      <c r="G107" s="64"/>
      <c r="H107" s="64"/>
      <c r="I107" s="174"/>
      <c r="J107" s="64"/>
      <c r="K107" s="64"/>
      <c r="L107" s="62"/>
      <c r="M107" s="220"/>
      <c r="N107" s="43"/>
      <c r="O107" s="43"/>
      <c r="P107" s="43"/>
      <c r="Q107" s="43"/>
      <c r="R107" s="43"/>
      <c r="S107" s="43"/>
      <c r="T107" s="79"/>
      <c r="AT107" s="25" t="s">
        <v>233</v>
      </c>
      <c r="AU107" s="25" t="s">
        <v>85</v>
      </c>
    </row>
    <row r="108" spans="2:51" s="12" customFormat="1" ht="13.5">
      <c r="B108" s="221"/>
      <c r="C108" s="222"/>
      <c r="D108" s="218" t="s">
        <v>235</v>
      </c>
      <c r="E108" s="244" t="s">
        <v>24</v>
      </c>
      <c r="F108" s="245" t="s">
        <v>2536</v>
      </c>
      <c r="G108" s="222"/>
      <c r="H108" s="246">
        <v>241.8</v>
      </c>
      <c r="I108" s="227"/>
      <c r="J108" s="222"/>
      <c r="K108" s="222"/>
      <c r="L108" s="228"/>
      <c r="M108" s="229"/>
      <c r="N108" s="230"/>
      <c r="O108" s="230"/>
      <c r="P108" s="230"/>
      <c r="Q108" s="230"/>
      <c r="R108" s="230"/>
      <c r="S108" s="230"/>
      <c r="T108" s="231"/>
      <c r="AT108" s="232" t="s">
        <v>235</v>
      </c>
      <c r="AU108" s="232" t="s">
        <v>85</v>
      </c>
      <c r="AV108" s="12" t="s">
        <v>85</v>
      </c>
      <c r="AW108" s="12" t="s">
        <v>40</v>
      </c>
      <c r="AX108" s="12" t="s">
        <v>77</v>
      </c>
      <c r="AY108" s="232" t="s">
        <v>225</v>
      </c>
    </row>
    <row r="109" spans="2:51" s="15" customFormat="1" ht="13.5">
      <c r="B109" s="258"/>
      <c r="C109" s="259"/>
      <c r="D109" s="223" t="s">
        <v>235</v>
      </c>
      <c r="E109" s="260" t="s">
        <v>24</v>
      </c>
      <c r="F109" s="261" t="s">
        <v>248</v>
      </c>
      <c r="G109" s="259"/>
      <c r="H109" s="262">
        <v>241.8</v>
      </c>
      <c r="I109" s="263"/>
      <c r="J109" s="259"/>
      <c r="K109" s="259"/>
      <c r="L109" s="264"/>
      <c r="M109" s="265"/>
      <c r="N109" s="266"/>
      <c r="O109" s="266"/>
      <c r="P109" s="266"/>
      <c r="Q109" s="266"/>
      <c r="R109" s="266"/>
      <c r="S109" s="266"/>
      <c r="T109" s="267"/>
      <c r="AT109" s="268" t="s">
        <v>235</v>
      </c>
      <c r="AU109" s="268" t="s">
        <v>85</v>
      </c>
      <c r="AV109" s="15" t="s">
        <v>231</v>
      </c>
      <c r="AW109" s="15" t="s">
        <v>40</v>
      </c>
      <c r="AX109" s="15" t="s">
        <v>25</v>
      </c>
      <c r="AY109" s="268" t="s">
        <v>225</v>
      </c>
    </row>
    <row r="110" spans="2:65" s="1" customFormat="1" ht="16.5" customHeight="1">
      <c r="B110" s="42"/>
      <c r="C110" s="206" t="s">
        <v>265</v>
      </c>
      <c r="D110" s="206" t="s">
        <v>227</v>
      </c>
      <c r="E110" s="207" t="s">
        <v>2537</v>
      </c>
      <c r="F110" s="208" t="s">
        <v>2538</v>
      </c>
      <c r="G110" s="209" t="s">
        <v>147</v>
      </c>
      <c r="H110" s="210">
        <v>271.953</v>
      </c>
      <c r="I110" s="211"/>
      <c r="J110" s="212">
        <f>ROUND(I110*H110,2)</f>
        <v>0</v>
      </c>
      <c r="K110" s="208" t="s">
        <v>230</v>
      </c>
      <c r="L110" s="62"/>
      <c r="M110" s="213" t="s">
        <v>24</v>
      </c>
      <c r="N110" s="214" t="s">
        <v>48</v>
      </c>
      <c r="O110" s="43"/>
      <c r="P110" s="215">
        <f>O110*H110</f>
        <v>0</v>
      </c>
      <c r="Q110" s="215">
        <v>0</v>
      </c>
      <c r="R110" s="215">
        <f>Q110*H110</f>
        <v>0</v>
      </c>
      <c r="S110" s="215">
        <v>0</v>
      </c>
      <c r="T110" s="216">
        <f>S110*H110</f>
        <v>0</v>
      </c>
      <c r="AR110" s="25" t="s">
        <v>231</v>
      </c>
      <c r="AT110" s="25" t="s">
        <v>227</v>
      </c>
      <c r="AU110" s="25" t="s">
        <v>85</v>
      </c>
      <c r="AY110" s="25" t="s">
        <v>225</v>
      </c>
      <c r="BE110" s="217">
        <f>IF(N110="základní",J110,0)</f>
        <v>0</v>
      </c>
      <c r="BF110" s="217">
        <f>IF(N110="snížená",J110,0)</f>
        <v>0</v>
      </c>
      <c r="BG110" s="217">
        <f>IF(N110="zákl. přenesená",J110,0)</f>
        <v>0</v>
      </c>
      <c r="BH110" s="217">
        <f>IF(N110="sníž. přenesená",J110,0)</f>
        <v>0</v>
      </c>
      <c r="BI110" s="217">
        <f>IF(N110="nulová",J110,0)</f>
        <v>0</v>
      </c>
      <c r="BJ110" s="25" t="s">
        <v>25</v>
      </c>
      <c r="BK110" s="217">
        <f>ROUND(I110*H110,2)</f>
        <v>0</v>
      </c>
      <c r="BL110" s="25" t="s">
        <v>231</v>
      </c>
      <c r="BM110" s="25" t="s">
        <v>332</v>
      </c>
    </row>
    <row r="111" spans="2:47" s="1" customFormat="1" ht="13.5">
      <c r="B111" s="42"/>
      <c r="C111" s="64"/>
      <c r="D111" s="223" t="s">
        <v>233</v>
      </c>
      <c r="E111" s="64"/>
      <c r="F111" s="269" t="s">
        <v>2538</v>
      </c>
      <c r="G111" s="64"/>
      <c r="H111" s="64"/>
      <c r="I111" s="174"/>
      <c r="J111" s="64"/>
      <c r="K111" s="64"/>
      <c r="L111" s="62"/>
      <c r="M111" s="220"/>
      <c r="N111" s="43"/>
      <c r="O111" s="43"/>
      <c r="P111" s="43"/>
      <c r="Q111" s="43"/>
      <c r="R111" s="43"/>
      <c r="S111" s="43"/>
      <c r="T111" s="79"/>
      <c r="AT111" s="25" t="s">
        <v>233</v>
      </c>
      <c r="AU111" s="25" t="s">
        <v>85</v>
      </c>
    </row>
    <row r="112" spans="2:65" s="1" customFormat="1" ht="16.5" customHeight="1">
      <c r="B112" s="42"/>
      <c r="C112" s="206" t="s">
        <v>272</v>
      </c>
      <c r="D112" s="206" t="s">
        <v>227</v>
      </c>
      <c r="E112" s="207" t="s">
        <v>2539</v>
      </c>
      <c r="F112" s="208" t="s">
        <v>2540</v>
      </c>
      <c r="G112" s="209" t="s">
        <v>147</v>
      </c>
      <c r="H112" s="210">
        <v>109.559</v>
      </c>
      <c r="I112" s="211"/>
      <c r="J112" s="212">
        <f>ROUND(I112*H112,2)</f>
        <v>0</v>
      </c>
      <c r="K112" s="208" t="s">
        <v>230</v>
      </c>
      <c r="L112" s="62"/>
      <c r="M112" s="213" t="s">
        <v>24</v>
      </c>
      <c r="N112" s="214" t="s">
        <v>48</v>
      </c>
      <c r="O112" s="43"/>
      <c r="P112" s="215">
        <f>O112*H112</f>
        <v>0</v>
      </c>
      <c r="Q112" s="215">
        <v>0</v>
      </c>
      <c r="R112" s="215">
        <f>Q112*H112</f>
        <v>0</v>
      </c>
      <c r="S112" s="215">
        <v>0</v>
      </c>
      <c r="T112" s="216">
        <f>S112*H112</f>
        <v>0</v>
      </c>
      <c r="AR112" s="25" t="s">
        <v>231</v>
      </c>
      <c r="AT112" s="25" t="s">
        <v>227</v>
      </c>
      <c r="AU112" s="25" t="s">
        <v>85</v>
      </c>
      <c r="AY112" s="25" t="s">
        <v>225</v>
      </c>
      <c r="BE112" s="217">
        <f>IF(N112="základní",J112,0)</f>
        <v>0</v>
      </c>
      <c r="BF112" s="217">
        <f>IF(N112="snížená",J112,0)</f>
        <v>0</v>
      </c>
      <c r="BG112" s="217">
        <f>IF(N112="zákl. přenesená",J112,0)</f>
        <v>0</v>
      </c>
      <c r="BH112" s="217">
        <f>IF(N112="sníž. přenesená",J112,0)</f>
        <v>0</v>
      </c>
      <c r="BI112" s="217">
        <f>IF(N112="nulová",J112,0)</f>
        <v>0</v>
      </c>
      <c r="BJ112" s="25" t="s">
        <v>25</v>
      </c>
      <c r="BK112" s="217">
        <f>ROUND(I112*H112,2)</f>
        <v>0</v>
      </c>
      <c r="BL112" s="25" t="s">
        <v>231</v>
      </c>
      <c r="BM112" s="25" t="s">
        <v>369</v>
      </c>
    </row>
    <row r="113" spans="2:47" s="1" customFormat="1" ht="13.5">
      <c r="B113" s="42"/>
      <c r="C113" s="64"/>
      <c r="D113" s="218" t="s">
        <v>233</v>
      </c>
      <c r="E113" s="64"/>
      <c r="F113" s="219" t="s">
        <v>2540</v>
      </c>
      <c r="G113" s="64"/>
      <c r="H113" s="64"/>
      <c r="I113" s="174"/>
      <c r="J113" s="64"/>
      <c r="K113" s="64"/>
      <c r="L113" s="62"/>
      <c r="M113" s="220"/>
      <c r="N113" s="43"/>
      <c r="O113" s="43"/>
      <c r="P113" s="43"/>
      <c r="Q113" s="43"/>
      <c r="R113" s="43"/>
      <c r="S113" s="43"/>
      <c r="T113" s="79"/>
      <c r="AT113" s="25" t="s">
        <v>233</v>
      </c>
      <c r="AU113" s="25" t="s">
        <v>85</v>
      </c>
    </row>
    <row r="114" spans="2:51" s="12" customFormat="1" ht="27">
      <c r="B114" s="221"/>
      <c r="C114" s="222"/>
      <c r="D114" s="218" t="s">
        <v>235</v>
      </c>
      <c r="E114" s="244" t="s">
        <v>24</v>
      </c>
      <c r="F114" s="245" t="s">
        <v>2541</v>
      </c>
      <c r="G114" s="222"/>
      <c r="H114" s="246">
        <v>109.559</v>
      </c>
      <c r="I114" s="227"/>
      <c r="J114" s="222"/>
      <c r="K114" s="222"/>
      <c r="L114" s="228"/>
      <c r="M114" s="229"/>
      <c r="N114" s="230"/>
      <c r="O114" s="230"/>
      <c r="P114" s="230"/>
      <c r="Q114" s="230"/>
      <c r="R114" s="230"/>
      <c r="S114" s="230"/>
      <c r="T114" s="231"/>
      <c r="AT114" s="232" t="s">
        <v>235</v>
      </c>
      <c r="AU114" s="232" t="s">
        <v>85</v>
      </c>
      <c r="AV114" s="12" t="s">
        <v>85</v>
      </c>
      <c r="AW114" s="12" t="s">
        <v>40</v>
      </c>
      <c r="AX114" s="12" t="s">
        <v>77</v>
      </c>
      <c r="AY114" s="232" t="s">
        <v>225</v>
      </c>
    </row>
    <row r="115" spans="2:51" s="15" customFormat="1" ht="13.5">
      <c r="B115" s="258"/>
      <c r="C115" s="259"/>
      <c r="D115" s="223" t="s">
        <v>235</v>
      </c>
      <c r="E115" s="260" t="s">
        <v>24</v>
      </c>
      <c r="F115" s="261" t="s">
        <v>248</v>
      </c>
      <c r="G115" s="259"/>
      <c r="H115" s="262">
        <v>109.559</v>
      </c>
      <c r="I115" s="263"/>
      <c r="J115" s="259"/>
      <c r="K115" s="259"/>
      <c r="L115" s="264"/>
      <c r="M115" s="265"/>
      <c r="N115" s="266"/>
      <c r="O115" s="266"/>
      <c r="P115" s="266"/>
      <c r="Q115" s="266"/>
      <c r="R115" s="266"/>
      <c r="S115" s="266"/>
      <c r="T115" s="267"/>
      <c r="AT115" s="268" t="s">
        <v>235</v>
      </c>
      <c r="AU115" s="268" t="s">
        <v>85</v>
      </c>
      <c r="AV115" s="15" t="s">
        <v>231</v>
      </c>
      <c r="AW115" s="15" t="s">
        <v>40</v>
      </c>
      <c r="AX115" s="15" t="s">
        <v>25</v>
      </c>
      <c r="AY115" s="268" t="s">
        <v>225</v>
      </c>
    </row>
    <row r="116" spans="2:65" s="1" customFormat="1" ht="16.5" customHeight="1">
      <c r="B116" s="42"/>
      <c r="C116" s="206" t="s">
        <v>277</v>
      </c>
      <c r="D116" s="206" t="s">
        <v>227</v>
      </c>
      <c r="E116" s="207" t="s">
        <v>2542</v>
      </c>
      <c r="F116" s="208" t="s">
        <v>2543</v>
      </c>
      <c r="G116" s="209" t="s">
        <v>147</v>
      </c>
      <c r="H116" s="210">
        <v>54.78</v>
      </c>
      <c r="I116" s="211"/>
      <c r="J116" s="212">
        <f>ROUND(I116*H116,2)</f>
        <v>0</v>
      </c>
      <c r="K116" s="208" t="s">
        <v>230</v>
      </c>
      <c r="L116" s="62"/>
      <c r="M116" s="213" t="s">
        <v>24</v>
      </c>
      <c r="N116" s="214" t="s">
        <v>48</v>
      </c>
      <c r="O116" s="43"/>
      <c r="P116" s="215">
        <f>O116*H116</f>
        <v>0</v>
      </c>
      <c r="Q116" s="215">
        <v>0</v>
      </c>
      <c r="R116" s="215">
        <f>Q116*H116</f>
        <v>0</v>
      </c>
      <c r="S116" s="215">
        <v>0</v>
      </c>
      <c r="T116" s="216">
        <f>S116*H116</f>
        <v>0</v>
      </c>
      <c r="AR116" s="25" t="s">
        <v>231</v>
      </c>
      <c r="AT116" s="25" t="s">
        <v>227</v>
      </c>
      <c r="AU116" s="25" t="s">
        <v>85</v>
      </c>
      <c r="AY116" s="25" t="s">
        <v>225</v>
      </c>
      <c r="BE116" s="217">
        <f>IF(N116="základní",J116,0)</f>
        <v>0</v>
      </c>
      <c r="BF116" s="217">
        <f>IF(N116="snížená",J116,0)</f>
        <v>0</v>
      </c>
      <c r="BG116" s="217">
        <f>IF(N116="zákl. přenesená",J116,0)</f>
        <v>0</v>
      </c>
      <c r="BH116" s="217">
        <f>IF(N116="sníž. přenesená",J116,0)</f>
        <v>0</v>
      </c>
      <c r="BI116" s="217">
        <f>IF(N116="nulová",J116,0)</f>
        <v>0</v>
      </c>
      <c r="BJ116" s="25" t="s">
        <v>25</v>
      </c>
      <c r="BK116" s="217">
        <f>ROUND(I116*H116,2)</f>
        <v>0</v>
      </c>
      <c r="BL116" s="25" t="s">
        <v>231</v>
      </c>
      <c r="BM116" s="25" t="s">
        <v>378</v>
      </c>
    </row>
    <row r="117" spans="2:47" s="1" customFormat="1" ht="13.5">
      <c r="B117" s="42"/>
      <c r="C117" s="64"/>
      <c r="D117" s="223" t="s">
        <v>233</v>
      </c>
      <c r="E117" s="64"/>
      <c r="F117" s="269" t="s">
        <v>2543</v>
      </c>
      <c r="G117" s="64"/>
      <c r="H117" s="64"/>
      <c r="I117" s="174"/>
      <c r="J117" s="64"/>
      <c r="K117" s="64"/>
      <c r="L117" s="62"/>
      <c r="M117" s="220"/>
      <c r="N117" s="43"/>
      <c r="O117" s="43"/>
      <c r="P117" s="43"/>
      <c r="Q117" s="43"/>
      <c r="R117" s="43"/>
      <c r="S117" s="43"/>
      <c r="T117" s="79"/>
      <c r="AT117" s="25" t="s">
        <v>233</v>
      </c>
      <c r="AU117" s="25" t="s">
        <v>85</v>
      </c>
    </row>
    <row r="118" spans="2:65" s="1" customFormat="1" ht="16.5" customHeight="1">
      <c r="B118" s="42"/>
      <c r="C118" s="206" t="s">
        <v>284</v>
      </c>
      <c r="D118" s="206" t="s">
        <v>227</v>
      </c>
      <c r="E118" s="207" t="s">
        <v>2544</v>
      </c>
      <c r="F118" s="208" t="s">
        <v>2545</v>
      </c>
      <c r="G118" s="209" t="s">
        <v>147</v>
      </c>
      <c r="H118" s="210">
        <v>355.006</v>
      </c>
      <c r="I118" s="211"/>
      <c r="J118" s="212">
        <f>ROUND(I118*H118,2)</f>
        <v>0</v>
      </c>
      <c r="K118" s="208" t="s">
        <v>230</v>
      </c>
      <c r="L118" s="62"/>
      <c r="M118" s="213" t="s">
        <v>24</v>
      </c>
      <c r="N118" s="214" t="s">
        <v>48</v>
      </c>
      <c r="O118" s="43"/>
      <c r="P118" s="215">
        <f>O118*H118</f>
        <v>0</v>
      </c>
      <c r="Q118" s="215">
        <v>0</v>
      </c>
      <c r="R118" s="215">
        <f>Q118*H118</f>
        <v>0</v>
      </c>
      <c r="S118" s="215">
        <v>0</v>
      </c>
      <c r="T118" s="216">
        <f>S118*H118</f>
        <v>0</v>
      </c>
      <c r="AR118" s="25" t="s">
        <v>231</v>
      </c>
      <c r="AT118" s="25" t="s">
        <v>227</v>
      </c>
      <c r="AU118" s="25" t="s">
        <v>85</v>
      </c>
      <c r="AY118" s="25" t="s">
        <v>225</v>
      </c>
      <c r="BE118" s="217">
        <f>IF(N118="základní",J118,0)</f>
        <v>0</v>
      </c>
      <c r="BF118" s="217">
        <f>IF(N118="snížená",J118,0)</f>
        <v>0</v>
      </c>
      <c r="BG118" s="217">
        <f>IF(N118="zákl. přenesená",J118,0)</f>
        <v>0</v>
      </c>
      <c r="BH118" s="217">
        <f>IF(N118="sníž. přenesená",J118,0)</f>
        <v>0</v>
      </c>
      <c r="BI118" s="217">
        <f>IF(N118="nulová",J118,0)</f>
        <v>0</v>
      </c>
      <c r="BJ118" s="25" t="s">
        <v>25</v>
      </c>
      <c r="BK118" s="217">
        <f>ROUND(I118*H118,2)</f>
        <v>0</v>
      </c>
      <c r="BL118" s="25" t="s">
        <v>231</v>
      </c>
      <c r="BM118" s="25" t="s">
        <v>391</v>
      </c>
    </row>
    <row r="119" spans="2:47" s="1" customFormat="1" ht="13.5">
      <c r="B119" s="42"/>
      <c r="C119" s="64"/>
      <c r="D119" s="218" t="s">
        <v>233</v>
      </c>
      <c r="E119" s="64"/>
      <c r="F119" s="219" t="s">
        <v>2545</v>
      </c>
      <c r="G119" s="64"/>
      <c r="H119" s="64"/>
      <c r="I119" s="174"/>
      <c r="J119" s="64"/>
      <c r="K119" s="64"/>
      <c r="L119" s="62"/>
      <c r="M119" s="220"/>
      <c r="N119" s="43"/>
      <c r="O119" s="43"/>
      <c r="P119" s="43"/>
      <c r="Q119" s="43"/>
      <c r="R119" s="43"/>
      <c r="S119" s="43"/>
      <c r="T119" s="79"/>
      <c r="AT119" s="25" t="s">
        <v>233</v>
      </c>
      <c r="AU119" s="25" t="s">
        <v>85</v>
      </c>
    </row>
    <row r="120" spans="2:51" s="12" customFormat="1" ht="13.5">
      <c r="B120" s="221"/>
      <c r="C120" s="222"/>
      <c r="D120" s="218" t="s">
        <v>235</v>
      </c>
      <c r="E120" s="244" t="s">
        <v>24</v>
      </c>
      <c r="F120" s="245" t="s">
        <v>2546</v>
      </c>
      <c r="G120" s="222"/>
      <c r="H120" s="246">
        <v>219.118</v>
      </c>
      <c r="I120" s="227"/>
      <c r="J120" s="222"/>
      <c r="K120" s="222"/>
      <c r="L120" s="228"/>
      <c r="M120" s="229"/>
      <c r="N120" s="230"/>
      <c r="O120" s="230"/>
      <c r="P120" s="230"/>
      <c r="Q120" s="230"/>
      <c r="R120" s="230"/>
      <c r="S120" s="230"/>
      <c r="T120" s="231"/>
      <c r="AT120" s="232" t="s">
        <v>235</v>
      </c>
      <c r="AU120" s="232" t="s">
        <v>85</v>
      </c>
      <c r="AV120" s="12" t="s">
        <v>85</v>
      </c>
      <c r="AW120" s="12" t="s">
        <v>40</v>
      </c>
      <c r="AX120" s="12" t="s">
        <v>77</v>
      </c>
      <c r="AY120" s="232" t="s">
        <v>225</v>
      </c>
    </row>
    <row r="121" spans="2:51" s="12" customFormat="1" ht="13.5">
      <c r="B121" s="221"/>
      <c r="C121" s="222"/>
      <c r="D121" s="218" t="s">
        <v>235</v>
      </c>
      <c r="E121" s="244" t="s">
        <v>24</v>
      </c>
      <c r="F121" s="245" t="s">
        <v>2547</v>
      </c>
      <c r="G121" s="222"/>
      <c r="H121" s="246">
        <v>167.8</v>
      </c>
      <c r="I121" s="227"/>
      <c r="J121" s="222"/>
      <c r="K121" s="222"/>
      <c r="L121" s="228"/>
      <c r="M121" s="229"/>
      <c r="N121" s="230"/>
      <c r="O121" s="230"/>
      <c r="P121" s="230"/>
      <c r="Q121" s="230"/>
      <c r="R121" s="230"/>
      <c r="S121" s="230"/>
      <c r="T121" s="231"/>
      <c r="AT121" s="232" t="s">
        <v>235</v>
      </c>
      <c r="AU121" s="232" t="s">
        <v>85</v>
      </c>
      <c r="AV121" s="12" t="s">
        <v>85</v>
      </c>
      <c r="AW121" s="12" t="s">
        <v>40</v>
      </c>
      <c r="AX121" s="12" t="s">
        <v>77</v>
      </c>
      <c r="AY121" s="232" t="s">
        <v>225</v>
      </c>
    </row>
    <row r="122" spans="2:51" s="12" customFormat="1" ht="13.5">
      <c r="B122" s="221"/>
      <c r="C122" s="222"/>
      <c r="D122" s="218" t="s">
        <v>235</v>
      </c>
      <c r="E122" s="244" t="s">
        <v>24</v>
      </c>
      <c r="F122" s="245" t="s">
        <v>2548</v>
      </c>
      <c r="G122" s="222"/>
      <c r="H122" s="246">
        <v>-31.912</v>
      </c>
      <c r="I122" s="227"/>
      <c r="J122" s="222"/>
      <c r="K122" s="222"/>
      <c r="L122" s="228"/>
      <c r="M122" s="229"/>
      <c r="N122" s="230"/>
      <c r="O122" s="230"/>
      <c r="P122" s="230"/>
      <c r="Q122" s="230"/>
      <c r="R122" s="230"/>
      <c r="S122" s="230"/>
      <c r="T122" s="231"/>
      <c r="AT122" s="232" t="s">
        <v>235</v>
      </c>
      <c r="AU122" s="232" t="s">
        <v>85</v>
      </c>
      <c r="AV122" s="12" t="s">
        <v>85</v>
      </c>
      <c r="AW122" s="12" t="s">
        <v>40</v>
      </c>
      <c r="AX122" s="12" t="s">
        <v>77</v>
      </c>
      <c r="AY122" s="232" t="s">
        <v>225</v>
      </c>
    </row>
    <row r="123" spans="2:51" s="15" customFormat="1" ht="13.5">
      <c r="B123" s="258"/>
      <c r="C123" s="259"/>
      <c r="D123" s="223" t="s">
        <v>235</v>
      </c>
      <c r="E123" s="260" t="s">
        <v>24</v>
      </c>
      <c r="F123" s="261" t="s">
        <v>2549</v>
      </c>
      <c r="G123" s="259"/>
      <c r="H123" s="262">
        <v>355.006</v>
      </c>
      <c r="I123" s="263"/>
      <c r="J123" s="259"/>
      <c r="K123" s="259"/>
      <c r="L123" s="264"/>
      <c r="M123" s="265"/>
      <c r="N123" s="266"/>
      <c r="O123" s="266"/>
      <c r="P123" s="266"/>
      <c r="Q123" s="266"/>
      <c r="R123" s="266"/>
      <c r="S123" s="266"/>
      <c r="T123" s="267"/>
      <c r="AT123" s="268" t="s">
        <v>235</v>
      </c>
      <c r="AU123" s="268" t="s">
        <v>85</v>
      </c>
      <c r="AV123" s="15" t="s">
        <v>231</v>
      </c>
      <c r="AW123" s="15" t="s">
        <v>40</v>
      </c>
      <c r="AX123" s="15" t="s">
        <v>25</v>
      </c>
      <c r="AY123" s="268" t="s">
        <v>225</v>
      </c>
    </row>
    <row r="124" spans="2:65" s="1" customFormat="1" ht="16.5" customHeight="1">
      <c r="B124" s="42"/>
      <c r="C124" s="206" t="s">
        <v>30</v>
      </c>
      <c r="D124" s="206" t="s">
        <v>227</v>
      </c>
      <c r="E124" s="207" t="s">
        <v>2550</v>
      </c>
      <c r="F124" s="208" t="s">
        <v>2551</v>
      </c>
      <c r="G124" s="209" t="s">
        <v>748</v>
      </c>
      <c r="H124" s="210">
        <v>1</v>
      </c>
      <c r="I124" s="211"/>
      <c r="J124" s="212">
        <f>ROUND(I124*H124,2)</f>
        <v>0</v>
      </c>
      <c r="K124" s="208" t="s">
        <v>230</v>
      </c>
      <c r="L124" s="62"/>
      <c r="M124" s="213" t="s">
        <v>24</v>
      </c>
      <c r="N124" s="214" t="s">
        <v>48</v>
      </c>
      <c r="O124" s="43"/>
      <c r="P124" s="215">
        <f>O124*H124</f>
        <v>0</v>
      </c>
      <c r="Q124" s="215">
        <v>0</v>
      </c>
      <c r="R124" s="215">
        <f>Q124*H124</f>
        <v>0</v>
      </c>
      <c r="S124" s="215">
        <v>0</v>
      </c>
      <c r="T124" s="216">
        <f>S124*H124</f>
        <v>0</v>
      </c>
      <c r="AR124" s="25" t="s">
        <v>231</v>
      </c>
      <c r="AT124" s="25" t="s">
        <v>227</v>
      </c>
      <c r="AU124" s="25" t="s">
        <v>85</v>
      </c>
      <c r="AY124" s="25" t="s">
        <v>225</v>
      </c>
      <c r="BE124" s="217">
        <f>IF(N124="základní",J124,0)</f>
        <v>0</v>
      </c>
      <c r="BF124" s="217">
        <f>IF(N124="snížená",J124,0)</f>
        <v>0</v>
      </c>
      <c r="BG124" s="217">
        <f>IF(N124="zákl. přenesená",J124,0)</f>
        <v>0</v>
      </c>
      <c r="BH124" s="217">
        <f>IF(N124="sníž. přenesená",J124,0)</f>
        <v>0</v>
      </c>
      <c r="BI124" s="217">
        <f>IF(N124="nulová",J124,0)</f>
        <v>0</v>
      </c>
      <c r="BJ124" s="25" t="s">
        <v>25</v>
      </c>
      <c r="BK124" s="217">
        <f>ROUND(I124*H124,2)</f>
        <v>0</v>
      </c>
      <c r="BL124" s="25" t="s">
        <v>231</v>
      </c>
      <c r="BM124" s="25" t="s">
        <v>401</v>
      </c>
    </row>
    <row r="125" spans="2:47" s="1" customFormat="1" ht="13.5">
      <c r="B125" s="42"/>
      <c r="C125" s="64"/>
      <c r="D125" s="223" t="s">
        <v>233</v>
      </c>
      <c r="E125" s="64"/>
      <c r="F125" s="269" t="s">
        <v>2551</v>
      </c>
      <c r="G125" s="64"/>
      <c r="H125" s="64"/>
      <c r="I125" s="174"/>
      <c r="J125" s="64"/>
      <c r="K125" s="64"/>
      <c r="L125" s="62"/>
      <c r="M125" s="220"/>
      <c r="N125" s="43"/>
      <c r="O125" s="43"/>
      <c r="P125" s="43"/>
      <c r="Q125" s="43"/>
      <c r="R125" s="43"/>
      <c r="S125" s="43"/>
      <c r="T125" s="79"/>
      <c r="AT125" s="25" t="s">
        <v>233</v>
      </c>
      <c r="AU125" s="25" t="s">
        <v>85</v>
      </c>
    </row>
    <row r="126" spans="2:65" s="1" customFormat="1" ht="25.5" customHeight="1">
      <c r="B126" s="42"/>
      <c r="C126" s="206" t="s">
        <v>327</v>
      </c>
      <c r="D126" s="206" t="s">
        <v>227</v>
      </c>
      <c r="E126" s="207" t="s">
        <v>2552</v>
      </c>
      <c r="F126" s="208" t="s">
        <v>2553</v>
      </c>
      <c r="G126" s="209" t="s">
        <v>748</v>
      </c>
      <c r="H126" s="210">
        <v>1</v>
      </c>
      <c r="I126" s="211"/>
      <c r="J126" s="212">
        <f>ROUND(I126*H126,2)</f>
        <v>0</v>
      </c>
      <c r="K126" s="208" t="s">
        <v>230</v>
      </c>
      <c r="L126" s="62"/>
      <c r="M126" s="213" t="s">
        <v>24</v>
      </c>
      <c r="N126" s="214" t="s">
        <v>48</v>
      </c>
      <c r="O126" s="43"/>
      <c r="P126" s="215">
        <f>O126*H126</f>
        <v>0</v>
      </c>
      <c r="Q126" s="215">
        <v>0</v>
      </c>
      <c r="R126" s="215">
        <f>Q126*H126</f>
        <v>0</v>
      </c>
      <c r="S126" s="215">
        <v>0</v>
      </c>
      <c r="T126" s="216">
        <f>S126*H126</f>
        <v>0</v>
      </c>
      <c r="AR126" s="25" t="s">
        <v>231</v>
      </c>
      <c r="AT126" s="25" t="s">
        <v>227</v>
      </c>
      <c r="AU126" s="25" t="s">
        <v>85</v>
      </c>
      <c r="AY126" s="25" t="s">
        <v>225</v>
      </c>
      <c r="BE126" s="217">
        <f>IF(N126="základní",J126,0)</f>
        <v>0</v>
      </c>
      <c r="BF126" s="217">
        <f>IF(N126="snížená",J126,0)</f>
        <v>0</v>
      </c>
      <c r="BG126" s="217">
        <f>IF(N126="zákl. přenesená",J126,0)</f>
        <v>0</v>
      </c>
      <c r="BH126" s="217">
        <f>IF(N126="sníž. přenesená",J126,0)</f>
        <v>0</v>
      </c>
      <c r="BI126" s="217">
        <f>IF(N126="nulová",J126,0)</f>
        <v>0</v>
      </c>
      <c r="BJ126" s="25" t="s">
        <v>25</v>
      </c>
      <c r="BK126" s="217">
        <f>ROUND(I126*H126,2)</f>
        <v>0</v>
      </c>
      <c r="BL126" s="25" t="s">
        <v>231</v>
      </c>
      <c r="BM126" s="25" t="s">
        <v>414</v>
      </c>
    </row>
    <row r="127" spans="2:47" s="1" customFormat="1" ht="13.5">
      <c r="B127" s="42"/>
      <c r="C127" s="64"/>
      <c r="D127" s="223" t="s">
        <v>233</v>
      </c>
      <c r="E127" s="64"/>
      <c r="F127" s="269" t="s">
        <v>2553</v>
      </c>
      <c r="G127" s="64"/>
      <c r="H127" s="64"/>
      <c r="I127" s="174"/>
      <c r="J127" s="64"/>
      <c r="K127" s="64"/>
      <c r="L127" s="62"/>
      <c r="M127" s="220"/>
      <c r="N127" s="43"/>
      <c r="O127" s="43"/>
      <c r="P127" s="43"/>
      <c r="Q127" s="43"/>
      <c r="R127" s="43"/>
      <c r="S127" s="43"/>
      <c r="T127" s="79"/>
      <c r="AT127" s="25" t="s">
        <v>233</v>
      </c>
      <c r="AU127" s="25" t="s">
        <v>85</v>
      </c>
    </row>
    <row r="128" spans="2:65" s="1" customFormat="1" ht="16.5" customHeight="1">
      <c r="B128" s="42"/>
      <c r="C128" s="206" t="s">
        <v>332</v>
      </c>
      <c r="D128" s="206" t="s">
        <v>227</v>
      </c>
      <c r="E128" s="207" t="s">
        <v>2554</v>
      </c>
      <c r="F128" s="208" t="s">
        <v>2555</v>
      </c>
      <c r="G128" s="209" t="s">
        <v>748</v>
      </c>
      <c r="H128" s="210">
        <v>1</v>
      </c>
      <c r="I128" s="211"/>
      <c r="J128" s="212">
        <f>ROUND(I128*H128,2)</f>
        <v>0</v>
      </c>
      <c r="K128" s="208" t="s">
        <v>230</v>
      </c>
      <c r="L128" s="62"/>
      <c r="M128" s="213" t="s">
        <v>24</v>
      </c>
      <c r="N128" s="214" t="s">
        <v>48</v>
      </c>
      <c r="O128" s="43"/>
      <c r="P128" s="215">
        <f>O128*H128</f>
        <v>0</v>
      </c>
      <c r="Q128" s="215">
        <v>0</v>
      </c>
      <c r="R128" s="215">
        <f>Q128*H128</f>
        <v>0</v>
      </c>
      <c r="S128" s="215">
        <v>0</v>
      </c>
      <c r="T128" s="216">
        <f>S128*H128</f>
        <v>0</v>
      </c>
      <c r="AR128" s="25" t="s">
        <v>231</v>
      </c>
      <c r="AT128" s="25" t="s">
        <v>227</v>
      </c>
      <c r="AU128" s="25" t="s">
        <v>85</v>
      </c>
      <c r="AY128" s="25" t="s">
        <v>225</v>
      </c>
      <c r="BE128" s="217">
        <f>IF(N128="základní",J128,0)</f>
        <v>0</v>
      </c>
      <c r="BF128" s="217">
        <f>IF(N128="snížená",J128,0)</f>
        <v>0</v>
      </c>
      <c r="BG128" s="217">
        <f>IF(N128="zákl. přenesená",J128,0)</f>
        <v>0</v>
      </c>
      <c r="BH128" s="217">
        <f>IF(N128="sníž. přenesená",J128,0)</f>
        <v>0</v>
      </c>
      <c r="BI128" s="217">
        <f>IF(N128="nulová",J128,0)</f>
        <v>0</v>
      </c>
      <c r="BJ128" s="25" t="s">
        <v>25</v>
      </c>
      <c r="BK128" s="217">
        <f>ROUND(I128*H128,2)</f>
        <v>0</v>
      </c>
      <c r="BL128" s="25" t="s">
        <v>231</v>
      </c>
      <c r="BM128" s="25" t="s">
        <v>426</v>
      </c>
    </row>
    <row r="129" spans="2:47" s="1" customFormat="1" ht="13.5">
      <c r="B129" s="42"/>
      <c r="C129" s="64"/>
      <c r="D129" s="223" t="s">
        <v>233</v>
      </c>
      <c r="E129" s="64"/>
      <c r="F129" s="269" t="s">
        <v>2555</v>
      </c>
      <c r="G129" s="64"/>
      <c r="H129" s="64"/>
      <c r="I129" s="174"/>
      <c r="J129" s="64"/>
      <c r="K129" s="64"/>
      <c r="L129" s="62"/>
      <c r="M129" s="220"/>
      <c r="N129" s="43"/>
      <c r="O129" s="43"/>
      <c r="P129" s="43"/>
      <c r="Q129" s="43"/>
      <c r="R129" s="43"/>
      <c r="S129" s="43"/>
      <c r="T129" s="79"/>
      <c r="AT129" s="25" t="s">
        <v>233</v>
      </c>
      <c r="AU129" s="25" t="s">
        <v>85</v>
      </c>
    </row>
    <row r="130" spans="2:65" s="1" customFormat="1" ht="16.5" customHeight="1">
      <c r="B130" s="42"/>
      <c r="C130" s="206" t="s">
        <v>358</v>
      </c>
      <c r="D130" s="206" t="s">
        <v>227</v>
      </c>
      <c r="E130" s="207" t="s">
        <v>427</v>
      </c>
      <c r="F130" s="208" t="s">
        <v>428</v>
      </c>
      <c r="G130" s="209" t="s">
        <v>147</v>
      </c>
      <c r="H130" s="210">
        <v>126.26</v>
      </c>
      <c r="I130" s="211"/>
      <c r="J130" s="212">
        <f>ROUND(I130*H130,2)</f>
        <v>0</v>
      </c>
      <c r="K130" s="208" t="s">
        <v>230</v>
      </c>
      <c r="L130" s="62"/>
      <c r="M130" s="213" t="s">
        <v>24</v>
      </c>
      <c r="N130" s="214" t="s">
        <v>48</v>
      </c>
      <c r="O130" s="43"/>
      <c r="P130" s="215">
        <f>O130*H130</f>
        <v>0</v>
      </c>
      <c r="Q130" s="215">
        <v>0</v>
      </c>
      <c r="R130" s="215">
        <f>Q130*H130</f>
        <v>0</v>
      </c>
      <c r="S130" s="215">
        <v>0</v>
      </c>
      <c r="T130" s="216">
        <f>S130*H130</f>
        <v>0</v>
      </c>
      <c r="AR130" s="25" t="s">
        <v>231</v>
      </c>
      <c r="AT130" s="25" t="s">
        <v>227</v>
      </c>
      <c r="AU130" s="25" t="s">
        <v>85</v>
      </c>
      <c r="AY130" s="25" t="s">
        <v>225</v>
      </c>
      <c r="BE130" s="217">
        <f>IF(N130="základní",J130,0)</f>
        <v>0</v>
      </c>
      <c r="BF130" s="217">
        <f>IF(N130="snížená",J130,0)</f>
        <v>0</v>
      </c>
      <c r="BG130" s="217">
        <f>IF(N130="zákl. přenesená",J130,0)</f>
        <v>0</v>
      </c>
      <c r="BH130" s="217">
        <f>IF(N130="sníž. přenesená",J130,0)</f>
        <v>0</v>
      </c>
      <c r="BI130" s="217">
        <f>IF(N130="nulová",J130,0)</f>
        <v>0</v>
      </c>
      <c r="BJ130" s="25" t="s">
        <v>25</v>
      </c>
      <c r="BK130" s="217">
        <f>ROUND(I130*H130,2)</f>
        <v>0</v>
      </c>
      <c r="BL130" s="25" t="s">
        <v>231</v>
      </c>
      <c r="BM130" s="25" t="s">
        <v>439</v>
      </c>
    </row>
    <row r="131" spans="2:47" s="1" customFormat="1" ht="13.5">
      <c r="B131" s="42"/>
      <c r="C131" s="64"/>
      <c r="D131" s="218" t="s">
        <v>233</v>
      </c>
      <c r="E131" s="64"/>
      <c r="F131" s="219" t="s">
        <v>428</v>
      </c>
      <c r="G131" s="64"/>
      <c r="H131" s="64"/>
      <c r="I131" s="174"/>
      <c r="J131" s="64"/>
      <c r="K131" s="64"/>
      <c r="L131" s="62"/>
      <c r="M131" s="220"/>
      <c r="N131" s="43"/>
      <c r="O131" s="43"/>
      <c r="P131" s="43"/>
      <c r="Q131" s="43"/>
      <c r="R131" s="43"/>
      <c r="S131" s="43"/>
      <c r="T131" s="79"/>
      <c r="AT131" s="25" t="s">
        <v>233</v>
      </c>
      <c r="AU131" s="25" t="s">
        <v>85</v>
      </c>
    </row>
    <row r="132" spans="2:51" s="12" customFormat="1" ht="13.5">
      <c r="B132" s="221"/>
      <c r="C132" s="222"/>
      <c r="D132" s="218" t="s">
        <v>235</v>
      </c>
      <c r="E132" s="244" t="s">
        <v>24</v>
      </c>
      <c r="F132" s="245" t="s">
        <v>2556</v>
      </c>
      <c r="G132" s="222"/>
      <c r="H132" s="246">
        <v>126.26</v>
      </c>
      <c r="I132" s="227"/>
      <c r="J132" s="222"/>
      <c r="K132" s="222"/>
      <c r="L132" s="228"/>
      <c r="M132" s="229"/>
      <c r="N132" s="230"/>
      <c r="O132" s="230"/>
      <c r="P132" s="230"/>
      <c r="Q132" s="230"/>
      <c r="R132" s="230"/>
      <c r="S132" s="230"/>
      <c r="T132" s="231"/>
      <c r="AT132" s="232" t="s">
        <v>235</v>
      </c>
      <c r="AU132" s="232" t="s">
        <v>85</v>
      </c>
      <c r="AV132" s="12" t="s">
        <v>85</v>
      </c>
      <c r="AW132" s="12" t="s">
        <v>40</v>
      </c>
      <c r="AX132" s="12" t="s">
        <v>77</v>
      </c>
      <c r="AY132" s="232" t="s">
        <v>225</v>
      </c>
    </row>
    <row r="133" spans="2:51" s="15" customFormat="1" ht="13.5">
      <c r="B133" s="258"/>
      <c r="C133" s="259"/>
      <c r="D133" s="223" t="s">
        <v>235</v>
      </c>
      <c r="E133" s="260" t="s">
        <v>24</v>
      </c>
      <c r="F133" s="261" t="s">
        <v>248</v>
      </c>
      <c r="G133" s="259"/>
      <c r="H133" s="262">
        <v>126.26</v>
      </c>
      <c r="I133" s="263"/>
      <c r="J133" s="259"/>
      <c r="K133" s="259"/>
      <c r="L133" s="264"/>
      <c r="M133" s="265"/>
      <c r="N133" s="266"/>
      <c r="O133" s="266"/>
      <c r="P133" s="266"/>
      <c r="Q133" s="266"/>
      <c r="R133" s="266"/>
      <c r="S133" s="266"/>
      <c r="T133" s="267"/>
      <c r="AT133" s="268" t="s">
        <v>235</v>
      </c>
      <c r="AU133" s="268" t="s">
        <v>85</v>
      </c>
      <c r="AV133" s="15" t="s">
        <v>231</v>
      </c>
      <c r="AW133" s="15" t="s">
        <v>40</v>
      </c>
      <c r="AX133" s="15" t="s">
        <v>25</v>
      </c>
      <c r="AY133" s="268" t="s">
        <v>225</v>
      </c>
    </row>
    <row r="134" spans="2:65" s="1" customFormat="1" ht="16.5" customHeight="1">
      <c r="B134" s="42"/>
      <c r="C134" s="206" t="s">
        <v>369</v>
      </c>
      <c r="D134" s="206" t="s">
        <v>227</v>
      </c>
      <c r="E134" s="207" t="s">
        <v>434</v>
      </c>
      <c r="F134" s="208" t="s">
        <v>435</v>
      </c>
      <c r="G134" s="209" t="s">
        <v>147</v>
      </c>
      <c r="H134" s="210">
        <v>277.359</v>
      </c>
      <c r="I134" s="211"/>
      <c r="J134" s="212">
        <f>ROUND(I134*H134,2)</f>
        <v>0</v>
      </c>
      <c r="K134" s="208" t="s">
        <v>230</v>
      </c>
      <c r="L134" s="62"/>
      <c r="M134" s="213" t="s">
        <v>24</v>
      </c>
      <c r="N134" s="214" t="s">
        <v>48</v>
      </c>
      <c r="O134" s="43"/>
      <c r="P134" s="215">
        <f>O134*H134</f>
        <v>0</v>
      </c>
      <c r="Q134" s="215">
        <v>0</v>
      </c>
      <c r="R134" s="215">
        <f>Q134*H134</f>
        <v>0</v>
      </c>
      <c r="S134" s="215">
        <v>0</v>
      </c>
      <c r="T134" s="216">
        <f>S134*H134</f>
        <v>0</v>
      </c>
      <c r="AR134" s="25" t="s">
        <v>231</v>
      </c>
      <c r="AT134" s="25" t="s">
        <v>227</v>
      </c>
      <c r="AU134" s="25" t="s">
        <v>85</v>
      </c>
      <c r="AY134" s="25" t="s">
        <v>225</v>
      </c>
      <c r="BE134" s="217">
        <f>IF(N134="základní",J134,0)</f>
        <v>0</v>
      </c>
      <c r="BF134" s="217">
        <f>IF(N134="snížená",J134,0)</f>
        <v>0</v>
      </c>
      <c r="BG134" s="217">
        <f>IF(N134="zákl. přenesená",J134,0)</f>
        <v>0</v>
      </c>
      <c r="BH134" s="217">
        <f>IF(N134="sníž. přenesená",J134,0)</f>
        <v>0</v>
      </c>
      <c r="BI134" s="217">
        <f>IF(N134="nulová",J134,0)</f>
        <v>0</v>
      </c>
      <c r="BJ134" s="25" t="s">
        <v>25</v>
      </c>
      <c r="BK134" s="217">
        <f>ROUND(I134*H134,2)</f>
        <v>0</v>
      </c>
      <c r="BL134" s="25" t="s">
        <v>231</v>
      </c>
      <c r="BM134" s="25" t="s">
        <v>463</v>
      </c>
    </row>
    <row r="135" spans="2:47" s="1" customFormat="1" ht="13.5">
      <c r="B135" s="42"/>
      <c r="C135" s="64"/>
      <c r="D135" s="223" t="s">
        <v>233</v>
      </c>
      <c r="E135" s="64"/>
      <c r="F135" s="269" t="s">
        <v>435</v>
      </c>
      <c r="G135" s="64"/>
      <c r="H135" s="64"/>
      <c r="I135" s="174"/>
      <c r="J135" s="64"/>
      <c r="K135" s="64"/>
      <c r="L135" s="62"/>
      <c r="M135" s="220"/>
      <c r="N135" s="43"/>
      <c r="O135" s="43"/>
      <c r="P135" s="43"/>
      <c r="Q135" s="43"/>
      <c r="R135" s="43"/>
      <c r="S135" s="43"/>
      <c r="T135" s="79"/>
      <c r="AT135" s="25" t="s">
        <v>233</v>
      </c>
      <c r="AU135" s="25" t="s">
        <v>85</v>
      </c>
    </row>
    <row r="136" spans="2:65" s="1" customFormat="1" ht="16.5" customHeight="1">
      <c r="B136" s="42"/>
      <c r="C136" s="274" t="s">
        <v>10</v>
      </c>
      <c r="D136" s="274" t="s">
        <v>697</v>
      </c>
      <c r="E136" s="275" t="s">
        <v>2557</v>
      </c>
      <c r="F136" s="276" t="s">
        <v>2558</v>
      </c>
      <c r="G136" s="277" t="s">
        <v>692</v>
      </c>
      <c r="H136" s="278">
        <v>2679.16</v>
      </c>
      <c r="I136" s="279"/>
      <c r="J136" s="280">
        <f>ROUND(I136*H136,2)</f>
        <v>0</v>
      </c>
      <c r="K136" s="276" t="s">
        <v>24</v>
      </c>
      <c r="L136" s="281"/>
      <c r="M136" s="282" t="s">
        <v>24</v>
      </c>
      <c r="N136" s="283" t="s">
        <v>48</v>
      </c>
      <c r="O136" s="43"/>
      <c r="P136" s="215">
        <f>O136*H136</f>
        <v>0</v>
      </c>
      <c r="Q136" s="215">
        <v>0</v>
      </c>
      <c r="R136" s="215">
        <f>Q136*H136</f>
        <v>0</v>
      </c>
      <c r="S136" s="215">
        <v>0</v>
      </c>
      <c r="T136" s="216">
        <f>S136*H136</f>
        <v>0</v>
      </c>
      <c r="AR136" s="25" t="s">
        <v>277</v>
      </c>
      <c r="AT136" s="25" t="s">
        <v>697</v>
      </c>
      <c r="AU136" s="25" t="s">
        <v>85</v>
      </c>
      <c r="AY136" s="25" t="s">
        <v>225</v>
      </c>
      <c r="BE136" s="217">
        <f>IF(N136="základní",J136,0)</f>
        <v>0</v>
      </c>
      <c r="BF136" s="217">
        <f>IF(N136="snížená",J136,0)</f>
        <v>0</v>
      </c>
      <c r="BG136" s="217">
        <f>IF(N136="zákl. přenesená",J136,0)</f>
        <v>0</v>
      </c>
      <c r="BH136" s="217">
        <f>IF(N136="sníž. přenesená",J136,0)</f>
        <v>0</v>
      </c>
      <c r="BI136" s="217">
        <f>IF(N136="nulová",J136,0)</f>
        <v>0</v>
      </c>
      <c r="BJ136" s="25" t="s">
        <v>25</v>
      </c>
      <c r="BK136" s="217">
        <f>ROUND(I136*H136,2)</f>
        <v>0</v>
      </c>
      <c r="BL136" s="25" t="s">
        <v>231</v>
      </c>
      <c r="BM136" s="25" t="s">
        <v>488</v>
      </c>
    </row>
    <row r="137" spans="2:47" s="1" customFormat="1" ht="13.5">
      <c r="B137" s="42"/>
      <c r="C137" s="64"/>
      <c r="D137" s="223" t="s">
        <v>233</v>
      </c>
      <c r="E137" s="64"/>
      <c r="F137" s="269" t="s">
        <v>2558</v>
      </c>
      <c r="G137" s="64"/>
      <c r="H137" s="64"/>
      <c r="I137" s="174"/>
      <c r="J137" s="64"/>
      <c r="K137" s="64"/>
      <c r="L137" s="62"/>
      <c r="M137" s="220"/>
      <c r="N137" s="43"/>
      <c r="O137" s="43"/>
      <c r="P137" s="43"/>
      <c r="Q137" s="43"/>
      <c r="R137" s="43"/>
      <c r="S137" s="43"/>
      <c r="T137" s="79"/>
      <c r="AT137" s="25" t="s">
        <v>233</v>
      </c>
      <c r="AU137" s="25" t="s">
        <v>85</v>
      </c>
    </row>
    <row r="138" spans="2:65" s="1" customFormat="1" ht="16.5" customHeight="1">
      <c r="B138" s="42"/>
      <c r="C138" s="206" t="s">
        <v>378</v>
      </c>
      <c r="D138" s="206" t="s">
        <v>227</v>
      </c>
      <c r="E138" s="207" t="s">
        <v>2559</v>
      </c>
      <c r="F138" s="208" t="s">
        <v>2560</v>
      </c>
      <c r="G138" s="209" t="s">
        <v>147</v>
      </c>
      <c r="H138" s="210">
        <v>726.95</v>
      </c>
      <c r="I138" s="211"/>
      <c r="J138" s="212">
        <f>ROUND(I138*H138,2)</f>
        <v>0</v>
      </c>
      <c r="K138" s="208" t="s">
        <v>230</v>
      </c>
      <c r="L138" s="62"/>
      <c r="M138" s="213" t="s">
        <v>24</v>
      </c>
      <c r="N138" s="214" t="s">
        <v>48</v>
      </c>
      <c r="O138" s="43"/>
      <c r="P138" s="215">
        <f>O138*H138</f>
        <v>0</v>
      </c>
      <c r="Q138" s="215">
        <v>0</v>
      </c>
      <c r="R138" s="215">
        <f>Q138*H138</f>
        <v>0</v>
      </c>
      <c r="S138" s="215">
        <v>0</v>
      </c>
      <c r="T138" s="216">
        <f>S138*H138</f>
        <v>0</v>
      </c>
      <c r="AR138" s="25" t="s">
        <v>231</v>
      </c>
      <c r="AT138" s="25" t="s">
        <v>227</v>
      </c>
      <c r="AU138" s="25" t="s">
        <v>85</v>
      </c>
      <c r="AY138" s="25" t="s">
        <v>225</v>
      </c>
      <c r="BE138" s="217">
        <f>IF(N138="základní",J138,0)</f>
        <v>0</v>
      </c>
      <c r="BF138" s="217">
        <f>IF(N138="snížená",J138,0)</f>
        <v>0</v>
      </c>
      <c r="BG138" s="217">
        <f>IF(N138="zákl. přenesená",J138,0)</f>
        <v>0</v>
      </c>
      <c r="BH138" s="217">
        <f>IF(N138="sníž. přenesená",J138,0)</f>
        <v>0</v>
      </c>
      <c r="BI138" s="217">
        <f>IF(N138="nulová",J138,0)</f>
        <v>0</v>
      </c>
      <c r="BJ138" s="25" t="s">
        <v>25</v>
      </c>
      <c r="BK138" s="217">
        <f>ROUND(I138*H138,2)</f>
        <v>0</v>
      </c>
      <c r="BL138" s="25" t="s">
        <v>231</v>
      </c>
      <c r="BM138" s="25" t="s">
        <v>499</v>
      </c>
    </row>
    <row r="139" spans="2:47" s="1" customFormat="1" ht="13.5">
      <c r="B139" s="42"/>
      <c r="C139" s="64"/>
      <c r="D139" s="218" t="s">
        <v>233</v>
      </c>
      <c r="E139" s="64"/>
      <c r="F139" s="219" t="s">
        <v>2560</v>
      </c>
      <c r="G139" s="64"/>
      <c r="H139" s="64"/>
      <c r="I139" s="174"/>
      <c r="J139" s="64"/>
      <c r="K139" s="64"/>
      <c r="L139" s="62"/>
      <c r="M139" s="220"/>
      <c r="N139" s="43"/>
      <c r="O139" s="43"/>
      <c r="P139" s="43"/>
      <c r="Q139" s="43"/>
      <c r="R139" s="43"/>
      <c r="S139" s="43"/>
      <c r="T139" s="79"/>
      <c r="AT139" s="25" t="s">
        <v>233</v>
      </c>
      <c r="AU139" s="25" t="s">
        <v>85</v>
      </c>
    </row>
    <row r="140" spans="2:51" s="12" customFormat="1" ht="27">
      <c r="B140" s="221"/>
      <c r="C140" s="222"/>
      <c r="D140" s="218" t="s">
        <v>235</v>
      </c>
      <c r="E140" s="244" t="s">
        <v>24</v>
      </c>
      <c r="F140" s="245" t="s">
        <v>2561</v>
      </c>
      <c r="G140" s="222"/>
      <c r="H140" s="246">
        <v>726.95</v>
      </c>
      <c r="I140" s="227"/>
      <c r="J140" s="222"/>
      <c r="K140" s="222"/>
      <c r="L140" s="228"/>
      <c r="M140" s="229"/>
      <c r="N140" s="230"/>
      <c r="O140" s="230"/>
      <c r="P140" s="230"/>
      <c r="Q140" s="230"/>
      <c r="R140" s="230"/>
      <c r="S140" s="230"/>
      <c r="T140" s="231"/>
      <c r="AT140" s="232" t="s">
        <v>235</v>
      </c>
      <c r="AU140" s="232" t="s">
        <v>85</v>
      </c>
      <c r="AV140" s="12" t="s">
        <v>85</v>
      </c>
      <c r="AW140" s="12" t="s">
        <v>40</v>
      </c>
      <c r="AX140" s="12" t="s">
        <v>77</v>
      </c>
      <c r="AY140" s="232" t="s">
        <v>225</v>
      </c>
    </row>
    <row r="141" spans="2:51" s="15" customFormat="1" ht="13.5">
      <c r="B141" s="258"/>
      <c r="C141" s="259"/>
      <c r="D141" s="223" t="s">
        <v>235</v>
      </c>
      <c r="E141" s="260" t="s">
        <v>24</v>
      </c>
      <c r="F141" s="261" t="s">
        <v>248</v>
      </c>
      <c r="G141" s="259"/>
      <c r="H141" s="262">
        <v>726.95</v>
      </c>
      <c r="I141" s="263"/>
      <c r="J141" s="259"/>
      <c r="K141" s="259"/>
      <c r="L141" s="264"/>
      <c r="M141" s="265"/>
      <c r="N141" s="266"/>
      <c r="O141" s="266"/>
      <c r="P141" s="266"/>
      <c r="Q141" s="266"/>
      <c r="R141" s="266"/>
      <c r="S141" s="266"/>
      <c r="T141" s="267"/>
      <c r="AT141" s="268" t="s">
        <v>235</v>
      </c>
      <c r="AU141" s="268" t="s">
        <v>85</v>
      </c>
      <c r="AV141" s="15" t="s">
        <v>231</v>
      </c>
      <c r="AW141" s="15" t="s">
        <v>40</v>
      </c>
      <c r="AX141" s="15" t="s">
        <v>25</v>
      </c>
      <c r="AY141" s="268" t="s">
        <v>225</v>
      </c>
    </row>
    <row r="142" spans="2:65" s="1" customFormat="1" ht="25.5" customHeight="1">
      <c r="B142" s="42"/>
      <c r="C142" s="206" t="s">
        <v>386</v>
      </c>
      <c r="D142" s="206" t="s">
        <v>227</v>
      </c>
      <c r="E142" s="207" t="s">
        <v>2562</v>
      </c>
      <c r="F142" s="208" t="s">
        <v>2563</v>
      </c>
      <c r="G142" s="209" t="s">
        <v>141</v>
      </c>
      <c r="H142" s="210">
        <v>764.7</v>
      </c>
      <c r="I142" s="211"/>
      <c r="J142" s="212">
        <f>ROUND(I142*H142,2)</f>
        <v>0</v>
      </c>
      <c r="K142" s="208" t="s">
        <v>230</v>
      </c>
      <c r="L142" s="62"/>
      <c r="M142" s="213" t="s">
        <v>24</v>
      </c>
      <c r="N142" s="214" t="s">
        <v>48</v>
      </c>
      <c r="O142" s="43"/>
      <c r="P142" s="215">
        <f>O142*H142</f>
        <v>0</v>
      </c>
      <c r="Q142" s="215">
        <v>0</v>
      </c>
      <c r="R142" s="215">
        <f>Q142*H142</f>
        <v>0</v>
      </c>
      <c r="S142" s="215">
        <v>0</v>
      </c>
      <c r="T142" s="216">
        <f>S142*H142</f>
        <v>0</v>
      </c>
      <c r="AR142" s="25" t="s">
        <v>231</v>
      </c>
      <c r="AT142" s="25" t="s">
        <v>227</v>
      </c>
      <c r="AU142" s="25" t="s">
        <v>85</v>
      </c>
      <c r="AY142" s="25" t="s">
        <v>225</v>
      </c>
      <c r="BE142" s="217">
        <f>IF(N142="základní",J142,0)</f>
        <v>0</v>
      </c>
      <c r="BF142" s="217">
        <f>IF(N142="snížená",J142,0)</f>
        <v>0</v>
      </c>
      <c r="BG142" s="217">
        <f>IF(N142="zákl. přenesená",J142,0)</f>
        <v>0</v>
      </c>
      <c r="BH142" s="217">
        <f>IF(N142="sníž. přenesená",J142,0)</f>
        <v>0</v>
      </c>
      <c r="BI142" s="217">
        <f>IF(N142="nulová",J142,0)</f>
        <v>0</v>
      </c>
      <c r="BJ142" s="25" t="s">
        <v>25</v>
      </c>
      <c r="BK142" s="217">
        <f>ROUND(I142*H142,2)</f>
        <v>0</v>
      </c>
      <c r="BL142" s="25" t="s">
        <v>231</v>
      </c>
      <c r="BM142" s="25" t="s">
        <v>516</v>
      </c>
    </row>
    <row r="143" spans="2:47" s="1" customFormat="1" ht="13.5">
      <c r="B143" s="42"/>
      <c r="C143" s="64"/>
      <c r="D143" s="223" t="s">
        <v>233</v>
      </c>
      <c r="E143" s="64"/>
      <c r="F143" s="269" t="s">
        <v>2563</v>
      </c>
      <c r="G143" s="64"/>
      <c r="H143" s="64"/>
      <c r="I143" s="174"/>
      <c r="J143" s="64"/>
      <c r="K143" s="64"/>
      <c r="L143" s="62"/>
      <c r="M143" s="220"/>
      <c r="N143" s="43"/>
      <c r="O143" s="43"/>
      <c r="P143" s="43"/>
      <c r="Q143" s="43"/>
      <c r="R143" s="43"/>
      <c r="S143" s="43"/>
      <c r="T143" s="79"/>
      <c r="AT143" s="25" t="s">
        <v>233</v>
      </c>
      <c r="AU143" s="25" t="s">
        <v>85</v>
      </c>
    </row>
    <row r="144" spans="2:65" s="1" customFormat="1" ht="25.5" customHeight="1">
      <c r="B144" s="42"/>
      <c r="C144" s="206" t="s">
        <v>391</v>
      </c>
      <c r="D144" s="206" t="s">
        <v>227</v>
      </c>
      <c r="E144" s="207" t="s">
        <v>2564</v>
      </c>
      <c r="F144" s="208" t="s">
        <v>2565</v>
      </c>
      <c r="G144" s="209" t="s">
        <v>141</v>
      </c>
      <c r="H144" s="210">
        <v>764.7</v>
      </c>
      <c r="I144" s="211"/>
      <c r="J144" s="212">
        <f>ROUND(I144*H144,2)</f>
        <v>0</v>
      </c>
      <c r="K144" s="208" t="s">
        <v>230</v>
      </c>
      <c r="L144" s="62"/>
      <c r="M144" s="213" t="s">
        <v>24</v>
      </c>
      <c r="N144" s="214" t="s">
        <v>48</v>
      </c>
      <c r="O144" s="43"/>
      <c r="P144" s="215">
        <f>O144*H144</f>
        <v>0</v>
      </c>
      <c r="Q144" s="215">
        <v>0</v>
      </c>
      <c r="R144" s="215">
        <f>Q144*H144</f>
        <v>0</v>
      </c>
      <c r="S144" s="215">
        <v>0</v>
      </c>
      <c r="T144" s="216">
        <f>S144*H144</f>
        <v>0</v>
      </c>
      <c r="AR144" s="25" t="s">
        <v>231</v>
      </c>
      <c r="AT144" s="25" t="s">
        <v>227</v>
      </c>
      <c r="AU144" s="25" t="s">
        <v>85</v>
      </c>
      <c r="AY144" s="25" t="s">
        <v>225</v>
      </c>
      <c r="BE144" s="217">
        <f>IF(N144="základní",J144,0)</f>
        <v>0</v>
      </c>
      <c r="BF144" s="217">
        <f>IF(N144="snížená",J144,0)</f>
        <v>0</v>
      </c>
      <c r="BG144" s="217">
        <f>IF(N144="zákl. přenesená",J144,0)</f>
        <v>0</v>
      </c>
      <c r="BH144" s="217">
        <f>IF(N144="sníž. přenesená",J144,0)</f>
        <v>0</v>
      </c>
      <c r="BI144" s="217">
        <f>IF(N144="nulová",J144,0)</f>
        <v>0</v>
      </c>
      <c r="BJ144" s="25" t="s">
        <v>25</v>
      </c>
      <c r="BK144" s="217">
        <f>ROUND(I144*H144,2)</f>
        <v>0</v>
      </c>
      <c r="BL144" s="25" t="s">
        <v>231</v>
      </c>
      <c r="BM144" s="25" t="s">
        <v>528</v>
      </c>
    </row>
    <row r="145" spans="2:47" s="1" customFormat="1" ht="13.5">
      <c r="B145" s="42"/>
      <c r="C145" s="64"/>
      <c r="D145" s="218" t="s">
        <v>233</v>
      </c>
      <c r="E145" s="64"/>
      <c r="F145" s="219" t="s">
        <v>2565</v>
      </c>
      <c r="G145" s="64"/>
      <c r="H145" s="64"/>
      <c r="I145" s="174"/>
      <c r="J145" s="64"/>
      <c r="K145" s="64"/>
      <c r="L145" s="62"/>
      <c r="M145" s="220"/>
      <c r="N145" s="43"/>
      <c r="O145" s="43"/>
      <c r="P145" s="43"/>
      <c r="Q145" s="43"/>
      <c r="R145" s="43"/>
      <c r="S145" s="43"/>
      <c r="T145" s="79"/>
      <c r="AT145" s="25" t="s">
        <v>233</v>
      </c>
      <c r="AU145" s="25" t="s">
        <v>85</v>
      </c>
    </row>
    <row r="146" spans="2:51" s="12" customFormat="1" ht="13.5">
      <c r="B146" s="221"/>
      <c r="C146" s="222"/>
      <c r="D146" s="218" t="s">
        <v>235</v>
      </c>
      <c r="E146" s="244" t="s">
        <v>24</v>
      </c>
      <c r="F146" s="245" t="s">
        <v>2566</v>
      </c>
      <c r="G146" s="222"/>
      <c r="H146" s="246">
        <v>764.7</v>
      </c>
      <c r="I146" s="227"/>
      <c r="J146" s="222"/>
      <c r="K146" s="222"/>
      <c r="L146" s="228"/>
      <c r="M146" s="229"/>
      <c r="N146" s="230"/>
      <c r="O146" s="230"/>
      <c r="P146" s="230"/>
      <c r="Q146" s="230"/>
      <c r="R146" s="230"/>
      <c r="S146" s="230"/>
      <c r="T146" s="231"/>
      <c r="AT146" s="232" t="s">
        <v>235</v>
      </c>
      <c r="AU146" s="232" t="s">
        <v>85</v>
      </c>
      <c r="AV146" s="12" t="s">
        <v>85</v>
      </c>
      <c r="AW146" s="12" t="s">
        <v>40</v>
      </c>
      <c r="AX146" s="12" t="s">
        <v>77</v>
      </c>
      <c r="AY146" s="232" t="s">
        <v>225</v>
      </c>
    </row>
    <row r="147" spans="2:51" s="15" customFormat="1" ht="13.5">
      <c r="B147" s="258"/>
      <c r="C147" s="259"/>
      <c r="D147" s="223" t="s">
        <v>235</v>
      </c>
      <c r="E147" s="260" t="s">
        <v>24</v>
      </c>
      <c r="F147" s="261" t="s">
        <v>248</v>
      </c>
      <c r="G147" s="259"/>
      <c r="H147" s="262">
        <v>764.7</v>
      </c>
      <c r="I147" s="263"/>
      <c r="J147" s="259"/>
      <c r="K147" s="259"/>
      <c r="L147" s="264"/>
      <c r="M147" s="265"/>
      <c r="N147" s="266"/>
      <c r="O147" s="266"/>
      <c r="P147" s="266"/>
      <c r="Q147" s="266"/>
      <c r="R147" s="266"/>
      <c r="S147" s="266"/>
      <c r="T147" s="267"/>
      <c r="AT147" s="268" t="s">
        <v>235</v>
      </c>
      <c r="AU147" s="268" t="s">
        <v>85</v>
      </c>
      <c r="AV147" s="15" t="s">
        <v>231</v>
      </c>
      <c r="AW147" s="15" t="s">
        <v>40</v>
      </c>
      <c r="AX147" s="15" t="s">
        <v>25</v>
      </c>
      <c r="AY147" s="268" t="s">
        <v>225</v>
      </c>
    </row>
    <row r="148" spans="2:65" s="1" customFormat="1" ht="16.5" customHeight="1">
      <c r="B148" s="42"/>
      <c r="C148" s="274" t="s">
        <v>396</v>
      </c>
      <c r="D148" s="274" t="s">
        <v>697</v>
      </c>
      <c r="E148" s="275" t="s">
        <v>2567</v>
      </c>
      <c r="F148" s="276" t="s">
        <v>2568</v>
      </c>
      <c r="G148" s="277" t="s">
        <v>1149</v>
      </c>
      <c r="H148" s="278">
        <v>65.9</v>
      </c>
      <c r="I148" s="279"/>
      <c r="J148" s="280">
        <f>ROUND(I148*H148,2)</f>
        <v>0</v>
      </c>
      <c r="K148" s="276" t="s">
        <v>230</v>
      </c>
      <c r="L148" s="281"/>
      <c r="M148" s="282" t="s">
        <v>24</v>
      </c>
      <c r="N148" s="283" t="s">
        <v>48</v>
      </c>
      <c r="O148" s="43"/>
      <c r="P148" s="215">
        <f>O148*H148</f>
        <v>0</v>
      </c>
      <c r="Q148" s="215">
        <v>0</v>
      </c>
      <c r="R148" s="215">
        <f>Q148*H148</f>
        <v>0</v>
      </c>
      <c r="S148" s="215">
        <v>0</v>
      </c>
      <c r="T148" s="216">
        <f>S148*H148</f>
        <v>0</v>
      </c>
      <c r="AR148" s="25" t="s">
        <v>277</v>
      </c>
      <c r="AT148" s="25" t="s">
        <v>697</v>
      </c>
      <c r="AU148" s="25" t="s">
        <v>85</v>
      </c>
      <c r="AY148" s="25" t="s">
        <v>225</v>
      </c>
      <c r="BE148" s="217">
        <f>IF(N148="základní",J148,0)</f>
        <v>0</v>
      </c>
      <c r="BF148" s="217">
        <f>IF(N148="snížená",J148,0)</f>
        <v>0</v>
      </c>
      <c r="BG148" s="217">
        <f>IF(N148="zákl. přenesená",J148,0)</f>
        <v>0</v>
      </c>
      <c r="BH148" s="217">
        <f>IF(N148="sníž. přenesená",J148,0)</f>
        <v>0</v>
      </c>
      <c r="BI148" s="217">
        <f>IF(N148="nulová",J148,0)</f>
        <v>0</v>
      </c>
      <c r="BJ148" s="25" t="s">
        <v>25</v>
      </c>
      <c r="BK148" s="217">
        <f>ROUND(I148*H148,2)</f>
        <v>0</v>
      </c>
      <c r="BL148" s="25" t="s">
        <v>231</v>
      </c>
      <c r="BM148" s="25" t="s">
        <v>571</v>
      </c>
    </row>
    <row r="149" spans="2:47" s="1" customFormat="1" ht="13.5">
      <c r="B149" s="42"/>
      <c r="C149" s="64"/>
      <c r="D149" s="223" t="s">
        <v>233</v>
      </c>
      <c r="E149" s="64"/>
      <c r="F149" s="269" t="s">
        <v>2568</v>
      </c>
      <c r="G149" s="64"/>
      <c r="H149" s="64"/>
      <c r="I149" s="174"/>
      <c r="J149" s="64"/>
      <c r="K149" s="64"/>
      <c r="L149" s="62"/>
      <c r="M149" s="220"/>
      <c r="N149" s="43"/>
      <c r="O149" s="43"/>
      <c r="P149" s="43"/>
      <c r="Q149" s="43"/>
      <c r="R149" s="43"/>
      <c r="S149" s="43"/>
      <c r="T149" s="79"/>
      <c r="AT149" s="25" t="s">
        <v>233</v>
      </c>
      <c r="AU149" s="25" t="s">
        <v>85</v>
      </c>
    </row>
    <row r="150" spans="2:65" s="1" customFormat="1" ht="16.5" customHeight="1">
      <c r="B150" s="42"/>
      <c r="C150" s="206" t="s">
        <v>401</v>
      </c>
      <c r="D150" s="206" t="s">
        <v>227</v>
      </c>
      <c r="E150" s="207" t="s">
        <v>2569</v>
      </c>
      <c r="F150" s="208" t="s">
        <v>2570</v>
      </c>
      <c r="G150" s="209" t="s">
        <v>141</v>
      </c>
      <c r="H150" s="210">
        <v>913.37</v>
      </c>
      <c r="I150" s="211"/>
      <c r="J150" s="212">
        <f>ROUND(I150*H150,2)</f>
        <v>0</v>
      </c>
      <c r="K150" s="208" t="s">
        <v>230</v>
      </c>
      <c r="L150" s="62"/>
      <c r="M150" s="213" t="s">
        <v>24</v>
      </c>
      <c r="N150" s="214" t="s">
        <v>48</v>
      </c>
      <c r="O150" s="43"/>
      <c r="P150" s="215">
        <f>O150*H150</f>
        <v>0</v>
      </c>
      <c r="Q150" s="215">
        <v>0</v>
      </c>
      <c r="R150" s="215">
        <f>Q150*H150</f>
        <v>0</v>
      </c>
      <c r="S150" s="215">
        <v>0</v>
      </c>
      <c r="T150" s="216">
        <f>S150*H150</f>
        <v>0</v>
      </c>
      <c r="AR150" s="25" t="s">
        <v>231</v>
      </c>
      <c r="AT150" s="25" t="s">
        <v>227</v>
      </c>
      <c r="AU150" s="25" t="s">
        <v>85</v>
      </c>
      <c r="AY150" s="25" t="s">
        <v>225</v>
      </c>
      <c r="BE150" s="217">
        <f>IF(N150="základní",J150,0)</f>
        <v>0</v>
      </c>
      <c r="BF150" s="217">
        <f>IF(N150="snížená",J150,0)</f>
        <v>0</v>
      </c>
      <c r="BG150" s="217">
        <f>IF(N150="zákl. přenesená",J150,0)</f>
        <v>0</v>
      </c>
      <c r="BH150" s="217">
        <f>IF(N150="sníž. přenesená",J150,0)</f>
        <v>0</v>
      </c>
      <c r="BI150" s="217">
        <f>IF(N150="nulová",J150,0)</f>
        <v>0</v>
      </c>
      <c r="BJ150" s="25" t="s">
        <v>25</v>
      </c>
      <c r="BK150" s="217">
        <f>ROUND(I150*H150,2)</f>
        <v>0</v>
      </c>
      <c r="BL150" s="25" t="s">
        <v>231</v>
      </c>
      <c r="BM150" s="25" t="s">
        <v>584</v>
      </c>
    </row>
    <row r="151" spans="2:47" s="1" customFormat="1" ht="13.5">
      <c r="B151" s="42"/>
      <c r="C151" s="64"/>
      <c r="D151" s="223" t="s">
        <v>233</v>
      </c>
      <c r="E151" s="64"/>
      <c r="F151" s="269" t="s">
        <v>2570</v>
      </c>
      <c r="G151" s="64"/>
      <c r="H151" s="64"/>
      <c r="I151" s="174"/>
      <c r="J151" s="64"/>
      <c r="K151" s="64"/>
      <c r="L151" s="62"/>
      <c r="M151" s="220"/>
      <c r="N151" s="43"/>
      <c r="O151" s="43"/>
      <c r="P151" s="43"/>
      <c r="Q151" s="43"/>
      <c r="R151" s="43"/>
      <c r="S151" s="43"/>
      <c r="T151" s="79"/>
      <c r="AT151" s="25" t="s">
        <v>233</v>
      </c>
      <c r="AU151" s="25" t="s">
        <v>85</v>
      </c>
    </row>
    <row r="152" spans="2:65" s="1" customFormat="1" ht="16.5" customHeight="1">
      <c r="B152" s="42"/>
      <c r="C152" s="206" t="s">
        <v>9</v>
      </c>
      <c r="D152" s="206" t="s">
        <v>227</v>
      </c>
      <c r="E152" s="207" t="s">
        <v>2571</v>
      </c>
      <c r="F152" s="208" t="s">
        <v>2572</v>
      </c>
      <c r="G152" s="209" t="s">
        <v>141</v>
      </c>
      <c r="H152" s="210">
        <v>1035.65</v>
      </c>
      <c r="I152" s="211"/>
      <c r="J152" s="212">
        <f>ROUND(I152*H152,2)</f>
        <v>0</v>
      </c>
      <c r="K152" s="208" t="s">
        <v>230</v>
      </c>
      <c r="L152" s="62"/>
      <c r="M152" s="213" t="s">
        <v>24</v>
      </c>
      <c r="N152" s="214" t="s">
        <v>48</v>
      </c>
      <c r="O152" s="43"/>
      <c r="P152" s="215">
        <f>O152*H152</f>
        <v>0</v>
      </c>
      <c r="Q152" s="215">
        <v>0</v>
      </c>
      <c r="R152" s="215">
        <f>Q152*H152</f>
        <v>0</v>
      </c>
      <c r="S152" s="215">
        <v>0</v>
      </c>
      <c r="T152" s="216">
        <f>S152*H152</f>
        <v>0</v>
      </c>
      <c r="AR152" s="25" t="s">
        <v>231</v>
      </c>
      <c r="AT152" s="25" t="s">
        <v>227</v>
      </c>
      <c r="AU152" s="25" t="s">
        <v>85</v>
      </c>
      <c r="AY152" s="25" t="s">
        <v>225</v>
      </c>
      <c r="BE152" s="217">
        <f>IF(N152="základní",J152,0)</f>
        <v>0</v>
      </c>
      <c r="BF152" s="217">
        <f>IF(N152="snížená",J152,0)</f>
        <v>0</v>
      </c>
      <c r="BG152" s="217">
        <f>IF(N152="zákl. přenesená",J152,0)</f>
        <v>0</v>
      </c>
      <c r="BH152" s="217">
        <f>IF(N152="sníž. přenesená",J152,0)</f>
        <v>0</v>
      </c>
      <c r="BI152" s="217">
        <f>IF(N152="nulová",J152,0)</f>
        <v>0</v>
      </c>
      <c r="BJ152" s="25" t="s">
        <v>25</v>
      </c>
      <c r="BK152" s="217">
        <f>ROUND(I152*H152,2)</f>
        <v>0</v>
      </c>
      <c r="BL152" s="25" t="s">
        <v>231</v>
      </c>
      <c r="BM152" s="25" t="s">
        <v>608</v>
      </c>
    </row>
    <row r="153" spans="2:47" s="1" customFormat="1" ht="13.5">
      <c r="B153" s="42"/>
      <c r="C153" s="64"/>
      <c r="D153" s="218" t="s">
        <v>233</v>
      </c>
      <c r="E153" s="64"/>
      <c r="F153" s="219" t="s">
        <v>2572</v>
      </c>
      <c r="G153" s="64"/>
      <c r="H153" s="64"/>
      <c r="I153" s="174"/>
      <c r="J153" s="64"/>
      <c r="K153" s="64"/>
      <c r="L153" s="62"/>
      <c r="M153" s="220"/>
      <c r="N153" s="43"/>
      <c r="O153" s="43"/>
      <c r="P153" s="43"/>
      <c r="Q153" s="43"/>
      <c r="R153" s="43"/>
      <c r="S153" s="43"/>
      <c r="T153" s="79"/>
      <c r="AT153" s="25" t="s">
        <v>233</v>
      </c>
      <c r="AU153" s="25" t="s">
        <v>85</v>
      </c>
    </row>
    <row r="154" spans="2:51" s="12" customFormat="1" ht="13.5">
      <c r="B154" s="221"/>
      <c r="C154" s="222"/>
      <c r="D154" s="218" t="s">
        <v>235</v>
      </c>
      <c r="E154" s="244" t="s">
        <v>24</v>
      </c>
      <c r="F154" s="245" t="s">
        <v>2573</v>
      </c>
      <c r="G154" s="222"/>
      <c r="H154" s="246">
        <v>64.2</v>
      </c>
      <c r="I154" s="227"/>
      <c r="J154" s="222"/>
      <c r="K154" s="222"/>
      <c r="L154" s="228"/>
      <c r="M154" s="229"/>
      <c r="N154" s="230"/>
      <c r="O154" s="230"/>
      <c r="P154" s="230"/>
      <c r="Q154" s="230"/>
      <c r="R154" s="230"/>
      <c r="S154" s="230"/>
      <c r="T154" s="231"/>
      <c r="AT154" s="232" t="s">
        <v>235</v>
      </c>
      <c r="AU154" s="232" t="s">
        <v>85</v>
      </c>
      <c r="AV154" s="12" t="s">
        <v>85</v>
      </c>
      <c r="AW154" s="12" t="s">
        <v>40</v>
      </c>
      <c r="AX154" s="12" t="s">
        <v>77</v>
      </c>
      <c r="AY154" s="232" t="s">
        <v>225</v>
      </c>
    </row>
    <row r="155" spans="2:51" s="12" customFormat="1" ht="13.5">
      <c r="B155" s="221"/>
      <c r="C155" s="222"/>
      <c r="D155" s="218" t="s">
        <v>235</v>
      </c>
      <c r="E155" s="244" t="s">
        <v>24</v>
      </c>
      <c r="F155" s="245" t="s">
        <v>2574</v>
      </c>
      <c r="G155" s="222"/>
      <c r="H155" s="246">
        <v>139.7</v>
      </c>
      <c r="I155" s="227"/>
      <c r="J155" s="222"/>
      <c r="K155" s="222"/>
      <c r="L155" s="228"/>
      <c r="M155" s="229"/>
      <c r="N155" s="230"/>
      <c r="O155" s="230"/>
      <c r="P155" s="230"/>
      <c r="Q155" s="230"/>
      <c r="R155" s="230"/>
      <c r="S155" s="230"/>
      <c r="T155" s="231"/>
      <c r="AT155" s="232" t="s">
        <v>235</v>
      </c>
      <c r="AU155" s="232" t="s">
        <v>85</v>
      </c>
      <c r="AV155" s="12" t="s">
        <v>85</v>
      </c>
      <c r="AW155" s="12" t="s">
        <v>40</v>
      </c>
      <c r="AX155" s="12" t="s">
        <v>77</v>
      </c>
      <c r="AY155" s="232" t="s">
        <v>225</v>
      </c>
    </row>
    <row r="156" spans="2:51" s="12" customFormat="1" ht="13.5">
      <c r="B156" s="221"/>
      <c r="C156" s="222"/>
      <c r="D156" s="218" t="s">
        <v>235</v>
      </c>
      <c r="E156" s="244" t="s">
        <v>24</v>
      </c>
      <c r="F156" s="245" t="s">
        <v>2575</v>
      </c>
      <c r="G156" s="222"/>
      <c r="H156" s="246">
        <v>299.65</v>
      </c>
      <c r="I156" s="227"/>
      <c r="J156" s="222"/>
      <c r="K156" s="222"/>
      <c r="L156" s="228"/>
      <c r="M156" s="229"/>
      <c r="N156" s="230"/>
      <c r="O156" s="230"/>
      <c r="P156" s="230"/>
      <c r="Q156" s="230"/>
      <c r="R156" s="230"/>
      <c r="S156" s="230"/>
      <c r="T156" s="231"/>
      <c r="AT156" s="232" t="s">
        <v>235</v>
      </c>
      <c r="AU156" s="232" t="s">
        <v>85</v>
      </c>
      <c r="AV156" s="12" t="s">
        <v>85</v>
      </c>
      <c r="AW156" s="12" t="s">
        <v>40</v>
      </c>
      <c r="AX156" s="12" t="s">
        <v>77</v>
      </c>
      <c r="AY156" s="232" t="s">
        <v>225</v>
      </c>
    </row>
    <row r="157" spans="2:51" s="12" customFormat="1" ht="13.5">
      <c r="B157" s="221"/>
      <c r="C157" s="222"/>
      <c r="D157" s="218" t="s">
        <v>235</v>
      </c>
      <c r="E157" s="244" t="s">
        <v>24</v>
      </c>
      <c r="F157" s="245" t="s">
        <v>2576</v>
      </c>
      <c r="G157" s="222"/>
      <c r="H157" s="246">
        <v>532.1</v>
      </c>
      <c r="I157" s="227"/>
      <c r="J157" s="222"/>
      <c r="K157" s="222"/>
      <c r="L157" s="228"/>
      <c r="M157" s="229"/>
      <c r="N157" s="230"/>
      <c r="O157" s="230"/>
      <c r="P157" s="230"/>
      <c r="Q157" s="230"/>
      <c r="R157" s="230"/>
      <c r="S157" s="230"/>
      <c r="T157" s="231"/>
      <c r="AT157" s="232" t="s">
        <v>235</v>
      </c>
      <c r="AU157" s="232" t="s">
        <v>85</v>
      </c>
      <c r="AV157" s="12" t="s">
        <v>85</v>
      </c>
      <c r="AW157" s="12" t="s">
        <v>40</v>
      </c>
      <c r="AX157" s="12" t="s">
        <v>77</v>
      </c>
      <c r="AY157" s="232" t="s">
        <v>225</v>
      </c>
    </row>
    <row r="158" spans="2:51" s="13" customFormat="1" ht="13.5">
      <c r="B158" s="233"/>
      <c r="C158" s="234"/>
      <c r="D158" s="218" t="s">
        <v>235</v>
      </c>
      <c r="E158" s="235" t="s">
        <v>24</v>
      </c>
      <c r="F158" s="236" t="s">
        <v>2577</v>
      </c>
      <c r="G158" s="234"/>
      <c r="H158" s="237" t="s">
        <v>24</v>
      </c>
      <c r="I158" s="238"/>
      <c r="J158" s="234"/>
      <c r="K158" s="234"/>
      <c r="L158" s="239"/>
      <c r="M158" s="240"/>
      <c r="N158" s="241"/>
      <c r="O158" s="241"/>
      <c r="P158" s="241"/>
      <c r="Q158" s="241"/>
      <c r="R158" s="241"/>
      <c r="S158" s="241"/>
      <c r="T158" s="242"/>
      <c r="AT158" s="243" t="s">
        <v>235</v>
      </c>
      <c r="AU158" s="243" t="s">
        <v>85</v>
      </c>
      <c r="AV158" s="13" t="s">
        <v>25</v>
      </c>
      <c r="AW158" s="13" t="s">
        <v>40</v>
      </c>
      <c r="AX158" s="13" t="s">
        <v>77</v>
      </c>
      <c r="AY158" s="243" t="s">
        <v>225</v>
      </c>
    </row>
    <row r="159" spans="2:51" s="15" customFormat="1" ht="13.5">
      <c r="B159" s="258"/>
      <c r="C159" s="259"/>
      <c r="D159" s="223" t="s">
        <v>235</v>
      </c>
      <c r="E159" s="260" t="s">
        <v>24</v>
      </c>
      <c r="F159" s="261" t="s">
        <v>2549</v>
      </c>
      <c r="G159" s="259"/>
      <c r="H159" s="262">
        <v>1035.65</v>
      </c>
      <c r="I159" s="263"/>
      <c r="J159" s="259"/>
      <c r="K159" s="259"/>
      <c r="L159" s="264"/>
      <c r="M159" s="265"/>
      <c r="N159" s="266"/>
      <c r="O159" s="266"/>
      <c r="P159" s="266"/>
      <c r="Q159" s="266"/>
      <c r="R159" s="266"/>
      <c r="S159" s="266"/>
      <c r="T159" s="267"/>
      <c r="AT159" s="268" t="s">
        <v>235</v>
      </c>
      <c r="AU159" s="268" t="s">
        <v>85</v>
      </c>
      <c r="AV159" s="15" t="s">
        <v>231</v>
      </c>
      <c r="AW159" s="15" t="s">
        <v>40</v>
      </c>
      <c r="AX159" s="15" t="s">
        <v>25</v>
      </c>
      <c r="AY159" s="268" t="s">
        <v>225</v>
      </c>
    </row>
    <row r="160" spans="2:65" s="1" customFormat="1" ht="16.5" customHeight="1">
      <c r="B160" s="42"/>
      <c r="C160" s="206" t="s">
        <v>414</v>
      </c>
      <c r="D160" s="206" t="s">
        <v>227</v>
      </c>
      <c r="E160" s="207" t="s">
        <v>2578</v>
      </c>
      <c r="F160" s="208" t="s">
        <v>2579</v>
      </c>
      <c r="G160" s="209" t="s">
        <v>141</v>
      </c>
      <c r="H160" s="210">
        <v>1025.907</v>
      </c>
      <c r="I160" s="211"/>
      <c r="J160" s="212">
        <f>ROUND(I160*H160,2)</f>
        <v>0</v>
      </c>
      <c r="K160" s="208" t="s">
        <v>230</v>
      </c>
      <c r="L160" s="62"/>
      <c r="M160" s="213" t="s">
        <v>24</v>
      </c>
      <c r="N160" s="214" t="s">
        <v>48</v>
      </c>
      <c r="O160" s="43"/>
      <c r="P160" s="215">
        <f>O160*H160</f>
        <v>0</v>
      </c>
      <c r="Q160" s="215">
        <v>0</v>
      </c>
      <c r="R160" s="215">
        <f>Q160*H160</f>
        <v>0</v>
      </c>
      <c r="S160" s="215">
        <v>0</v>
      </c>
      <c r="T160" s="216">
        <f>S160*H160</f>
        <v>0</v>
      </c>
      <c r="AR160" s="25" t="s">
        <v>231</v>
      </c>
      <c r="AT160" s="25" t="s">
        <v>227</v>
      </c>
      <c r="AU160" s="25" t="s">
        <v>85</v>
      </c>
      <c r="AY160" s="25" t="s">
        <v>225</v>
      </c>
      <c r="BE160" s="217">
        <f>IF(N160="základní",J160,0)</f>
        <v>0</v>
      </c>
      <c r="BF160" s="217">
        <f>IF(N160="snížená",J160,0)</f>
        <v>0</v>
      </c>
      <c r="BG160" s="217">
        <f>IF(N160="zákl. přenesená",J160,0)</f>
        <v>0</v>
      </c>
      <c r="BH160" s="217">
        <f>IF(N160="sníž. přenesená",J160,0)</f>
        <v>0</v>
      </c>
      <c r="BI160" s="217">
        <f>IF(N160="nulová",J160,0)</f>
        <v>0</v>
      </c>
      <c r="BJ160" s="25" t="s">
        <v>25</v>
      </c>
      <c r="BK160" s="217">
        <f>ROUND(I160*H160,2)</f>
        <v>0</v>
      </c>
      <c r="BL160" s="25" t="s">
        <v>231</v>
      </c>
      <c r="BM160" s="25" t="s">
        <v>638</v>
      </c>
    </row>
    <row r="161" spans="2:47" s="1" customFormat="1" ht="13.5">
      <c r="B161" s="42"/>
      <c r="C161" s="64"/>
      <c r="D161" s="218" t="s">
        <v>233</v>
      </c>
      <c r="E161" s="64"/>
      <c r="F161" s="219" t="s">
        <v>2579</v>
      </c>
      <c r="G161" s="64"/>
      <c r="H161" s="64"/>
      <c r="I161" s="174"/>
      <c r="J161" s="64"/>
      <c r="K161" s="64"/>
      <c r="L161" s="62"/>
      <c r="M161" s="220"/>
      <c r="N161" s="43"/>
      <c r="O161" s="43"/>
      <c r="P161" s="43"/>
      <c r="Q161" s="43"/>
      <c r="R161" s="43"/>
      <c r="S161" s="43"/>
      <c r="T161" s="79"/>
      <c r="AT161" s="25" t="s">
        <v>233</v>
      </c>
      <c r="AU161" s="25" t="s">
        <v>85</v>
      </c>
    </row>
    <row r="162" spans="2:51" s="12" customFormat="1" ht="13.5">
      <c r="B162" s="221"/>
      <c r="C162" s="222"/>
      <c r="D162" s="218" t="s">
        <v>235</v>
      </c>
      <c r="E162" s="244" t="s">
        <v>24</v>
      </c>
      <c r="F162" s="245" t="s">
        <v>2580</v>
      </c>
      <c r="G162" s="222"/>
      <c r="H162" s="246">
        <v>1025.907</v>
      </c>
      <c r="I162" s="227"/>
      <c r="J162" s="222"/>
      <c r="K162" s="222"/>
      <c r="L162" s="228"/>
      <c r="M162" s="229"/>
      <c r="N162" s="230"/>
      <c r="O162" s="230"/>
      <c r="P162" s="230"/>
      <c r="Q162" s="230"/>
      <c r="R162" s="230"/>
      <c r="S162" s="230"/>
      <c r="T162" s="231"/>
      <c r="AT162" s="232" t="s">
        <v>235</v>
      </c>
      <c r="AU162" s="232" t="s">
        <v>85</v>
      </c>
      <c r="AV162" s="12" t="s">
        <v>85</v>
      </c>
      <c r="AW162" s="12" t="s">
        <v>40</v>
      </c>
      <c r="AX162" s="12" t="s">
        <v>77</v>
      </c>
      <c r="AY162" s="232" t="s">
        <v>225</v>
      </c>
    </row>
    <row r="163" spans="2:51" s="15" customFormat="1" ht="13.5">
      <c r="B163" s="258"/>
      <c r="C163" s="259"/>
      <c r="D163" s="223" t="s">
        <v>235</v>
      </c>
      <c r="E163" s="260" t="s">
        <v>24</v>
      </c>
      <c r="F163" s="261" t="s">
        <v>248</v>
      </c>
      <c r="G163" s="259"/>
      <c r="H163" s="262">
        <v>1025.907</v>
      </c>
      <c r="I163" s="263"/>
      <c r="J163" s="259"/>
      <c r="K163" s="259"/>
      <c r="L163" s="264"/>
      <c r="M163" s="265"/>
      <c r="N163" s="266"/>
      <c r="O163" s="266"/>
      <c r="P163" s="266"/>
      <c r="Q163" s="266"/>
      <c r="R163" s="266"/>
      <c r="S163" s="266"/>
      <c r="T163" s="267"/>
      <c r="AT163" s="268" t="s">
        <v>235</v>
      </c>
      <c r="AU163" s="268" t="s">
        <v>85</v>
      </c>
      <c r="AV163" s="15" t="s">
        <v>231</v>
      </c>
      <c r="AW163" s="15" t="s">
        <v>40</v>
      </c>
      <c r="AX163" s="15" t="s">
        <v>25</v>
      </c>
      <c r="AY163" s="268" t="s">
        <v>225</v>
      </c>
    </row>
    <row r="164" spans="2:65" s="1" customFormat="1" ht="25.5" customHeight="1">
      <c r="B164" s="42"/>
      <c r="C164" s="206" t="s">
        <v>420</v>
      </c>
      <c r="D164" s="206" t="s">
        <v>227</v>
      </c>
      <c r="E164" s="207" t="s">
        <v>2581</v>
      </c>
      <c r="F164" s="208" t="s">
        <v>2582</v>
      </c>
      <c r="G164" s="209" t="s">
        <v>141</v>
      </c>
      <c r="H164" s="210">
        <v>913.371</v>
      </c>
      <c r="I164" s="211"/>
      <c r="J164" s="212">
        <f>ROUND(I164*H164,2)</f>
        <v>0</v>
      </c>
      <c r="K164" s="208" t="s">
        <v>230</v>
      </c>
      <c r="L164" s="62"/>
      <c r="M164" s="213" t="s">
        <v>24</v>
      </c>
      <c r="N164" s="214" t="s">
        <v>48</v>
      </c>
      <c r="O164" s="43"/>
      <c r="P164" s="215">
        <f>O164*H164</f>
        <v>0</v>
      </c>
      <c r="Q164" s="215">
        <v>0</v>
      </c>
      <c r="R164" s="215">
        <f>Q164*H164</f>
        <v>0</v>
      </c>
      <c r="S164" s="215">
        <v>0</v>
      </c>
      <c r="T164" s="216">
        <f>S164*H164</f>
        <v>0</v>
      </c>
      <c r="AR164" s="25" t="s">
        <v>231</v>
      </c>
      <c r="AT164" s="25" t="s">
        <v>227</v>
      </c>
      <c r="AU164" s="25" t="s">
        <v>85</v>
      </c>
      <c r="AY164" s="25" t="s">
        <v>225</v>
      </c>
      <c r="BE164" s="217">
        <f>IF(N164="základní",J164,0)</f>
        <v>0</v>
      </c>
      <c r="BF164" s="217">
        <f>IF(N164="snížená",J164,0)</f>
        <v>0</v>
      </c>
      <c r="BG164" s="217">
        <f>IF(N164="zákl. přenesená",J164,0)</f>
        <v>0</v>
      </c>
      <c r="BH164" s="217">
        <f>IF(N164="sníž. přenesená",J164,0)</f>
        <v>0</v>
      </c>
      <c r="BI164" s="217">
        <f>IF(N164="nulová",J164,0)</f>
        <v>0</v>
      </c>
      <c r="BJ164" s="25" t="s">
        <v>25</v>
      </c>
      <c r="BK164" s="217">
        <f>ROUND(I164*H164,2)</f>
        <v>0</v>
      </c>
      <c r="BL164" s="25" t="s">
        <v>231</v>
      </c>
      <c r="BM164" s="25" t="s">
        <v>668</v>
      </c>
    </row>
    <row r="165" spans="2:47" s="1" customFormat="1" ht="13.5">
      <c r="B165" s="42"/>
      <c r="C165" s="64"/>
      <c r="D165" s="218" t="s">
        <v>233</v>
      </c>
      <c r="E165" s="64"/>
      <c r="F165" s="219" t="s">
        <v>2582</v>
      </c>
      <c r="G165" s="64"/>
      <c r="H165" s="64"/>
      <c r="I165" s="174"/>
      <c r="J165" s="64"/>
      <c r="K165" s="64"/>
      <c r="L165" s="62"/>
      <c r="M165" s="220"/>
      <c r="N165" s="43"/>
      <c r="O165" s="43"/>
      <c r="P165" s="43"/>
      <c r="Q165" s="43"/>
      <c r="R165" s="43"/>
      <c r="S165" s="43"/>
      <c r="T165" s="79"/>
      <c r="AT165" s="25" t="s">
        <v>233</v>
      </c>
      <c r="AU165" s="25" t="s">
        <v>85</v>
      </c>
    </row>
    <row r="166" spans="2:63" s="11" customFormat="1" ht="29.85" customHeight="1">
      <c r="B166" s="189"/>
      <c r="C166" s="190"/>
      <c r="D166" s="203" t="s">
        <v>76</v>
      </c>
      <c r="E166" s="204" t="s">
        <v>260</v>
      </c>
      <c r="F166" s="204" t="s">
        <v>2583</v>
      </c>
      <c r="G166" s="190"/>
      <c r="H166" s="190"/>
      <c r="I166" s="193"/>
      <c r="J166" s="205">
        <f>BK166</f>
        <v>0</v>
      </c>
      <c r="K166" s="190"/>
      <c r="L166" s="195"/>
      <c r="M166" s="196"/>
      <c r="N166" s="197"/>
      <c r="O166" s="197"/>
      <c r="P166" s="198">
        <f>SUM(P167:P197)</f>
        <v>0</v>
      </c>
      <c r="Q166" s="197"/>
      <c r="R166" s="198">
        <f>SUM(R167:R197)</f>
        <v>0</v>
      </c>
      <c r="S166" s="197"/>
      <c r="T166" s="199">
        <f>SUM(T167:T197)</f>
        <v>0</v>
      </c>
      <c r="AR166" s="200" t="s">
        <v>25</v>
      </c>
      <c r="AT166" s="201" t="s">
        <v>76</v>
      </c>
      <c r="AU166" s="201" t="s">
        <v>25</v>
      </c>
      <c r="AY166" s="200" t="s">
        <v>225</v>
      </c>
      <c r="BK166" s="202">
        <f>SUM(BK167:BK197)</f>
        <v>0</v>
      </c>
    </row>
    <row r="167" spans="2:65" s="1" customFormat="1" ht="16.5" customHeight="1">
      <c r="B167" s="42"/>
      <c r="C167" s="206" t="s">
        <v>426</v>
      </c>
      <c r="D167" s="206" t="s">
        <v>227</v>
      </c>
      <c r="E167" s="207" t="s">
        <v>2584</v>
      </c>
      <c r="F167" s="208" t="s">
        <v>2585</v>
      </c>
      <c r="G167" s="209" t="s">
        <v>141</v>
      </c>
      <c r="H167" s="210">
        <v>64.2</v>
      </c>
      <c r="I167" s="211"/>
      <c r="J167" s="212">
        <f>ROUND(I167*H167,2)</f>
        <v>0</v>
      </c>
      <c r="K167" s="208" t="s">
        <v>24</v>
      </c>
      <c r="L167" s="62"/>
      <c r="M167" s="213" t="s">
        <v>24</v>
      </c>
      <c r="N167" s="214" t="s">
        <v>48</v>
      </c>
      <c r="O167" s="43"/>
      <c r="P167" s="215">
        <f>O167*H167</f>
        <v>0</v>
      </c>
      <c r="Q167" s="215">
        <v>0</v>
      </c>
      <c r="R167" s="215">
        <f>Q167*H167</f>
        <v>0</v>
      </c>
      <c r="S167" s="215">
        <v>0</v>
      </c>
      <c r="T167" s="216">
        <f>S167*H167</f>
        <v>0</v>
      </c>
      <c r="AR167" s="25" t="s">
        <v>231</v>
      </c>
      <c r="AT167" s="25" t="s">
        <v>227</v>
      </c>
      <c r="AU167" s="25" t="s">
        <v>85</v>
      </c>
      <c r="AY167" s="25" t="s">
        <v>225</v>
      </c>
      <c r="BE167" s="217">
        <f>IF(N167="základní",J167,0)</f>
        <v>0</v>
      </c>
      <c r="BF167" s="217">
        <f>IF(N167="snížená",J167,0)</f>
        <v>0</v>
      </c>
      <c r="BG167" s="217">
        <f>IF(N167="zákl. přenesená",J167,0)</f>
        <v>0</v>
      </c>
      <c r="BH167" s="217">
        <f>IF(N167="sníž. přenesená",J167,0)</f>
        <v>0</v>
      </c>
      <c r="BI167" s="217">
        <f>IF(N167="nulová",J167,0)</f>
        <v>0</v>
      </c>
      <c r="BJ167" s="25" t="s">
        <v>25</v>
      </c>
      <c r="BK167" s="217">
        <f>ROUND(I167*H167,2)</f>
        <v>0</v>
      </c>
      <c r="BL167" s="25" t="s">
        <v>231</v>
      </c>
      <c r="BM167" s="25" t="s">
        <v>684</v>
      </c>
    </row>
    <row r="168" spans="2:47" s="1" customFormat="1" ht="13.5">
      <c r="B168" s="42"/>
      <c r="C168" s="64"/>
      <c r="D168" s="223" t="s">
        <v>233</v>
      </c>
      <c r="E168" s="64"/>
      <c r="F168" s="269" t="s">
        <v>2586</v>
      </c>
      <c r="G168" s="64"/>
      <c r="H168" s="64"/>
      <c r="I168" s="174"/>
      <c r="J168" s="64"/>
      <c r="K168" s="64"/>
      <c r="L168" s="62"/>
      <c r="M168" s="220"/>
      <c r="N168" s="43"/>
      <c r="O168" s="43"/>
      <c r="P168" s="43"/>
      <c r="Q168" s="43"/>
      <c r="R168" s="43"/>
      <c r="S168" s="43"/>
      <c r="T168" s="79"/>
      <c r="AT168" s="25" t="s">
        <v>233</v>
      </c>
      <c r="AU168" s="25" t="s">
        <v>85</v>
      </c>
    </row>
    <row r="169" spans="2:65" s="1" customFormat="1" ht="25.5" customHeight="1">
      <c r="B169" s="42"/>
      <c r="C169" s="206" t="s">
        <v>433</v>
      </c>
      <c r="D169" s="206" t="s">
        <v>227</v>
      </c>
      <c r="E169" s="207" t="s">
        <v>2587</v>
      </c>
      <c r="F169" s="208" t="s">
        <v>2588</v>
      </c>
      <c r="G169" s="209" t="s">
        <v>141</v>
      </c>
      <c r="H169" s="210">
        <v>532.1</v>
      </c>
      <c r="I169" s="211"/>
      <c r="J169" s="212">
        <f>ROUND(I169*H169,2)</f>
        <v>0</v>
      </c>
      <c r="K169" s="208" t="s">
        <v>24</v>
      </c>
      <c r="L169" s="62"/>
      <c r="M169" s="213" t="s">
        <v>24</v>
      </c>
      <c r="N169" s="214" t="s">
        <v>48</v>
      </c>
      <c r="O169" s="43"/>
      <c r="P169" s="215">
        <f>O169*H169</f>
        <v>0</v>
      </c>
      <c r="Q169" s="215">
        <v>0</v>
      </c>
      <c r="R169" s="215">
        <f>Q169*H169</f>
        <v>0</v>
      </c>
      <c r="S169" s="215">
        <v>0</v>
      </c>
      <c r="T169" s="216">
        <f>S169*H169</f>
        <v>0</v>
      </c>
      <c r="AR169" s="25" t="s">
        <v>231</v>
      </c>
      <c r="AT169" s="25" t="s">
        <v>227</v>
      </c>
      <c r="AU169" s="25" t="s">
        <v>85</v>
      </c>
      <c r="AY169" s="25" t="s">
        <v>225</v>
      </c>
      <c r="BE169" s="217">
        <f>IF(N169="základní",J169,0)</f>
        <v>0</v>
      </c>
      <c r="BF169" s="217">
        <f>IF(N169="snížená",J169,0)</f>
        <v>0</v>
      </c>
      <c r="BG169" s="217">
        <f>IF(N169="zákl. přenesená",J169,0)</f>
        <v>0</v>
      </c>
      <c r="BH169" s="217">
        <f>IF(N169="sníž. přenesená",J169,0)</f>
        <v>0</v>
      </c>
      <c r="BI169" s="217">
        <f>IF(N169="nulová",J169,0)</f>
        <v>0</v>
      </c>
      <c r="BJ169" s="25" t="s">
        <v>25</v>
      </c>
      <c r="BK169" s="217">
        <f>ROUND(I169*H169,2)</f>
        <v>0</v>
      </c>
      <c r="BL169" s="25" t="s">
        <v>231</v>
      </c>
      <c r="BM169" s="25" t="s">
        <v>696</v>
      </c>
    </row>
    <row r="170" spans="2:47" s="1" customFormat="1" ht="13.5">
      <c r="B170" s="42"/>
      <c r="C170" s="64"/>
      <c r="D170" s="218" t="s">
        <v>233</v>
      </c>
      <c r="E170" s="64"/>
      <c r="F170" s="219" t="s">
        <v>2589</v>
      </c>
      <c r="G170" s="64"/>
      <c r="H170" s="64"/>
      <c r="I170" s="174"/>
      <c r="J170" s="64"/>
      <c r="K170" s="64"/>
      <c r="L170" s="62"/>
      <c r="M170" s="220"/>
      <c r="N170" s="43"/>
      <c r="O170" s="43"/>
      <c r="P170" s="43"/>
      <c r="Q170" s="43"/>
      <c r="R170" s="43"/>
      <c r="S170" s="43"/>
      <c r="T170" s="79"/>
      <c r="AT170" s="25" t="s">
        <v>233</v>
      </c>
      <c r="AU170" s="25" t="s">
        <v>85</v>
      </c>
    </row>
    <row r="171" spans="2:51" s="12" customFormat="1" ht="13.5">
      <c r="B171" s="221"/>
      <c r="C171" s="222"/>
      <c r="D171" s="218" t="s">
        <v>235</v>
      </c>
      <c r="E171" s="244" t="s">
        <v>24</v>
      </c>
      <c r="F171" s="245" t="s">
        <v>2590</v>
      </c>
      <c r="G171" s="222"/>
      <c r="H171" s="246">
        <v>532.1</v>
      </c>
      <c r="I171" s="227"/>
      <c r="J171" s="222"/>
      <c r="K171" s="222"/>
      <c r="L171" s="228"/>
      <c r="M171" s="229"/>
      <c r="N171" s="230"/>
      <c r="O171" s="230"/>
      <c r="P171" s="230"/>
      <c r="Q171" s="230"/>
      <c r="R171" s="230"/>
      <c r="S171" s="230"/>
      <c r="T171" s="231"/>
      <c r="AT171" s="232" t="s">
        <v>235</v>
      </c>
      <c r="AU171" s="232" t="s">
        <v>85</v>
      </c>
      <c r="AV171" s="12" t="s">
        <v>85</v>
      </c>
      <c r="AW171" s="12" t="s">
        <v>40</v>
      </c>
      <c r="AX171" s="12" t="s">
        <v>77</v>
      </c>
      <c r="AY171" s="232" t="s">
        <v>225</v>
      </c>
    </row>
    <row r="172" spans="2:51" s="15" customFormat="1" ht="13.5">
      <c r="B172" s="258"/>
      <c r="C172" s="259"/>
      <c r="D172" s="223" t="s">
        <v>235</v>
      </c>
      <c r="E172" s="260" t="s">
        <v>24</v>
      </c>
      <c r="F172" s="261" t="s">
        <v>248</v>
      </c>
      <c r="G172" s="259"/>
      <c r="H172" s="262">
        <v>532.1</v>
      </c>
      <c r="I172" s="263"/>
      <c r="J172" s="259"/>
      <c r="K172" s="259"/>
      <c r="L172" s="264"/>
      <c r="M172" s="265"/>
      <c r="N172" s="266"/>
      <c r="O172" s="266"/>
      <c r="P172" s="266"/>
      <c r="Q172" s="266"/>
      <c r="R172" s="266"/>
      <c r="S172" s="266"/>
      <c r="T172" s="267"/>
      <c r="AT172" s="268" t="s">
        <v>235</v>
      </c>
      <c r="AU172" s="268" t="s">
        <v>85</v>
      </c>
      <c r="AV172" s="15" t="s">
        <v>231</v>
      </c>
      <c r="AW172" s="15" t="s">
        <v>40</v>
      </c>
      <c r="AX172" s="15" t="s">
        <v>25</v>
      </c>
      <c r="AY172" s="268" t="s">
        <v>225</v>
      </c>
    </row>
    <row r="173" spans="2:65" s="1" customFormat="1" ht="16.5" customHeight="1">
      <c r="B173" s="42"/>
      <c r="C173" s="206" t="s">
        <v>439</v>
      </c>
      <c r="D173" s="206" t="s">
        <v>227</v>
      </c>
      <c r="E173" s="207" t="s">
        <v>2591</v>
      </c>
      <c r="F173" s="208" t="s">
        <v>2592</v>
      </c>
      <c r="G173" s="209" t="s">
        <v>141</v>
      </c>
      <c r="H173" s="210">
        <v>532.11</v>
      </c>
      <c r="I173" s="211"/>
      <c r="J173" s="212">
        <f>ROUND(I173*H173,2)</f>
        <v>0</v>
      </c>
      <c r="K173" s="208" t="s">
        <v>24</v>
      </c>
      <c r="L173" s="62"/>
      <c r="M173" s="213" t="s">
        <v>24</v>
      </c>
      <c r="N173" s="214" t="s">
        <v>48</v>
      </c>
      <c r="O173" s="43"/>
      <c r="P173" s="215">
        <f>O173*H173</f>
        <v>0</v>
      </c>
      <c r="Q173" s="215">
        <v>0</v>
      </c>
      <c r="R173" s="215">
        <f>Q173*H173</f>
        <v>0</v>
      </c>
      <c r="S173" s="215">
        <v>0</v>
      </c>
      <c r="T173" s="216">
        <f>S173*H173</f>
        <v>0</v>
      </c>
      <c r="AR173" s="25" t="s">
        <v>231</v>
      </c>
      <c r="AT173" s="25" t="s">
        <v>227</v>
      </c>
      <c r="AU173" s="25" t="s">
        <v>85</v>
      </c>
      <c r="AY173" s="25" t="s">
        <v>225</v>
      </c>
      <c r="BE173" s="217">
        <f>IF(N173="základní",J173,0)</f>
        <v>0</v>
      </c>
      <c r="BF173" s="217">
        <f>IF(N173="snížená",J173,0)</f>
        <v>0</v>
      </c>
      <c r="BG173" s="217">
        <f>IF(N173="zákl. přenesená",J173,0)</f>
        <v>0</v>
      </c>
      <c r="BH173" s="217">
        <f>IF(N173="sníž. přenesená",J173,0)</f>
        <v>0</v>
      </c>
      <c r="BI173" s="217">
        <f>IF(N173="nulová",J173,0)</f>
        <v>0</v>
      </c>
      <c r="BJ173" s="25" t="s">
        <v>25</v>
      </c>
      <c r="BK173" s="217">
        <f>ROUND(I173*H173,2)</f>
        <v>0</v>
      </c>
      <c r="BL173" s="25" t="s">
        <v>231</v>
      </c>
      <c r="BM173" s="25" t="s">
        <v>714</v>
      </c>
    </row>
    <row r="174" spans="2:47" s="1" customFormat="1" ht="13.5">
      <c r="B174" s="42"/>
      <c r="C174" s="64"/>
      <c r="D174" s="223" t="s">
        <v>233</v>
      </c>
      <c r="E174" s="64"/>
      <c r="F174" s="269" t="s">
        <v>2593</v>
      </c>
      <c r="G174" s="64"/>
      <c r="H174" s="64"/>
      <c r="I174" s="174"/>
      <c r="J174" s="64"/>
      <c r="K174" s="64"/>
      <c r="L174" s="62"/>
      <c r="M174" s="220"/>
      <c r="N174" s="43"/>
      <c r="O174" s="43"/>
      <c r="P174" s="43"/>
      <c r="Q174" s="43"/>
      <c r="R174" s="43"/>
      <c r="S174" s="43"/>
      <c r="T174" s="79"/>
      <c r="AT174" s="25" t="s">
        <v>233</v>
      </c>
      <c r="AU174" s="25" t="s">
        <v>85</v>
      </c>
    </row>
    <row r="175" spans="2:65" s="1" customFormat="1" ht="16.5" customHeight="1">
      <c r="B175" s="42"/>
      <c r="C175" s="206" t="s">
        <v>456</v>
      </c>
      <c r="D175" s="206" t="s">
        <v>227</v>
      </c>
      <c r="E175" s="207" t="s">
        <v>2594</v>
      </c>
      <c r="F175" s="208" t="s">
        <v>2595</v>
      </c>
      <c r="G175" s="209" t="s">
        <v>141</v>
      </c>
      <c r="H175" s="210">
        <v>139.7</v>
      </c>
      <c r="I175" s="211"/>
      <c r="J175" s="212">
        <f>ROUND(I175*H175,2)</f>
        <v>0</v>
      </c>
      <c r="K175" s="208" t="s">
        <v>24</v>
      </c>
      <c r="L175" s="62"/>
      <c r="M175" s="213" t="s">
        <v>24</v>
      </c>
      <c r="N175" s="214" t="s">
        <v>48</v>
      </c>
      <c r="O175" s="43"/>
      <c r="P175" s="215">
        <f>O175*H175</f>
        <v>0</v>
      </c>
      <c r="Q175" s="215">
        <v>0</v>
      </c>
      <c r="R175" s="215">
        <f>Q175*H175</f>
        <v>0</v>
      </c>
      <c r="S175" s="215">
        <v>0</v>
      </c>
      <c r="T175" s="216">
        <f>S175*H175</f>
        <v>0</v>
      </c>
      <c r="AR175" s="25" t="s">
        <v>231</v>
      </c>
      <c r="AT175" s="25" t="s">
        <v>227</v>
      </c>
      <c r="AU175" s="25" t="s">
        <v>85</v>
      </c>
      <c r="AY175" s="25" t="s">
        <v>225</v>
      </c>
      <c r="BE175" s="217">
        <f>IF(N175="základní",J175,0)</f>
        <v>0</v>
      </c>
      <c r="BF175" s="217">
        <f>IF(N175="snížená",J175,0)</f>
        <v>0</v>
      </c>
      <c r="BG175" s="217">
        <f>IF(N175="zákl. přenesená",J175,0)</f>
        <v>0</v>
      </c>
      <c r="BH175" s="217">
        <f>IF(N175="sníž. přenesená",J175,0)</f>
        <v>0</v>
      </c>
      <c r="BI175" s="217">
        <f>IF(N175="nulová",J175,0)</f>
        <v>0</v>
      </c>
      <c r="BJ175" s="25" t="s">
        <v>25</v>
      </c>
      <c r="BK175" s="217">
        <f>ROUND(I175*H175,2)</f>
        <v>0</v>
      </c>
      <c r="BL175" s="25" t="s">
        <v>231</v>
      </c>
      <c r="BM175" s="25" t="s">
        <v>750</v>
      </c>
    </row>
    <row r="176" spans="2:47" s="1" customFormat="1" ht="13.5">
      <c r="B176" s="42"/>
      <c r="C176" s="64"/>
      <c r="D176" s="223" t="s">
        <v>233</v>
      </c>
      <c r="E176" s="64"/>
      <c r="F176" s="269" t="s">
        <v>2595</v>
      </c>
      <c r="G176" s="64"/>
      <c r="H176" s="64"/>
      <c r="I176" s="174"/>
      <c r="J176" s="64"/>
      <c r="K176" s="64"/>
      <c r="L176" s="62"/>
      <c r="M176" s="220"/>
      <c r="N176" s="43"/>
      <c r="O176" s="43"/>
      <c r="P176" s="43"/>
      <c r="Q176" s="43"/>
      <c r="R176" s="43"/>
      <c r="S176" s="43"/>
      <c r="T176" s="79"/>
      <c r="AT176" s="25" t="s">
        <v>233</v>
      </c>
      <c r="AU176" s="25" t="s">
        <v>85</v>
      </c>
    </row>
    <row r="177" spans="2:65" s="1" customFormat="1" ht="16.5" customHeight="1">
      <c r="B177" s="42"/>
      <c r="C177" s="206" t="s">
        <v>463</v>
      </c>
      <c r="D177" s="206" t="s">
        <v>227</v>
      </c>
      <c r="E177" s="207" t="s">
        <v>2596</v>
      </c>
      <c r="F177" s="208" t="s">
        <v>2597</v>
      </c>
      <c r="G177" s="209" t="s">
        <v>141</v>
      </c>
      <c r="H177" s="210">
        <v>300.79</v>
      </c>
      <c r="I177" s="211"/>
      <c r="J177" s="212">
        <f>ROUND(I177*H177,2)</f>
        <v>0</v>
      </c>
      <c r="K177" s="208" t="s">
        <v>24</v>
      </c>
      <c r="L177" s="62"/>
      <c r="M177" s="213" t="s">
        <v>24</v>
      </c>
      <c r="N177" s="214" t="s">
        <v>48</v>
      </c>
      <c r="O177" s="43"/>
      <c r="P177" s="215">
        <f>O177*H177</f>
        <v>0</v>
      </c>
      <c r="Q177" s="215">
        <v>0</v>
      </c>
      <c r="R177" s="215">
        <f>Q177*H177</f>
        <v>0</v>
      </c>
      <c r="S177" s="215">
        <v>0</v>
      </c>
      <c r="T177" s="216">
        <f>S177*H177</f>
        <v>0</v>
      </c>
      <c r="AR177" s="25" t="s">
        <v>231</v>
      </c>
      <c r="AT177" s="25" t="s">
        <v>227</v>
      </c>
      <c r="AU177" s="25" t="s">
        <v>85</v>
      </c>
      <c r="AY177" s="25" t="s">
        <v>225</v>
      </c>
      <c r="BE177" s="217">
        <f>IF(N177="základní",J177,0)</f>
        <v>0</v>
      </c>
      <c r="BF177" s="217">
        <f>IF(N177="snížená",J177,0)</f>
        <v>0</v>
      </c>
      <c r="BG177" s="217">
        <f>IF(N177="zákl. přenesená",J177,0)</f>
        <v>0</v>
      </c>
      <c r="BH177" s="217">
        <f>IF(N177="sníž. přenesená",J177,0)</f>
        <v>0</v>
      </c>
      <c r="BI177" s="217">
        <f>IF(N177="nulová",J177,0)</f>
        <v>0</v>
      </c>
      <c r="BJ177" s="25" t="s">
        <v>25</v>
      </c>
      <c r="BK177" s="217">
        <f>ROUND(I177*H177,2)</f>
        <v>0</v>
      </c>
      <c r="BL177" s="25" t="s">
        <v>231</v>
      </c>
      <c r="BM177" s="25" t="s">
        <v>758</v>
      </c>
    </row>
    <row r="178" spans="2:47" s="1" customFormat="1" ht="13.5">
      <c r="B178" s="42"/>
      <c r="C178" s="64"/>
      <c r="D178" s="223" t="s">
        <v>233</v>
      </c>
      <c r="E178" s="64"/>
      <c r="F178" s="269" t="s">
        <v>2597</v>
      </c>
      <c r="G178" s="64"/>
      <c r="H178" s="64"/>
      <c r="I178" s="174"/>
      <c r="J178" s="64"/>
      <c r="K178" s="64"/>
      <c r="L178" s="62"/>
      <c r="M178" s="220"/>
      <c r="N178" s="43"/>
      <c r="O178" s="43"/>
      <c r="P178" s="43"/>
      <c r="Q178" s="43"/>
      <c r="R178" s="43"/>
      <c r="S178" s="43"/>
      <c r="T178" s="79"/>
      <c r="AT178" s="25" t="s">
        <v>233</v>
      </c>
      <c r="AU178" s="25" t="s">
        <v>85</v>
      </c>
    </row>
    <row r="179" spans="2:65" s="1" customFormat="1" ht="16.5" customHeight="1">
      <c r="B179" s="42"/>
      <c r="C179" s="274" t="s">
        <v>477</v>
      </c>
      <c r="D179" s="274" t="s">
        <v>697</v>
      </c>
      <c r="E179" s="275" t="s">
        <v>2598</v>
      </c>
      <c r="F179" s="276" t="s">
        <v>2599</v>
      </c>
      <c r="G179" s="277" t="s">
        <v>141</v>
      </c>
      <c r="H179" s="278">
        <v>139.7</v>
      </c>
      <c r="I179" s="279"/>
      <c r="J179" s="280">
        <f>ROUND(I179*H179,2)</f>
        <v>0</v>
      </c>
      <c r="K179" s="276" t="s">
        <v>24</v>
      </c>
      <c r="L179" s="281"/>
      <c r="M179" s="282" t="s">
        <v>24</v>
      </c>
      <c r="N179" s="283" t="s">
        <v>48</v>
      </c>
      <c r="O179" s="43"/>
      <c r="P179" s="215">
        <f>O179*H179</f>
        <v>0</v>
      </c>
      <c r="Q179" s="215">
        <v>0</v>
      </c>
      <c r="R179" s="215">
        <f>Q179*H179</f>
        <v>0</v>
      </c>
      <c r="S179" s="215">
        <v>0</v>
      </c>
      <c r="T179" s="216">
        <f>S179*H179</f>
        <v>0</v>
      </c>
      <c r="AR179" s="25" t="s">
        <v>277</v>
      </c>
      <c r="AT179" s="25" t="s">
        <v>697</v>
      </c>
      <c r="AU179" s="25" t="s">
        <v>85</v>
      </c>
      <c r="AY179" s="25" t="s">
        <v>225</v>
      </c>
      <c r="BE179" s="217">
        <f>IF(N179="základní",J179,0)</f>
        <v>0</v>
      </c>
      <c r="BF179" s="217">
        <f>IF(N179="snížená",J179,0)</f>
        <v>0</v>
      </c>
      <c r="BG179" s="217">
        <f>IF(N179="zákl. přenesená",J179,0)</f>
        <v>0</v>
      </c>
      <c r="BH179" s="217">
        <f>IF(N179="sníž. přenesená",J179,0)</f>
        <v>0</v>
      </c>
      <c r="BI179" s="217">
        <f>IF(N179="nulová",J179,0)</f>
        <v>0</v>
      </c>
      <c r="BJ179" s="25" t="s">
        <v>25</v>
      </c>
      <c r="BK179" s="217">
        <f>ROUND(I179*H179,2)</f>
        <v>0</v>
      </c>
      <c r="BL179" s="25" t="s">
        <v>231</v>
      </c>
      <c r="BM179" s="25" t="s">
        <v>766</v>
      </c>
    </row>
    <row r="180" spans="2:47" s="1" customFormat="1" ht="13.5">
      <c r="B180" s="42"/>
      <c r="C180" s="64"/>
      <c r="D180" s="218" t="s">
        <v>233</v>
      </c>
      <c r="E180" s="64"/>
      <c r="F180" s="219" t="s">
        <v>2599</v>
      </c>
      <c r="G180" s="64"/>
      <c r="H180" s="64"/>
      <c r="I180" s="174"/>
      <c r="J180" s="64"/>
      <c r="K180" s="64"/>
      <c r="L180" s="62"/>
      <c r="M180" s="220"/>
      <c r="N180" s="43"/>
      <c r="O180" s="43"/>
      <c r="P180" s="43"/>
      <c r="Q180" s="43"/>
      <c r="R180" s="43"/>
      <c r="S180" s="43"/>
      <c r="T180" s="79"/>
      <c r="AT180" s="25" t="s">
        <v>233</v>
      </c>
      <c r="AU180" s="25" t="s">
        <v>85</v>
      </c>
    </row>
    <row r="181" spans="2:51" s="12" customFormat="1" ht="13.5">
      <c r="B181" s="221"/>
      <c r="C181" s="222"/>
      <c r="D181" s="218" t="s">
        <v>235</v>
      </c>
      <c r="E181" s="244" t="s">
        <v>24</v>
      </c>
      <c r="F181" s="245" t="s">
        <v>2600</v>
      </c>
      <c r="G181" s="222"/>
      <c r="H181" s="246">
        <v>139.7</v>
      </c>
      <c r="I181" s="227"/>
      <c r="J181" s="222"/>
      <c r="K181" s="222"/>
      <c r="L181" s="228"/>
      <c r="M181" s="229"/>
      <c r="N181" s="230"/>
      <c r="O181" s="230"/>
      <c r="P181" s="230"/>
      <c r="Q181" s="230"/>
      <c r="R181" s="230"/>
      <c r="S181" s="230"/>
      <c r="T181" s="231"/>
      <c r="AT181" s="232" t="s">
        <v>235</v>
      </c>
      <c r="AU181" s="232" t="s">
        <v>85</v>
      </c>
      <c r="AV181" s="12" t="s">
        <v>85</v>
      </c>
      <c r="AW181" s="12" t="s">
        <v>40</v>
      </c>
      <c r="AX181" s="12" t="s">
        <v>77</v>
      </c>
      <c r="AY181" s="232" t="s">
        <v>225</v>
      </c>
    </row>
    <row r="182" spans="2:51" s="15" customFormat="1" ht="13.5">
      <c r="B182" s="258"/>
      <c r="C182" s="259"/>
      <c r="D182" s="223" t="s">
        <v>235</v>
      </c>
      <c r="E182" s="260" t="s">
        <v>24</v>
      </c>
      <c r="F182" s="261" t="s">
        <v>248</v>
      </c>
      <c r="G182" s="259"/>
      <c r="H182" s="262">
        <v>139.7</v>
      </c>
      <c r="I182" s="263"/>
      <c r="J182" s="259"/>
      <c r="K182" s="259"/>
      <c r="L182" s="264"/>
      <c r="M182" s="265"/>
      <c r="N182" s="266"/>
      <c r="O182" s="266"/>
      <c r="P182" s="266"/>
      <c r="Q182" s="266"/>
      <c r="R182" s="266"/>
      <c r="S182" s="266"/>
      <c r="T182" s="267"/>
      <c r="AT182" s="268" t="s">
        <v>235</v>
      </c>
      <c r="AU182" s="268" t="s">
        <v>85</v>
      </c>
      <c r="AV182" s="15" t="s">
        <v>231</v>
      </c>
      <c r="AW182" s="15" t="s">
        <v>40</v>
      </c>
      <c r="AX182" s="15" t="s">
        <v>25</v>
      </c>
      <c r="AY182" s="268" t="s">
        <v>225</v>
      </c>
    </row>
    <row r="183" spans="2:65" s="1" customFormat="1" ht="16.5" customHeight="1">
      <c r="B183" s="42"/>
      <c r="C183" s="274" t="s">
        <v>488</v>
      </c>
      <c r="D183" s="274" t="s">
        <v>697</v>
      </c>
      <c r="E183" s="275" t="s">
        <v>2601</v>
      </c>
      <c r="F183" s="276" t="s">
        <v>2602</v>
      </c>
      <c r="G183" s="277" t="s">
        <v>692</v>
      </c>
      <c r="H183" s="278">
        <v>104.066</v>
      </c>
      <c r="I183" s="279"/>
      <c r="J183" s="280">
        <f>ROUND(I183*H183,2)</f>
        <v>0</v>
      </c>
      <c r="K183" s="276" t="s">
        <v>24</v>
      </c>
      <c r="L183" s="281"/>
      <c r="M183" s="282" t="s">
        <v>24</v>
      </c>
      <c r="N183" s="283" t="s">
        <v>48</v>
      </c>
      <c r="O183" s="43"/>
      <c r="P183" s="215">
        <f>O183*H183</f>
        <v>0</v>
      </c>
      <c r="Q183" s="215">
        <v>0</v>
      </c>
      <c r="R183" s="215">
        <f>Q183*H183</f>
        <v>0</v>
      </c>
      <c r="S183" s="215">
        <v>0</v>
      </c>
      <c r="T183" s="216">
        <f>S183*H183</f>
        <v>0</v>
      </c>
      <c r="AR183" s="25" t="s">
        <v>277</v>
      </c>
      <c r="AT183" s="25" t="s">
        <v>697</v>
      </c>
      <c r="AU183" s="25" t="s">
        <v>85</v>
      </c>
      <c r="AY183" s="25" t="s">
        <v>225</v>
      </c>
      <c r="BE183" s="217">
        <f>IF(N183="základní",J183,0)</f>
        <v>0</v>
      </c>
      <c r="BF183" s="217">
        <f>IF(N183="snížená",J183,0)</f>
        <v>0</v>
      </c>
      <c r="BG183" s="217">
        <f>IF(N183="zákl. přenesená",J183,0)</f>
        <v>0</v>
      </c>
      <c r="BH183" s="217">
        <f>IF(N183="sníž. přenesená",J183,0)</f>
        <v>0</v>
      </c>
      <c r="BI183" s="217">
        <f>IF(N183="nulová",J183,0)</f>
        <v>0</v>
      </c>
      <c r="BJ183" s="25" t="s">
        <v>25</v>
      </c>
      <c r="BK183" s="217">
        <f>ROUND(I183*H183,2)</f>
        <v>0</v>
      </c>
      <c r="BL183" s="25" t="s">
        <v>231</v>
      </c>
      <c r="BM183" s="25" t="s">
        <v>774</v>
      </c>
    </row>
    <row r="184" spans="2:47" s="1" customFormat="1" ht="13.5">
      <c r="B184" s="42"/>
      <c r="C184" s="64"/>
      <c r="D184" s="223" t="s">
        <v>233</v>
      </c>
      <c r="E184" s="64"/>
      <c r="F184" s="269" t="s">
        <v>2602</v>
      </c>
      <c r="G184" s="64"/>
      <c r="H184" s="64"/>
      <c r="I184" s="174"/>
      <c r="J184" s="64"/>
      <c r="K184" s="64"/>
      <c r="L184" s="62"/>
      <c r="M184" s="220"/>
      <c r="N184" s="43"/>
      <c r="O184" s="43"/>
      <c r="P184" s="43"/>
      <c r="Q184" s="43"/>
      <c r="R184" s="43"/>
      <c r="S184" s="43"/>
      <c r="T184" s="79"/>
      <c r="AT184" s="25" t="s">
        <v>233</v>
      </c>
      <c r="AU184" s="25" t="s">
        <v>85</v>
      </c>
    </row>
    <row r="185" spans="2:65" s="1" customFormat="1" ht="16.5" customHeight="1">
      <c r="B185" s="42"/>
      <c r="C185" s="206" t="s">
        <v>493</v>
      </c>
      <c r="D185" s="206" t="s">
        <v>227</v>
      </c>
      <c r="E185" s="207" t="s">
        <v>2603</v>
      </c>
      <c r="F185" s="208" t="s">
        <v>2604</v>
      </c>
      <c r="G185" s="209" t="s">
        <v>141</v>
      </c>
      <c r="H185" s="210">
        <v>64.2</v>
      </c>
      <c r="I185" s="211"/>
      <c r="J185" s="212">
        <f>ROUND(I185*H185,2)</f>
        <v>0</v>
      </c>
      <c r="K185" s="208" t="s">
        <v>230</v>
      </c>
      <c r="L185" s="62"/>
      <c r="M185" s="213" t="s">
        <v>24</v>
      </c>
      <c r="N185" s="214" t="s">
        <v>48</v>
      </c>
      <c r="O185" s="43"/>
      <c r="P185" s="215">
        <f>O185*H185</f>
        <v>0</v>
      </c>
      <c r="Q185" s="215">
        <v>0</v>
      </c>
      <c r="R185" s="215">
        <f>Q185*H185</f>
        <v>0</v>
      </c>
      <c r="S185" s="215">
        <v>0</v>
      </c>
      <c r="T185" s="216">
        <f>S185*H185</f>
        <v>0</v>
      </c>
      <c r="AR185" s="25" t="s">
        <v>231</v>
      </c>
      <c r="AT185" s="25" t="s">
        <v>227</v>
      </c>
      <c r="AU185" s="25" t="s">
        <v>85</v>
      </c>
      <c r="AY185" s="25" t="s">
        <v>225</v>
      </c>
      <c r="BE185" s="217">
        <f>IF(N185="základní",J185,0)</f>
        <v>0</v>
      </c>
      <c r="BF185" s="217">
        <f>IF(N185="snížená",J185,0)</f>
        <v>0</v>
      </c>
      <c r="BG185" s="217">
        <f>IF(N185="zákl. přenesená",J185,0)</f>
        <v>0</v>
      </c>
      <c r="BH185" s="217">
        <f>IF(N185="sníž. přenesená",J185,0)</f>
        <v>0</v>
      </c>
      <c r="BI185" s="217">
        <f>IF(N185="nulová",J185,0)</f>
        <v>0</v>
      </c>
      <c r="BJ185" s="25" t="s">
        <v>25</v>
      </c>
      <c r="BK185" s="217">
        <f>ROUND(I185*H185,2)</f>
        <v>0</v>
      </c>
      <c r="BL185" s="25" t="s">
        <v>231</v>
      </c>
      <c r="BM185" s="25" t="s">
        <v>782</v>
      </c>
    </row>
    <row r="186" spans="2:47" s="1" customFormat="1" ht="13.5">
      <c r="B186" s="42"/>
      <c r="C186" s="64"/>
      <c r="D186" s="218" t="s">
        <v>233</v>
      </c>
      <c r="E186" s="64"/>
      <c r="F186" s="219" t="s">
        <v>2604</v>
      </c>
      <c r="G186" s="64"/>
      <c r="H186" s="64"/>
      <c r="I186" s="174"/>
      <c r="J186" s="64"/>
      <c r="K186" s="64"/>
      <c r="L186" s="62"/>
      <c r="M186" s="220"/>
      <c r="N186" s="43"/>
      <c r="O186" s="43"/>
      <c r="P186" s="43"/>
      <c r="Q186" s="43"/>
      <c r="R186" s="43"/>
      <c r="S186" s="43"/>
      <c r="T186" s="79"/>
      <c r="AT186" s="25" t="s">
        <v>233</v>
      </c>
      <c r="AU186" s="25" t="s">
        <v>85</v>
      </c>
    </row>
    <row r="187" spans="2:51" s="12" customFormat="1" ht="13.5">
      <c r="B187" s="221"/>
      <c r="C187" s="222"/>
      <c r="D187" s="218" t="s">
        <v>235</v>
      </c>
      <c r="E187" s="244" t="s">
        <v>24</v>
      </c>
      <c r="F187" s="245" t="s">
        <v>2605</v>
      </c>
      <c r="G187" s="222"/>
      <c r="H187" s="246">
        <v>64.2</v>
      </c>
      <c r="I187" s="227"/>
      <c r="J187" s="222"/>
      <c r="K187" s="222"/>
      <c r="L187" s="228"/>
      <c r="M187" s="229"/>
      <c r="N187" s="230"/>
      <c r="O187" s="230"/>
      <c r="P187" s="230"/>
      <c r="Q187" s="230"/>
      <c r="R187" s="230"/>
      <c r="S187" s="230"/>
      <c r="T187" s="231"/>
      <c r="AT187" s="232" t="s">
        <v>235</v>
      </c>
      <c r="AU187" s="232" t="s">
        <v>85</v>
      </c>
      <c r="AV187" s="12" t="s">
        <v>85</v>
      </c>
      <c r="AW187" s="12" t="s">
        <v>40</v>
      </c>
      <c r="AX187" s="12" t="s">
        <v>77</v>
      </c>
      <c r="AY187" s="232" t="s">
        <v>225</v>
      </c>
    </row>
    <row r="188" spans="2:51" s="15" customFormat="1" ht="13.5">
      <c r="B188" s="258"/>
      <c r="C188" s="259"/>
      <c r="D188" s="223" t="s">
        <v>235</v>
      </c>
      <c r="E188" s="260" t="s">
        <v>24</v>
      </c>
      <c r="F188" s="261" t="s">
        <v>248</v>
      </c>
      <c r="G188" s="259"/>
      <c r="H188" s="262">
        <v>64.2</v>
      </c>
      <c r="I188" s="263"/>
      <c r="J188" s="259"/>
      <c r="K188" s="259"/>
      <c r="L188" s="264"/>
      <c r="M188" s="265"/>
      <c r="N188" s="266"/>
      <c r="O188" s="266"/>
      <c r="P188" s="266"/>
      <c r="Q188" s="266"/>
      <c r="R188" s="266"/>
      <c r="S188" s="266"/>
      <c r="T188" s="267"/>
      <c r="AT188" s="268" t="s">
        <v>235</v>
      </c>
      <c r="AU188" s="268" t="s">
        <v>85</v>
      </c>
      <c r="AV188" s="15" t="s">
        <v>231</v>
      </c>
      <c r="AW188" s="15" t="s">
        <v>40</v>
      </c>
      <c r="AX188" s="15" t="s">
        <v>25</v>
      </c>
      <c r="AY188" s="268" t="s">
        <v>225</v>
      </c>
    </row>
    <row r="189" spans="2:65" s="1" customFormat="1" ht="16.5" customHeight="1">
      <c r="B189" s="42"/>
      <c r="C189" s="206" t="s">
        <v>499</v>
      </c>
      <c r="D189" s="206" t="s">
        <v>227</v>
      </c>
      <c r="E189" s="207" t="s">
        <v>2606</v>
      </c>
      <c r="F189" s="208" t="s">
        <v>2607</v>
      </c>
      <c r="G189" s="209" t="s">
        <v>141</v>
      </c>
      <c r="H189" s="210">
        <v>428.79</v>
      </c>
      <c r="I189" s="211"/>
      <c r="J189" s="212">
        <f>ROUND(I189*H189,2)</f>
        <v>0</v>
      </c>
      <c r="K189" s="208" t="s">
        <v>230</v>
      </c>
      <c r="L189" s="62"/>
      <c r="M189" s="213" t="s">
        <v>24</v>
      </c>
      <c r="N189" s="214" t="s">
        <v>48</v>
      </c>
      <c r="O189" s="43"/>
      <c r="P189" s="215">
        <f>O189*H189</f>
        <v>0</v>
      </c>
      <c r="Q189" s="215">
        <v>0</v>
      </c>
      <c r="R189" s="215">
        <f>Q189*H189</f>
        <v>0</v>
      </c>
      <c r="S189" s="215">
        <v>0</v>
      </c>
      <c r="T189" s="216">
        <f>S189*H189</f>
        <v>0</v>
      </c>
      <c r="AR189" s="25" t="s">
        <v>231</v>
      </c>
      <c r="AT189" s="25" t="s">
        <v>227</v>
      </c>
      <c r="AU189" s="25" t="s">
        <v>85</v>
      </c>
      <c r="AY189" s="25" t="s">
        <v>225</v>
      </c>
      <c r="BE189" s="217">
        <f>IF(N189="základní",J189,0)</f>
        <v>0</v>
      </c>
      <c r="BF189" s="217">
        <f>IF(N189="snížená",J189,0)</f>
        <v>0</v>
      </c>
      <c r="BG189" s="217">
        <f>IF(N189="zákl. přenesená",J189,0)</f>
        <v>0</v>
      </c>
      <c r="BH189" s="217">
        <f>IF(N189="sníž. přenesená",J189,0)</f>
        <v>0</v>
      </c>
      <c r="BI189" s="217">
        <f>IF(N189="nulová",J189,0)</f>
        <v>0</v>
      </c>
      <c r="BJ189" s="25" t="s">
        <v>25</v>
      </c>
      <c r="BK189" s="217">
        <f>ROUND(I189*H189,2)</f>
        <v>0</v>
      </c>
      <c r="BL189" s="25" t="s">
        <v>231</v>
      </c>
      <c r="BM189" s="25" t="s">
        <v>790</v>
      </c>
    </row>
    <row r="190" spans="2:47" s="1" customFormat="1" ht="13.5">
      <c r="B190" s="42"/>
      <c r="C190" s="64"/>
      <c r="D190" s="223" t="s">
        <v>233</v>
      </c>
      <c r="E190" s="64"/>
      <c r="F190" s="269" t="s">
        <v>2607</v>
      </c>
      <c r="G190" s="64"/>
      <c r="H190" s="64"/>
      <c r="I190" s="174"/>
      <c r="J190" s="64"/>
      <c r="K190" s="64"/>
      <c r="L190" s="62"/>
      <c r="M190" s="220"/>
      <c r="N190" s="43"/>
      <c r="O190" s="43"/>
      <c r="P190" s="43"/>
      <c r="Q190" s="43"/>
      <c r="R190" s="43"/>
      <c r="S190" s="43"/>
      <c r="T190" s="79"/>
      <c r="AT190" s="25" t="s">
        <v>233</v>
      </c>
      <c r="AU190" s="25" t="s">
        <v>85</v>
      </c>
    </row>
    <row r="191" spans="2:65" s="1" customFormat="1" ht="16.5" customHeight="1">
      <c r="B191" s="42"/>
      <c r="C191" s="206" t="s">
        <v>506</v>
      </c>
      <c r="D191" s="206" t="s">
        <v>227</v>
      </c>
      <c r="E191" s="207" t="s">
        <v>2608</v>
      </c>
      <c r="F191" s="208" t="s">
        <v>2609</v>
      </c>
      <c r="G191" s="209" t="s">
        <v>141</v>
      </c>
      <c r="H191" s="210">
        <v>542.95</v>
      </c>
      <c r="I191" s="211"/>
      <c r="J191" s="212">
        <f>ROUND(I191*H191,2)</f>
        <v>0</v>
      </c>
      <c r="K191" s="208" t="s">
        <v>230</v>
      </c>
      <c r="L191" s="62"/>
      <c r="M191" s="213" t="s">
        <v>24</v>
      </c>
      <c r="N191" s="214" t="s">
        <v>48</v>
      </c>
      <c r="O191" s="43"/>
      <c r="P191" s="215">
        <f>O191*H191</f>
        <v>0</v>
      </c>
      <c r="Q191" s="215">
        <v>0</v>
      </c>
      <c r="R191" s="215">
        <f>Q191*H191</f>
        <v>0</v>
      </c>
      <c r="S191" s="215">
        <v>0</v>
      </c>
      <c r="T191" s="216">
        <f>S191*H191</f>
        <v>0</v>
      </c>
      <c r="AR191" s="25" t="s">
        <v>231</v>
      </c>
      <c r="AT191" s="25" t="s">
        <v>227</v>
      </c>
      <c r="AU191" s="25" t="s">
        <v>85</v>
      </c>
      <c r="AY191" s="25" t="s">
        <v>225</v>
      </c>
      <c r="BE191" s="217">
        <f>IF(N191="základní",J191,0)</f>
        <v>0</v>
      </c>
      <c r="BF191" s="217">
        <f>IF(N191="snížená",J191,0)</f>
        <v>0</v>
      </c>
      <c r="BG191" s="217">
        <f>IF(N191="zákl. přenesená",J191,0)</f>
        <v>0</v>
      </c>
      <c r="BH191" s="217">
        <f>IF(N191="sníž. přenesená",J191,0)</f>
        <v>0</v>
      </c>
      <c r="BI191" s="217">
        <f>IF(N191="nulová",J191,0)</f>
        <v>0</v>
      </c>
      <c r="BJ191" s="25" t="s">
        <v>25</v>
      </c>
      <c r="BK191" s="217">
        <f>ROUND(I191*H191,2)</f>
        <v>0</v>
      </c>
      <c r="BL191" s="25" t="s">
        <v>231</v>
      </c>
      <c r="BM191" s="25" t="s">
        <v>798</v>
      </c>
    </row>
    <row r="192" spans="2:47" s="1" customFormat="1" ht="13.5">
      <c r="B192" s="42"/>
      <c r="C192" s="64"/>
      <c r="D192" s="218" t="s">
        <v>233</v>
      </c>
      <c r="E192" s="64"/>
      <c r="F192" s="219" t="s">
        <v>2609</v>
      </c>
      <c r="G192" s="64"/>
      <c r="H192" s="64"/>
      <c r="I192" s="174"/>
      <c r="J192" s="64"/>
      <c r="K192" s="64"/>
      <c r="L192" s="62"/>
      <c r="M192" s="220"/>
      <c r="N192" s="43"/>
      <c r="O192" s="43"/>
      <c r="P192" s="43"/>
      <c r="Q192" s="43"/>
      <c r="R192" s="43"/>
      <c r="S192" s="43"/>
      <c r="T192" s="79"/>
      <c r="AT192" s="25" t="s">
        <v>233</v>
      </c>
      <c r="AU192" s="25" t="s">
        <v>85</v>
      </c>
    </row>
    <row r="193" spans="2:51" s="12" customFormat="1" ht="13.5">
      <c r="B193" s="221"/>
      <c r="C193" s="222"/>
      <c r="D193" s="218" t="s">
        <v>235</v>
      </c>
      <c r="E193" s="244" t="s">
        <v>24</v>
      </c>
      <c r="F193" s="245" t="s">
        <v>2610</v>
      </c>
      <c r="G193" s="222"/>
      <c r="H193" s="246">
        <v>0</v>
      </c>
      <c r="I193" s="227"/>
      <c r="J193" s="222"/>
      <c r="K193" s="222"/>
      <c r="L193" s="228"/>
      <c r="M193" s="229"/>
      <c r="N193" s="230"/>
      <c r="O193" s="230"/>
      <c r="P193" s="230"/>
      <c r="Q193" s="230"/>
      <c r="R193" s="230"/>
      <c r="S193" s="230"/>
      <c r="T193" s="231"/>
      <c r="AT193" s="232" t="s">
        <v>235</v>
      </c>
      <c r="AU193" s="232" t="s">
        <v>85</v>
      </c>
      <c r="AV193" s="12" t="s">
        <v>85</v>
      </c>
      <c r="AW193" s="12" t="s">
        <v>40</v>
      </c>
      <c r="AX193" s="12" t="s">
        <v>77</v>
      </c>
      <c r="AY193" s="232" t="s">
        <v>225</v>
      </c>
    </row>
    <row r="194" spans="2:51" s="12" customFormat="1" ht="13.5">
      <c r="B194" s="221"/>
      <c r="C194" s="222"/>
      <c r="D194" s="218" t="s">
        <v>235</v>
      </c>
      <c r="E194" s="244" t="s">
        <v>24</v>
      </c>
      <c r="F194" s="245" t="s">
        <v>2611</v>
      </c>
      <c r="G194" s="222"/>
      <c r="H194" s="246">
        <v>542.95</v>
      </c>
      <c r="I194" s="227"/>
      <c r="J194" s="222"/>
      <c r="K194" s="222"/>
      <c r="L194" s="228"/>
      <c r="M194" s="229"/>
      <c r="N194" s="230"/>
      <c r="O194" s="230"/>
      <c r="P194" s="230"/>
      <c r="Q194" s="230"/>
      <c r="R194" s="230"/>
      <c r="S194" s="230"/>
      <c r="T194" s="231"/>
      <c r="AT194" s="232" t="s">
        <v>235</v>
      </c>
      <c r="AU194" s="232" t="s">
        <v>85</v>
      </c>
      <c r="AV194" s="12" t="s">
        <v>85</v>
      </c>
      <c r="AW194" s="12" t="s">
        <v>40</v>
      </c>
      <c r="AX194" s="12" t="s">
        <v>77</v>
      </c>
      <c r="AY194" s="232" t="s">
        <v>225</v>
      </c>
    </row>
    <row r="195" spans="2:51" s="15" customFormat="1" ht="13.5">
      <c r="B195" s="258"/>
      <c r="C195" s="259"/>
      <c r="D195" s="223" t="s">
        <v>235</v>
      </c>
      <c r="E195" s="260" t="s">
        <v>24</v>
      </c>
      <c r="F195" s="261" t="s">
        <v>248</v>
      </c>
      <c r="G195" s="259"/>
      <c r="H195" s="262">
        <v>542.95</v>
      </c>
      <c r="I195" s="263"/>
      <c r="J195" s="259"/>
      <c r="K195" s="259"/>
      <c r="L195" s="264"/>
      <c r="M195" s="265"/>
      <c r="N195" s="266"/>
      <c r="O195" s="266"/>
      <c r="P195" s="266"/>
      <c r="Q195" s="266"/>
      <c r="R195" s="266"/>
      <c r="S195" s="266"/>
      <c r="T195" s="267"/>
      <c r="AT195" s="268" t="s">
        <v>235</v>
      </c>
      <c r="AU195" s="268" t="s">
        <v>85</v>
      </c>
      <c r="AV195" s="15" t="s">
        <v>231</v>
      </c>
      <c r="AW195" s="15" t="s">
        <v>40</v>
      </c>
      <c r="AX195" s="15" t="s">
        <v>25</v>
      </c>
      <c r="AY195" s="268" t="s">
        <v>225</v>
      </c>
    </row>
    <row r="196" spans="2:65" s="1" customFormat="1" ht="16.5" customHeight="1">
      <c r="B196" s="42"/>
      <c r="C196" s="206" t="s">
        <v>516</v>
      </c>
      <c r="D196" s="206" t="s">
        <v>227</v>
      </c>
      <c r="E196" s="207" t="s">
        <v>2612</v>
      </c>
      <c r="F196" s="208" t="s">
        <v>2613</v>
      </c>
      <c r="G196" s="209" t="s">
        <v>141</v>
      </c>
      <c r="H196" s="210">
        <v>532.11</v>
      </c>
      <c r="I196" s="211"/>
      <c r="J196" s="212">
        <f>ROUND(I196*H196,2)</f>
        <v>0</v>
      </c>
      <c r="K196" s="208" t="s">
        <v>230</v>
      </c>
      <c r="L196" s="62"/>
      <c r="M196" s="213" t="s">
        <v>24</v>
      </c>
      <c r="N196" s="214" t="s">
        <v>48</v>
      </c>
      <c r="O196" s="43"/>
      <c r="P196" s="215">
        <f>O196*H196</f>
        <v>0</v>
      </c>
      <c r="Q196" s="215">
        <v>0</v>
      </c>
      <c r="R196" s="215">
        <f>Q196*H196</f>
        <v>0</v>
      </c>
      <c r="S196" s="215">
        <v>0</v>
      </c>
      <c r="T196" s="216">
        <f>S196*H196</f>
        <v>0</v>
      </c>
      <c r="AR196" s="25" t="s">
        <v>231</v>
      </c>
      <c r="AT196" s="25" t="s">
        <v>227</v>
      </c>
      <c r="AU196" s="25" t="s">
        <v>85</v>
      </c>
      <c r="AY196" s="25" t="s">
        <v>225</v>
      </c>
      <c r="BE196" s="217">
        <f>IF(N196="základní",J196,0)</f>
        <v>0</v>
      </c>
      <c r="BF196" s="217">
        <f>IF(N196="snížená",J196,0)</f>
        <v>0</v>
      </c>
      <c r="BG196" s="217">
        <f>IF(N196="zákl. přenesená",J196,0)</f>
        <v>0</v>
      </c>
      <c r="BH196" s="217">
        <f>IF(N196="sníž. přenesená",J196,0)</f>
        <v>0</v>
      </c>
      <c r="BI196" s="217">
        <f>IF(N196="nulová",J196,0)</f>
        <v>0</v>
      </c>
      <c r="BJ196" s="25" t="s">
        <v>25</v>
      </c>
      <c r="BK196" s="217">
        <f>ROUND(I196*H196,2)</f>
        <v>0</v>
      </c>
      <c r="BL196" s="25" t="s">
        <v>231</v>
      </c>
      <c r="BM196" s="25" t="s">
        <v>806</v>
      </c>
    </row>
    <row r="197" spans="2:47" s="1" customFormat="1" ht="13.5">
      <c r="B197" s="42"/>
      <c r="C197" s="64"/>
      <c r="D197" s="218" t="s">
        <v>233</v>
      </c>
      <c r="E197" s="64"/>
      <c r="F197" s="219" t="s">
        <v>2613</v>
      </c>
      <c r="G197" s="64"/>
      <c r="H197" s="64"/>
      <c r="I197" s="174"/>
      <c r="J197" s="64"/>
      <c r="K197" s="64"/>
      <c r="L197" s="62"/>
      <c r="M197" s="220"/>
      <c r="N197" s="43"/>
      <c r="O197" s="43"/>
      <c r="P197" s="43"/>
      <c r="Q197" s="43"/>
      <c r="R197" s="43"/>
      <c r="S197" s="43"/>
      <c r="T197" s="79"/>
      <c r="AT197" s="25" t="s">
        <v>233</v>
      </c>
      <c r="AU197" s="25" t="s">
        <v>85</v>
      </c>
    </row>
    <row r="198" spans="2:63" s="11" customFormat="1" ht="29.85" customHeight="1">
      <c r="B198" s="189"/>
      <c r="C198" s="190"/>
      <c r="D198" s="203" t="s">
        <v>76</v>
      </c>
      <c r="E198" s="204" t="s">
        <v>284</v>
      </c>
      <c r="F198" s="204" t="s">
        <v>2614</v>
      </c>
      <c r="G198" s="190"/>
      <c r="H198" s="190"/>
      <c r="I198" s="193"/>
      <c r="J198" s="205">
        <f>BK198</f>
        <v>0</v>
      </c>
      <c r="K198" s="190"/>
      <c r="L198" s="195"/>
      <c r="M198" s="196"/>
      <c r="N198" s="197"/>
      <c r="O198" s="197"/>
      <c r="P198" s="198">
        <f>P199+SUM(P200:P211)</f>
        <v>0</v>
      </c>
      <c r="Q198" s="197"/>
      <c r="R198" s="198">
        <f>R199+SUM(R200:R211)</f>
        <v>0</v>
      </c>
      <c r="S198" s="197"/>
      <c r="T198" s="199">
        <f>T199+SUM(T200:T211)</f>
        <v>0</v>
      </c>
      <c r="AR198" s="200" t="s">
        <v>25</v>
      </c>
      <c r="AT198" s="201" t="s">
        <v>76</v>
      </c>
      <c r="AU198" s="201" t="s">
        <v>25</v>
      </c>
      <c r="AY198" s="200" t="s">
        <v>225</v>
      </c>
      <c r="BK198" s="202">
        <f>BK199+SUM(BK200:BK211)</f>
        <v>0</v>
      </c>
    </row>
    <row r="199" spans="2:65" s="1" customFormat="1" ht="16.5" customHeight="1">
      <c r="B199" s="42"/>
      <c r="C199" s="206" t="s">
        <v>523</v>
      </c>
      <c r="D199" s="206" t="s">
        <v>227</v>
      </c>
      <c r="E199" s="207" t="s">
        <v>332</v>
      </c>
      <c r="F199" s="208" t="s">
        <v>2615</v>
      </c>
      <c r="G199" s="209" t="s">
        <v>920</v>
      </c>
      <c r="H199" s="210">
        <v>66.2</v>
      </c>
      <c r="I199" s="211"/>
      <c r="J199" s="212">
        <f>ROUND(I199*H199,2)</f>
        <v>0</v>
      </c>
      <c r="K199" s="208" t="s">
        <v>24</v>
      </c>
      <c r="L199" s="62"/>
      <c r="M199" s="213" t="s">
        <v>24</v>
      </c>
      <c r="N199" s="214" t="s">
        <v>48</v>
      </c>
      <c r="O199" s="43"/>
      <c r="P199" s="215">
        <f>O199*H199</f>
        <v>0</v>
      </c>
      <c r="Q199" s="215">
        <v>0</v>
      </c>
      <c r="R199" s="215">
        <f>Q199*H199</f>
        <v>0</v>
      </c>
      <c r="S199" s="215">
        <v>0</v>
      </c>
      <c r="T199" s="216">
        <f>S199*H199</f>
        <v>0</v>
      </c>
      <c r="AR199" s="25" t="s">
        <v>231</v>
      </c>
      <c r="AT199" s="25" t="s">
        <v>227</v>
      </c>
      <c r="AU199" s="25" t="s">
        <v>85</v>
      </c>
      <c r="AY199" s="25" t="s">
        <v>225</v>
      </c>
      <c r="BE199" s="217">
        <f>IF(N199="základní",J199,0)</f>
        <v>0</v>
      </c>
      <c r="BF199" s="217">
        <f>IF(N199="snížená",J199,0)</f>
        <v>0</v>
      </c>
      <c r="BG199" s="217">
        <f>IF(N199="zákl. přenesená",J199,0)</f>
        <v>0</v>
      </c>
      <c r="BH199" s="217">
        <f>IF(N199="sníž. přenesená",J199,0)</f>
        <v>0</v>
      </c>
      <c r="BI199" s="217">
        <f>IF(N199="nulová",J199,0)</f>
        <v>0</v>
      </c>
      <c r="BJ199" s="25" t="s">
        <v>25</v>
      </c>
      <c r="BK199" s="217">
        <f>ROUND(I199*H199,2)</f>
        <v>0</v>
      </c>
      <c r="BL199" s="25" t="s">
        <v>231</v>
      </c>
      <c r="BM199" s="25" t="s">
        <v>814</v>
      </c>
    </row>
    <row r="200" spans="2:47" s="1" customFormat="1" ht="13.5">
      <c r="B200" s="42"/>
      <c r="C200" s="64"/>
      <c r="D200" s="218" t="s">
        <v>233</v>
      </c>
      <c r="E200" s="64"/>
      <c r="F200" s="219" t="s">
        <v>2615</v>
      </c>
      <c r="G200" s="64"/>
      <c r="H200" s="64"/>
      <c r="I200" s="174"/>
      <c r="J200" s="64"/>
      <c r="K200" s="64"/>
      <c r="L200" s="62"/>
      <c r="M200" s="220"/>
      <c r="N200" s="43"/>
      <c r="O200" s="43"/>
      <c r="P200" s="43"/>
      <c r="Q200" s="43"/>
      <c r="R200" s="43"/>
      <c r="S200" s="43"/>
      <c r="T200" s="79"/>
      <c r="AT200" s="25" t="s">
        <v>233</v>
      </c>
      <c r="AU200" s="25" t="s">
        <v>85</v>
      </c>
    </row>
    <row r="201" spans="2:51" s="12" customFormat="1" ht="13.5">
      <c r="B201" s="221"/>
      <c r="C201" s="222"/>
      <c r="D201" s="218" t="s">
        <v>235</v>
      </c>
      <c r="E201" s="244" t="s">
        <v>24</v>
      </c>
      <c r="F201" s="245" t="s">
        <v>2616</v>
      </c>
      <c r="G201" s="222"/>
      <c r="H201" s="246">
        <v>66.2</v>
      </c>
      <c r="I201" s="227"/>
      <c r="J201" s="222"/>
      <c r="K201" s="222"/>
      <c r="L201" s="228"/>
      <c r="M201" s="229"/>
      <c r="N201" s="230"/>
      <c r="O201" s="230"/>
      <c r="P201" s="230"/>
      <c r="Q201" s="230"/>
      <c r="R201" s="230"/>
      <c r="S201" s="230"/>
      <c r="T201" s="231"/>
      <c r="AT201" s="232" t="s">
        <v>235</v>
      </c>
      <c r="AU201" s="232" t="s">
        <v>85</v>
      </c>
      <c r="AV201" s="12" t="s">
        <v>85</v>
      </c>
      <c r="AW201" s="12" t="s">
        <v>40</v>
      </c>
      <c r="AX201" s="12" t="s">
        <v>77</v>
      </c>
      <c r="AY201" s="232" t="s">
        <v>225</v>
      </c>
    </row>
    <row r="202" spans="2:51" s="15" customFormat="1" ht="13.5">
      <c r="B202" s="258"/>
      <c r="C202" s="259"/>
      <c r="D202" s="223" t="s">
        <v>235</v>
      </c>
      <c r="E202" s="260" t="s">
        <v>24</v>
      </c>
      <c r="F202" s="261" t="s">
        <v>248</v>
      </c>
      <c r="G202" s="259"/>
      <c r="H202" s="262">
        <v>66.2</v>
      </c>
      <c r="I202" s="263"/>
      <c r="J202" s="259"/>
      <c r="K202" s="259"/>
      <c r="L202" s="264"/>
      <c r="M202" s="265"/>
      <c r="N202" s="266"/>
      <c r="O202" s="266"/>
      <c r="P202" s="266"/>
      <c r="Q202" s="266"/>
      <c r="R202" s="266"/>
      <c r="S202" s="266"/>
      <c r="T202" s="267"/>
      <c r="AT202" s="268" t="s">
        <v>235</v>
      </c>
      <c r="AU202" s="268" t="s">
        <v>85</v>
      </c>
      <c r="AV202" s="15" t="s">
        <v>231</v>
      </c>
      <c r="AW202" s="15" t="s">
        <v>40</v>
      </c>
      <c r="AX202" s="15" t="s">
        <v>25</v>
      </c>
      <c r="AY202" s="268" t="s">
        <v>225</v>
      </c>
    </row>
    <row r="203" spans="2:65" s="1" customFormat="1" ht="25.5" customHeight="1">
      <c r="B203" s="42"/>
      <c r="C203" s="274" t="s">
        <v>528</v>
      </c>
      <c r="D203" s="274" t="s">
        <v>697</v>
      </c>
      <c r="E203" s="275" t="s">
        <v>358</v>
      </c>
      <c r="F203" s="276" t="s">
        <v>2617</v>
      </c>
      <c r="G203" s="277" t="s">
        <v>1149</v>
      </c>
      <c r="H203" s="278">
        <v>325.704</v>
      </c>
      <c r="I203" s="279"/>
      <c r="J203" s="280">
        <f>ROUND(I203*H203,2)</f>
        <v>0</v>
      </c>
      <c r="K203" s="276" t="s">
        <v>24</v>
      </c>
      <c r="L203" s="281"/>
      <c r="M203" s="282" t="s">
        <v>24</v>
      </c>
      <c r="N203" s="283" t="s">
        <v>48</v>
      </c>
      <c r="O203" s="43"/>
      <c r="P203" s="215">
        <f>O203*H203</f>
        <v>0</v>
      </c>
      <c r="Q203" s="215">
        <v>0</v>
      </c>
      <c r="R203" s="215">
        <f>Q203*H203</f>
        <v>0</v>
      </c>
      <c r="S203" s="215">
        <v>0</v>
      </c>
      <c r="T203" s="216">
        <f>S203*H203</f>
        <v>0</v>
      </c>
      <c r="AR203" s="25" t="s">
        <v>277</v>
      </c>
      <c r="AT203" s="25" t="s">
        <v>697</v>
      </c>
      <c r="AU203" s="25" t="s">
        <v>85</v>
      </c>
      <c r="AY203" s="25" t="s">
        <v>225</v>
      </c>
      <c r="BE203" s="217">
        <f>IF(N203="základní",J203,0)</f>
        <v>0</v>
      </c>
      <c r="BF203" s="217">
        <f>IF(N203="snížená",J203,0)</f>
        <v>0</v>
      </c>
      <c r="BG203" s="217">
        <f>IF(N203="zákl. přenesená",J203,0)</f>
        <v>0</v>
      </c>
      <c r="BH203" s="217">
        <f>IF(N203="sníž. přenesená",J203,0)</f>
        <v>0</v>
      </c>
      <c r="BI203" s="217">
        <f>IF(N203="nulová",J203,0)</f>
        <v>0</v>
      </c>
      <c r="BJ203" s="25" t="s">
        <v>25</v>
      </c>
      <c r="BK203" s="217">
        <f>ROUND(I203*H203,2)</f>
        <v>0</v>
      </c>
      <c r="BL203" s="25" t="s">
        <v>231</v>
      </c>
      <c r="BM203" s="25" t="s">
        <v>822</v>
      </c>
    </row>
    <row r="204" spans="2:47" s="1" customFormat="1" ht="13.5">
      <c r="B204" s="42"/>
      <c r="C204" s="64"/>
      <c r="D204" s="223" t="s">
        <v>233</v>
      </c>
      <c r="E204" s="64"/>
      <c r="F204" s="269" t="s">
        <v>2617</v>
      </c>
      <c r="G204" s="64"/>
      <c r="H204" s="64"/>
      <c r="I204" s="174"/>
      <c r="J204" s="64"/>
      <c r="K204" s="64"/>
      <c r="L204" s="62"/>
      <c r="M204" s="220"/>
      <c r="N204" s="43"/>
      <c r="O204" s="43"/>
      <c r="P204" s="43"/>
      <c r="Q204" s="43"/>
      <c r="R204" s="43"/>
      <c r="S204" s="43"/>
      <c r="T204" s="79"/>
      <c r="AT204" s="25" t="s">
        <v>233</v>
      </c>
      <c r="AU204" s="25" t="s">
        <v>85</v>
      </c>
    </row>
    <row r="205" spans="2:65" s="1" customFormat="1" ht="25.5" customHeight="1">
      <c r="B205" s="42"/>
      <c r="C205" s="206" t="s">
        <v>558</v>
      </c>
      <c r="D205" s="206" t="s">
        <v>227</v>
      </c>
      <c r="E205" s="207" t="s">
        <v>2618</v>
      </c>
      <c r="F205" s="208" t="s">
        <v>2619</v>
      </c>
      <c r="G205" s="209" t="s">
        <v>920</v>
      </c>
      <c r="H205" s="210">
        <v>136.03</v>
      </c>
      <c r="I205" s="211"/>
      <c r="J205" s="212">
        <f>ROUND(I205*H205,2)</f>
        <v>0</v>
      </c>
      <c r="K205" s="208" t="s">
        <v>230</v>
      </c>
      <c r="L205" s="62"/>
      <c r="M205" s="213" t="s">
        <v>24</v>
      </c>
      <c r="N205" s="214" t="s">
        <v>48</v>
      </c>
      <c r="O205" s="43"/>
      <c r="P205" s="215">
        <f>O205*H205</f>
        <v>0</v>
      </c>
      <c r="Q205" s="215">
        <v>0</v>
      </c>
      <c r="R205" s="215">
        <f>Q205*H205</f>
        <v>0</v>
      </c>
      <c r="S205" s="215">
        <v>0</v>
      </c>
      <c r="T205" s="216">
        <f>S205*H205</f>
        <v>0</v>
      </c>
      <c r="AR205" s="25" t="s">
        <v>231</v>
      </c>
      <c r="AT205" s="25" t="s">
        <v>227</v>
      </c>
      <c r="AU205" s="25" t="s">
        <v>85</v>
      </c>
      <c r="AY205" s="25" t="s">
        <v>225</v>
      </c>
      <c r="BE205" s="217">
        <f>IF(N205="základní",J205,0)</f>
        <v>0</v>
      </c>
      <c r="BF205" s="217">
        <f>IF(N205="snížená",J205,0)</f>
        <v>0</v>
      </c>
      <c r="BG205" s="217">
        <f>IF(N205="zákl. přenesená",J205,0)</f>
        <v>0</v>
      </c>
      <c r="BH205" s="217">
        <f>IF(N205="sníž. přenesená",J205,0)</f>
        <v>0</v>
      </c>
      <c r="BI205" s="217">
        <f>IF(N205="nulová",J205,0)</f>
        <v>0</v>
      </c>
      <c r="BJ205" s="25" t="s">
        <v>25</v>
      </c>
      <c r="BK205" s="217">
        <f>ROUND(I205*H205,2)</f>
        <v>0</v>
      </c>
      <c r="BL205" s="25" t="s">
        <v>231</v>
      </c>
      <c r="BM205" s="25" t="s">
        <v>830</v>
      </c>
    </row>
    <row r="206" spans="2:47" s="1" customFormat="1" ht="13.5">
      <c r="B206" s="42"/>
      <c r="C206" s="64"/>
      <c r="D206" s="218" t="s">
        <v>233</v>
      </c>
      <c r="E206" s="64"/>
      <c r="F206" s="219" t="s">
        <v>2619</v>
      </c>
      <c r="G206" s="64"/>
      <c r="H206" s="64"/>
      <c r="I206" s="174"/>
      <c r="J206" s="64"/>
      <c r="K206" s="64"/>
      <c r="L206" s="62"/>
      <c r="M206" s="220"/>
      <c r="N206" s="43"/>
      <c r="O206" s="43"/>
      <c r="P206" s="43"/>
      <c r="Q206" s="43"/>
      <c r="R206" s="43"/>
      <c r="S206" s="43"/>
      <c r="T206" s="79"/>
      <c r="AT206" s="25" t="s">
        <v>233</v>
      </c>
      <c r="AU206" s="25" t="s">
        <v>85</v>
      </c>
    </row>
    <row r="207" spans="2:51" s="12" customFormat="1" ht="13.5">
      <c r="B207" s="221"/>
      <c r="C207" s="222"/>
      <c r="D207" s="218" t="s">
        <v>235</v>
      </c>
      <c r="E207" s="244" t="s">
        <v>24</v>
      </c>
      <c r="F207" s="245" t="s">
        <v>2620</v>
      </c>
      <c r="G207" s="222"/>
      <c r="H207" s="246">
        <v>136.03</v>
      </c>
      <c r="I207" s="227"/>
      <c r="J207" s="222"/>
      <c r="K207" s="222"/>
      <c r="L207" s="228"/>
      <c r="M207" s="229"/>
      <c r="N207" s="230"/>
      <c r="O207" s="230"/>
      <c r="P207" s="230"/>
      <c r="Q207" s="230"/>
      <c r="R207" s="230"/>
      <c r="S207" s="230"/>
      <c r="T207" s="231"/>
      <c r="AT207" s="232" t="s">
        <v>235</v>
      </c>
      <c r="AU207" s="232" t="s">
        <v>85</v>
      </c>
      <c r="AV207" s="12" t="s">
        <v>85</v>
      </c>
      <c r="AW207" s="12" t="s">
        <v>40</v>
      </c>
      <c r="AX207" s="12" t="s">
        <v>77</v>
      </c>
      <c r="AY207" s="232" t="s">
        <v>225</v>
      </c>
    </row>
    <row r="208" spans="2:51" s="15" customFormat="1" ht="13.5">
      <c r="B208" s="258"/>
      <c r="C208" s="259"/>
      <c r="D208" s="223" t="s">
        <v>235</v>
      </c>
      <c r="E208" s="260" t="s">
        <v>24</v>
      </c>
      <c r="F208" s="261" t="s">
        <v>248</v>
      </c>
      <c r="G208" s="259"/>
      <c r="H208" s="262">
        <v>136.03</v>
      </c>
      <c r="I208" s="263"/>
      <c r="J208" s="259"/>
      <c r="K208" s="259"/>
      <c r="L208" s="264"/>
      <c r="M208" s="265"/>
      <c r="N208" s="266"/>
      <c r="O208" s="266"/>
      <c r="P208" s="266"/>
      <c r="Q208" s="266"/>
      <c r="R208" s="266"/>
      <c r="S208" s="266"/>
      <c r="T208" s="267"/>
      <c r="AT208" s="268" t="s">
        <v>235</v>
      </c>
      <c r="AU208" s="268" t="s">
        <v>85</v>
      </c>
      <c r="AV208" s="15" t="s">
        <v>231</v>
      </c>
      <c r="AW208" s="15" t="s">
        <v>40</v>
      </c>
      <c r="AX208" s="15" t="s">
        <v>25</v>
      </c>
      <c r="AY208" s="268" t="s">
        <v>225</v>
      </c>
    </row>
    <row r="209" spans="2:65" s="1" customFormat="1" ht="16.5" customHeight="1">
      <c r="B209" s="42"/>
      <c r="C209" s="274" t="s">
        <v>571</v>
      </c>
      <c r="D209" s="274" t="s">
        <v>697</v>
      </c>
      <c r="E209" s="275" t="s">
        <v>2621</v>
      </c>
      <c r="F209" s="276" t="s">
        <v>2622</v>
      </c>
      <c r="G209" s="277" t="s">
        <v>920</v>
      </c>
      <c r="H209" s="278">
        <v>137.39</v>
      </c>
      <c r="I209" s="279"/>
      <c r="J209" s="280">
        <f>ROUND(I209*H209,2)</f>
        <v>0</v>
      </c>
      <c r="K209" s="276" t="s">
        <v>230</v>
      </c>
      <c r="L209" s="281"/>
      <c r="M209" s="282" t="s">
        <v>24</v>
      </c>
      <c r="N209" s="283" t="s">
        <v>48</v>
      </c>
      <c r="O209" s="43"/>
      <c r="P209" s="215">
        <f>O209*H209</f>
        <v>0</v>
      </c>
      <c r="Q209" s="215">
        <v>0</v>
      </c>
      <c r="R209" s="215">
        <f>Q209*H209</f>
        <v>0</v>
      </c>
      <c r="S209" s="215">
        <v>0</v>
      </c>
      <c r="T209" s="216">
        <f>S209*H209</f>
        <v>0</v>
      </c>
      <c r="AR209" s="25" t="s">
        <v>277</v>
      </c>
      <c r="AT209" s="25" t="s">
        <v>697</v>
      </c>
      <c r="AU209" s="25" t="s">
        <v>85</v>
      </c>
      <c r="AY209" s="25" t="s">
        <v>225</v>
      </c>
      <c r="BE209" s="217">
        <f>IF(N209="základní",J209,0)</f>
        <v>0</v>
      </c>
      <c r="BF209" s="217">
        <f>IF(N209="snížená",J209,0)</f>
        <v>0</v>
      </c>
      <c r="BG209" s="217">
        <f>IF(N209="zákl. přenesená",J209,0)</f>
        <v>0</v>
      </c>
      <c r="BH209" s="217">
        <f>IF(N209="sníž. přenesená",J209,0)</f>
        <v>0</v>
      </c>
      <c r="BI209" s="217">
        <f>IF(N209="nulová",J209,0)</f>
        <v>0</v>
      </c>
      <c r="BJ209" s="25" t="s">
        <v>25</v>
      </c>
      <c r="BK209" s="217">
        <f>ROUND(I209*H209,2)</f>
        <v>0</v>
      </c>
      <c r="BL209" s="25" t="s">
        <v>231</v>
      </c>
      <c r="BM209" s="25" t="s">
        <v>838</v>
      </c>
    </row>
    <row r="210" spans="2:47" s="1" customFormat="1" ht="13.5">
      <c r="B210" s="42"/>
      <c r="C210" s="64"/>
      <c r="D210" s="218" t="s">
        <v>233</v>
      </c>
      <c r="E210" s="64"/>
      <c r="F210" s="219" t="s">
        <v>2622</v>
      </c>
      <c r="G210" s="64"/>
      <c r="H210" s="64"/>
      <c r="I210" s="174"/>
      <c r="J210" s="64"/>
      <c r="K210" s="64"/>
      <c r="L210" s="62"/>
      <c r="M210" s="220"/>
      <c r="N210" s="43"/>
      <c r="O210" s="43"/>
      <c r="P210" s="43"/>
      <c r="Q210" s="43"/>
      <c r="R210" s="43"/>
      <c r="S210" s="43"/>
      <c r="T210" s="79"/>
      <c r="AT210" s="25" t="s">
        <v>233</v>
      </c>
      <c r="AU210" s="25" t="s">
        <v>85</v>
      </c>
    </row>
    <row r="211" spans="2:63" s="11" customFormat="1" ht="22.35" customHeight="1">
      <c r="B211" s="189"/>
      <c r="C211" s="190"/>
      <c r="D211" s="203" t="s">
        <v>76</v>
      </c>
      <c r="E211" s="204" t="s">
        <v>959</v>
      </c>
      <c r="F211" s="204" t="s">
        <v>1233</v>
      </c>
      <c r="G211" s="190"/>
      <c r="H211" s="190"/>
      <c r="I211" s="193"/>
      <c r="J211" s="205">
        <f>BK211</f>
        <v>0</v>
      </c>
      <c r="K211" s="190"/>
      <c r="L211" s="195"/>
      <c r="M211" s="196"/>
      <c r="N211" s="197"/>
      <c r="O211" s="197"/>
      <c r="P211" s="198">
        <f>SUM(P212:P220)</f>
        <v>0</v>
      </c>
      <c r="Q211" s="197"/>
      <c r="R211" s="198">
        <f>SUM(R212:R220)</f>
        <v>0</v>
      </c>
      <c r="S211" s="197"/>
      <c r="T211" s="199">
        <f>SUM(T212:T220)</f>
        <v>0</v>
      </c>
      <c r="AR211" s="200" t="s">
        <v>25</v>
      </c>
      <c r="AT211" s="201" t="s">
        <v>76</v>
      </c>
      <c r="AU211" s="201" t="s">
        <v>85</v>
      </c>
      <c r="AY211" s="200" t="s">
        <v>225</v>
      </c>
      <c r="BK211" s="202">
        <f>SUM(BK212:BK220)</f>
        <v>0</v>
      </c>
    </row>
    <row r="212" spans="2:65" s="1" customFormat="1" ht="16.5" customHeight="1">
      <c r="B212" s="42"/>
      <c r="C212" s="206" t="s">
        <v>577</v>
      </c>
      <c r="D212" s="206" t="s">
        <v>227</v>
      </c>
      <c r="E212" s="207" t="s">
        <v>2623</v>
      </c>
      <c r="F212" s="208" t="s">
        <v>2624</v>
      </c>
      <c r="G212" s="209" t="s">
        <v>692</v>
      </c>
      <c r="H212" s="210">
        <v>126.233</v>
      </c>
      <c r="I212" s="211"/>
      <c r="J212" s="212">
        <f>ROUND(I212*H212,2)</f>
        <v>0</v>
      </c>
      <c r="K212" s="208" t="s">
        <v>230</v>
      </c>
      <c r="L212" s="62"/>
      <c r="M212" s="213" t="s">
        <v>24</v>
      </c>
      <c r="N212" s="214" t="s">
        <v>48</v>
      </c>
      <c r="O212" s="43"/>
      <c r="P212" s="215">
        <f>O212*H212</f>
        <v>0</v>
      </c>
      <c r="Q212" s="215">
        <v>0</v>
      </c>
      <c r="R212" s="215">
        <f>Q212*H212</f>
        <v>0</v>
      </c>
      <c r="S212" s="215">
        <v>0</v>
      </c>
      <c r="T212" s="216">
        <f>S212*H212</f>
        <v>0</v>
      </c>
      <c r="AR212" s="25" t="s">
        <v>231</v>
      </c>
      <c r="AT212" s="25" t="s">
        <v>227</v>
      </c>
      <c r="AU212" s="25" t="s">
        <v>91</v>
      </c>
      <c r="AY212" s="25" t="s">
        <v>225</v>
      </c>
      <c r="BE212" s="217">
        <f>IF(N212="základní",J212,0)</f>
        <v>0</v>
      </c>
      <c r="BF212" s="217">
        <f>IF(N212="snížená",J212,0)</f>
        <v>0</v>
      </c>
      <c r="BG212" s="217">
        <f>IF(N212="zákl. přenesená",J212,0)</f>
        <v>0</v>
      </c>
      <c r="BH212" s="217">
        <f>IF(N212="sníž. přenesená",J212,0)</f>
        <v>0</v>
      </c>
      <c r="BI212" s="217">
        <f>IF(N212="nulová",J212,0)</f>
        <v>0</v>
      </c>
      <c r="BJ212" s="25" t="s">
        <v>25</v>
      </c>
      <c r="BK212" s="217">
        <f>ROUND(I212*H212,2)</f>
        <v>0</v>
      </c>
      <c r="BL212" s="25" t="s">
        <v>231</v>
      </c>
      <c r="BM212" s="25" t="s">
        <v>846</v>
      </c>
    </row>
    <row r="213" spans="2:47" s="1" customFormat="1" ht="13.5">
      <c r="B213" s="42"/>
      <c r="C213" s="64"/>
      <c r="D213" s="218" t="s">
        <v>233</v>
      </c>
      <c r="E213" s="64"/>
      <c r="F213" s="219" t="s">
        <v>2624</v>
      </c>
      <c r="G213" s="64"/>
      <c r="H213" s="64"/>
      <c r="I213" s="174"/>
      <c r="J213" s="64"/>
      <c r="K213" s="64"/>
      <c r="L213" s="62"/>
      <c r="M213" s="220"/>
      <c r="N213" s="43"/>
      <c r="O213" s="43"/>
      <c r="P213" s="43"/>
      <c r="Q213" s="43"/>
      <c r="R213" s="43"/>
      <c r="S213" s="43"/>
      <c r="T213" s="79"/>
      <c r="AT213" s="25" t="s">
        <v>233</v>
      </c>
      <c r="AU213" s="25" t="s">
        <v>91</v>
      </c>
    </row>
    <row r="214" spans="2:51" s="12" customFormat="1" ht="13.5">
      <c r="B214" s="221"/>
      <c r="C214" s="222"/>
      <c r="D214" s="218" t="s">
        <v>235</v>
      </c>
      <c r="E214" s="244" t="s">
        <v>24</v>
      </c>
      <c r="F214" s="245" t="s">
        <v>2625</v>
      </c>
      <c r="G214" s="222"/>
      <c r="H214" s="246">
        <v>77.376</v>
      </c>
      <c r="I214" s="227"/>
      <c r="J214" s="222"/>
      <c r="K214" s="222"/>
      <c r="L214" s="228"/>
      <c r="M214" s="229"/>
      <c r="N214" s="230"/>
      <c r="O214" s="230"/>
      <c r="P214" s="230"/>
      <c r="Q214" s="230"/>
      <c r="R214" s="230"/>
      <c r="S214" s="230"/>
      <c r="T214" s="231"/>
      <c r="AT214" s="232" t="s">
        <v>235</v>
      </c>
      <c r="AU214" s="232" t="s">
        <v>91</v>
      </c>
      <c r="AV214" s="12" t="s">
        <v>85</v>
      </c>
      <c r="AW214" s="12" t="s">
        <v>40</v>
      </c>
      <c r="AX214" s="12" t="s">
        <v>77</v>
      </c>
      <c r="AY214" s="232" t="s">
        <v>225</v>
      </c>
    </row>
    <row r="215" spans="2:51" s="12" customFormat="1" ht="13.5">
      <c r="B215" s="221"/>
      <c r="C215" s="222"/>
      <c r="D215" s="218" t="s">
        <v>235</v>
      </c>
      <c r="E215" s="244" t="s">
        <v>24</v>
      </c>
      <c r="F215" s="245" t="s">
        <v>2626</v>
      </c>
      <c r="G215" s="222"/>
      <c r="H215" s="246">
        <v>48.857</v>
      </c>
      <c r="I215" s="227"/>
      <c r="J215" s="222"/>
      <c r="K215" s="222"/>
      <c r="L215" s="228"/>
      <c r="M215" s="229"/>
      <c r="N215" s="230"/>
      <c r="O215" s="230"/>
      <c r="P215" s="230"/>
      <c r="Q215" s="230"/>
      <c r="R215" s="230"/>
      <c r="S215" s="230"/>
      <c r="T215" s="231"/>
      <c r="AT215" s="232" t="s">
        <v>235</v>
      </c>
      <c r="AU215" s="232" t="s">
        <v>91</v>
      </c>
      <c r="AV215" s="12" t="s">
        <v>85</v>
      </c>
      <c r="AW215" s="12" t="s">
        <v>40</v>
      </c>
      <c r="AX215" s="12" t="s">
        <v>77</v>
      </c>
      <c r="AY215" s="232" t="s">
        <v>225</v>
      </c>
    </row>
    <row r="216" spans="2:51" s="15" customFormat="1" ht="13.5">
      <c r="B216" s="258"/>
      <c r="C216" s="259"/>
      <c r="D216" s="223" t="s">
        <v>235</v>
      </c>
      <c r="E216" s="260" t="s">
        <v>24</v>
      </c>
      <c r="F216" s="261" t="s">
        <v>2549</v>
      </c>
      <c r="G216" s="259"/>
      <c r="H216" s="262">
        <v>126.233</v>
      </c>
      <c r="I216" s="263"/>
      <c r="J216" s="259"/>
      <c r="K216" s="259"/>
      <c r="L216" s="264"/>
      <c r="M216" s="265"/>
      <c r="N216" s="266"/>
      <c r="O216" s="266"/>
      <c r="P216" s="266"/>
      <c r="Q216" s="266"/>
      <c r="R216" s="266"/>
      <c r="S216" s="266"/>
      <c r="T216" s="267"/>
      <c r="AT216" s="268" t="s">
        <v>235</v>
      </c>
      <c r="AU216" s="268" t="s">
        <v>91</v>
      </c>
      <c r="AV216" s="15" t="s">
        <v>231</v>
      </c>
      <c r="AW216" s="15" t="s">
        <v>40</v>
      </c>
      <c r="AX216" s="15" t="s">
        <v>25</v>
      </c>
      <c r="AY216" s="268" t="s">
        <v>225</v>
      </c>
    </row>
    <row r="217" spans="2:65" s="1" customFormat="1" ht="16.5" customHeight="1">
      <c r="B217" s="42"/>
      <c r="C217" s="206" t="s">
        <v>584</v>
      </c>
      <c r="D217" s="206" t="s">
        <v>227</v>
      </c>
      <c r="E217" s="207" t="s">
        <v>2627</v>
      </c>
      <c r="F217" s="208" t="s">
        <v>2628</v>
      </c>
      <c r="G217" s="209" t="s">
        <v>692</v>
      </c>
      <c r="H217" s="210">
        <v>744.867</v>
      </c>
      <c r="I217" s="211"/>
      <c r="J217" s="212">
        <f>ROUND(I217*H217,2)</f>
        <v>0</v>
      </c>
      <c r="K217" s="208" t="s">
        <v>230</v>
      </c>
      <c r="L217" s="62"/>
      <c r="M217" s="213" t="s">
        <v>24</v>
      </c>
      <c r="N217" s="214" t="s">
        <v>48</v>
      </c>
      <c r="O217" s="43"/>
      <c r="P217" s="215">
        <f>O217*H217</f>
        <v>0</v>
      </c>
      <c r="Q217" s="215">
        <v>0</v>
      </c>
      <c r="R217" s="215">
        <f>Q217*H217</f>
        <v>0</v>
      </c>
      <c r="S217" s="215">
        <v>0</v>
      </c>
      <c r="T217" s="216">
        <f>S217*H217</f>
        <v>0</v>
      </c>
      <c r="AR217" s="25" t="s">
        <v>231</v>
      </c>
      <c r="AT217" s="25" t="s">
        <v>227</v>
      </c>
      <c r="AU217" s="25" t="s">
        <v>91</v>
      </c>
      <c r="AY217" s="25" t="s">
        <v>225</v>
      </c>
      <c r="BE217" s="217">
        <f>IF(N217="základní",J217,0)</f>
        <v>0</v>
      </c>
      <c r="BF217" s="217">
        <f>IF(N217="snížená",J217,0)</f>
        <v>0</v>
      </c>
      <c r="BG217" s="217">
        <f>IF(N217="zákl. přenesená",J217,0)</f>
        <v>0</v>
      </c>
      <c r="BH217" s="217">
        <f>IF(N217="sníž. přenesená",J217,0)</f>
        <v>0</v>
      </c>
      <c r="BI217" s="217">
        <f>IF(N217="nulová",J217,0)</f>
        <v>0</v>
      </c>
      <c r="BJ217" s="25" t="s">
        <v>25</v>
      </c>
      <c r="BK217" s="217">
        <f>ROUND(I217*H217,2)</f>
        <v>0</v>
      </c>
      <c r="BL217" s="25" t="s">
        <v>231</v>
      </c>
      <c r="BM217" s="25" t="s">
        <v>854</v>
      </c>
    </row>
    <row r="218" spans="2:47" s="1" customFormat="1" ht="13.5">
      <c r="B218" s="42"/>
      <c r="C218" s="64"/>
      <c r="D218" s="223" t="s">
        <v>233</v>
      </c>
      <c r="E218" s="64"/>
      <c r="F218" s="269" t="s">
        <v>2628</v>
      </c>
      <c r="G218" s="64"/>
      <c r="H218" s="64"/>
      <c r="I218" s="174"/>
      <c r="J218" s="64"/>
      <c r="K218" s="64"/>
      <c r="L218" s="62"/>
      <c r="M218" s="220"/>
      <c r="N218" s="43"/>
      <c r="O218" s="43"/>
      <c r="P218" s="43"/>
      <c r="Q218" s="43"/>
      <c r="R218" s="43"/>
      <c r="S218" s="43"/>
      <c r="T218" s="79"/>
      <c r="AT218" s="25" t="s">
        <v>233</v>
      </c>
      <c r="AU218" s="25" t="s">
        <v>91</v>
      </c>
    </row>
    <row r="219" spans="2:65" s="1" customFormat="1" ht="16.5" customHeight="1">
      <c r="B219" s="42"/>
      <c r="C219" s="206" t="s">
        <v>591</v>
      </c>
      <c r="D219" s="206" t="s">
        <v>227</v>
      </c>
      <c r="E219" s="207" t="s">
        <v>2629</v>
      </c>
      <c r="F219" s="208" t="s">
        <v>2630</v>
      </c>
      <c r="G219" s="209" t="s">
        <v>692</v>
      </c>
      <c r="H219" s="210">
        <v>32.684</v>
      </c>
      <c r="I219" s="211"/>
      <c r="J219" s="212">
        <f>ROUND(I219*H219,2)</f>
        <v>0</v>
      </c>
      <c r="K219" s="208" t="s">
        <v>230</v>
      </c>
      <c r="L219" s="62"/>
      <c r="M219" s="213" t="s">
        <v>24</v>
      </c>
      <c r="N219" s="214" t="s">
        <v>48</v>
      </c>
      <c r="O219" s="43"/>
      <c r="P219" s="215">
        <f>O219*H219</f>
        <v>0</v>
      </c>
      <c r="Q219" s="215">
        <v>0</v>
      </c>
      <c r="R219" s="215">
        <f>Q219*H219</f>
        <v>0</v>
      </c>
      <c r="S219" s="215">
        <v>0</v>
      </c>
      <c r="T219" s="216">
        <f>S219*H219</f>
        <v>0</v>
      </c>
      <c r="AR219" s="25" t="s">
        <v>231</v>
      </c>
      <c r="AT219" s="25" t="s">
        <v>227</v>
      </c>
      <c r="AU219" s="25" t="s">
        <v>91</v>
      </c>
      <c r="AY219" s="25" t="s">
        <v>225</v>
      </c>
      <c r="BE219" s="217">
        <f>IF(N219="základní",J219,0)</f>
        <v>0</v>
      </c>
      <c r="BF219" s="217">
        <f>IF(N219="snížená",J219,0)</f>
        <v>0</v>
      </c>
      <c r="BG219" s="217">
        <f>IF(N219="zákl. přenesená",J219,0)</f>
        <v>0</v>
      </c>
      <c r="BH219" s="217">
        <f>IF(N219="sníž. přenesená",J219,0)</f>
        <v>0</v>
      </c>
      <c r="BI219" s="217">
        <f>IF(N219="nulová",J219,0)</f>
        <v>0</v>
      </c>
      <c r="BJ219" s="25" t="s">
        <v>25</v>
      </c>
      <c r="BK219" s="217">
        <f>ROUND(I219*H219,2)</f>
        <v>0</v>
      </c>
      <c r="BL219" s="25" t="s">
        <v>231</v>
      </c>
      <c r="BM219" s="25" t="s">
        <v>869</v>
      </c>
    </row>
    <row r="220" spans="2:47" s="1" customFormat="1" ht="13.5">
      <c r="B220" s="42"/>
      <c r="C220" s="64"/>
      <c r="D220" s="218" t="s">
        <v>233</v>
      </c>
      <c r="E220" s="64"/>
      <c r="F220" s="219" t="s">
        <v>2630</v>
      </c>
      <c r="G220" s="64"/>
      <c r="H220" s="64"/>
      <c r="I220" s="174"/>
      <c r="J220" s="64"/>
      <c r="K220" s="64"/>
      <c r="L220" s="62"/>
      <c r="M220" s="287"/>
      <c r="N220" s="288"/>
      <c r="O220" s="288"/>
      <c r="P220" s="288"/>
      <c r="Q220" s="288"/>
      <c r="R220" s="288"/>
      <c r="S220" s="288"/>
      <c r="T220" s="289"/>
      <c r="AT220" s="25" t="s">
        <v>233</v>
      </c>
      <c r="AU220" s="25" t="s">
        <v>91</v>
      </c>
    </row>
    <row r="221" spans="2:12" s="1" customFormat="1" ht="6.95" customHeight="1">
      <c r="B221" s="57"/>
      <c r="C221" s="58"/>
      <c r="D221" s="58"/>
      <c r="E221" s="58"/>
      <c r="F221" s="58"/>
      <c r="G221" s="58"/>
      <c r="H221" s="58"/>
      <c r="I221" s="150"/>
      <c r="J221" s="58"/>
      <c r="K221" s="58"/>
      <c r="L221" s="62"/>
    </row>
  </sheetData>
  <sheetProtection password="CC35" sheet="1" objects="1" scenarios="1" formatCells="0" formatColumns="0" formatRows="0" sort="0" autoFilter="0"/>
  <autoFilter ref="C92:K220"/>
  <mergeCells count="16">
    <mergeCell ref="L2:V2"/>
    <mergeCell ref="E79:H79"/>
    <mergeCell ref="E83:H83"/>
    <mergeCell ref="E81:H81"/>
    <mergeCell ref="E85:H8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9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116</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ht="16.5" customHeight="1">
      <c r="B9" s="29"/>
      <c r="C9" s="30"/>
      <c r="D9" s="30"/>
      <c r="E9" s="413" t="s">
        <v>158</v>
      </c>
      <c r="F9" s="373"/>
      <c r="G9" s="373"/>
      <c r="H9" s="373"/>
      <c r="I9" s="128"/>
      <c r="J9" s="30"/>
      <c r="K9" s="32"/>
    </row>
    <row r="10" spans="2:11" ht="13.5">
      <c r="B10" s="29"/>
      <c r="C10" s="30"/>
      <c r="D10" s="38" t="s">
        <v>161</v>
      </c>
      <c r="E10" s="30"/>
      <c r="F10" s="30"/>
      <c r="G10" s="30"/>
      <c r="H10" s="30"/>
      <c r="I10" s="128"/>
      <c r="J10" s="30"/>
      <c r="K10" s="32"/>
    </row>
    <row r="11" spans="2:11" s="1" customFormat="1" ht="16.5" customHeight="1">
      <c r="B11" s="42"/>
      <c r="C11" s="43"/>
      <c r="D11" s="43"/>
      <c r="E11" s="397" t="s">
        <v>2519</v>
      </c>
      <c r="F11" s="415"/>
      <c r="G11" s="415"/>
      <c r="H11" s="415"/>
      <c r="I11" s="129"/>
      <c r="J11" s="43"/>
      <c r="K11" s="46"/>
    </row>
    <row r="12" spans="2:11" s="1" customFormat="1" ht="13.5">
      <c r="B12" s="42"/>
      <c r="C12" s="43"/>
      <c r="D12" s="38" t="s">
        <v>2168</v>
      </c>
      <c r="E12" s="43"/>
      <c r="F12" s="43"/>
      <c r="G12" s="43"/>
      <c r="H12" s="43"/>
      <c r="I12" s="129"/>
      <c r="J12" s="43"/>
      <c r="K12" s="46"/>
    </row>
    <row r="13" spans="2:11" s="1" customFormat="1" ht="36.95" customHeight="1">
      <c r="B13" s="42"/>
      <c r="C13" s="43"/>
      <c r="D13" s="43"/>
      <c r="E13" s="416" t="s">
        <v>2631</v>
      </c>
      <c r="F13" s="415"/>
      <c r="G13" s="415"/>
      <c r="H13" s="415"/>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24</v>
      </c>
      <c r="G15" s="43"/>
      <c r="H15" s="43"/>
      <c r="I15" s="130" t="s">
        <v>23</v>
      </c>
      <c r="J15" s="36" t="s">
        <v>24</v>
      </c>
      <c r="K15" s="46"/>
    </row>
    <row r="16" spans="2:11" s="1" customFormat="1" ht="14.45" customHeight="1">
      <c r="B16" s="42"/>
      <c r="C16" s="43"/>
      <c r="D16" s="38" t="s">
        <v>26</v>
      </c>
      <c r="E16" s="43"/>
      <c r="F16" s="36" t="s">
        <v>27</v>
      </c>
      <c r="G16" s="43"/>
      <c r="H16" s="43"/>
      <c r="I16" s="130" t="s">
        <v>28</v>
      </c>
      <c r="J16" s="131" t="str">
        <f>'Rekapitulace stavby'!AN8</f>
        <v>19. 6. 2017</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32</v>
      </c>
      <c r="E18" s="43"/>
      <c r="F18" s="43"/>
      <c r="G18" s="43"/>
      <c r="H18" s="43"/>
      <c r="I18" s="130" t="s">
        <v>33</v>
      </c>
      <c r="J18" s="36" t="s">
        <v>24</v>
      </c>
      <c r="K18" s="46"/>
    </row>
    <row r="19" spans="2:11" s="1" customFormat="1" ht="18" customHeight="1">
      <c r="B19" s="42"/>
      <c r="C19" s="43"/>
      <c r="D19" s="43"/>
      <c r="E19" s="36" t="s">
        <v>34</v>
      </c>
      <c r="F19" s="43"/>
      <c r="G19" s="43"/>
      <c r="H19" s="43"/>
      <c r="I19" s="130" t="s">
        <v>35</v>
      </c>
      <c r="J19" s="36" t="s">
        <v>24</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36</v>
      </c>
      <c r="E21" s="43"/>
      <c r="F21" s="43"/>
      <c r="G21" s="43"/>
      <c r="H21" s="43"/>
      <c r="I21" s="130" t="s">
        <v>33</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35</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38</v>
      </c>
      <c r="E24" s="43"/>
      <c r="F24" s="43"/>
      <c r="G24" s="43"/>
      <c r="H24" s="43"/>
      <c r="I24" s="130" t="s">
        <v>33</v>
      </c>
      <c r="J24" s="36" t="s">
        <v>24</v>
      </c>
      <c r="K24" s="46"/>
    </row>
    <row r="25" spans="2:11" s="1" customFormat="1" ht="18" customHeight="1">
      <c r="B25" s="42"/>
      <c r="C25" s="43"/>
      <c r="D25" s="43"/>
      <c r="E25" s="36" t="s">
        <v>39</v>
      </c>
      <c r="F25" s="43"/>
      <c r="G25" s="43"/>
      <c r="H25" s="43"/>
      <c r="I25" s="130" t="s">
        <v>35</v>
      </c>
      <c r="J25" s="36" t="s">
        <v>24</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41</v>
      </c>
      <c r="E27" s="43"/>
      <c r="F27" s="43"/>
      <c r="G27" s="43"/>
      <c r="H27" s="43"/>
      <c r="I27" s="129"/>
      <c r="J27" s="43"/>
      <c r="K27" s="46"/>
    </row>
    <row r="28" spans="2:11" s="7" customFormat="1" ht="85.5" customHeight="1">
      <c r="B28" s="132"/>
      <c r="C28" s="133"/>
      <c r="D28" s="133"/>
      <c r="E28" s="377" t="s">
        <v>42</v>
      </c>
      <c r="F28" s="377"/>
      <c r="G28" s="377"/>
      <c r="H28" s="377"/>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43</v>
      </c>
      <c r="E31" s="43"/>
      <c r="F31" s="43"/>
      <c r="G31" s="43"/>
      <c r="H31" s="43"/>
      <c r="I31" s="129"/>
      <c r="J31" s="139">
        <f>ROUND(J93,2)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45</v>
      </c>
      <c r="G33" s="43"/>
      <c r="H33" s="43"/>
      <c r="I33" s="140" t="s">
        <v>44</v>
      </c>
      <c r="J33" s="47" t="s">
        <v>46</v>
      </c>
      <c r="K33" s="46"/>
    </row>
    <row r="34" spans="2:11" s="1" customFormat="1" ht="14.45" customHeight="1">
      <c r="B34" s="42"/>
      <c r="C34" s="43"/>
      <c r="D34" s="50" t="s">
        <v>47</v>
      </c>
      <c r="E34" s="50" t="s">
        <v>48</v>
      </c>
      <c r="F34" s="141">
        <f>ROUND(SUM(BE93:BE189),2)</f>
        <v>0</v>
      </c>
      <c r="G34" s="43"/>
      <c r="H34" s="43"/>
      <c r="I34" s="142">
        <v>0.21</v>
      </c>
      <c r="J34" s="141">
        <f>ROUND(ROUND((SUM(BE93:BE189)),2)*I34,2)</f>
        <v>0</v>
      </c>
      <c r="K34" s="46"/>
    </row>
    <row r="35" spans="2:11" s="1" customFormat="1" ht="14.45" customHeight="1">
      <c r="B35" s="42"/>
      <c r="C35" s="43"/>
      <c r="D35" s="43"/>
      <c r="E35" s="50" t="s">
        <v>49</v>
      </c>
      <c r="F35" s="141">
        <f>ROUND(SUM(BF93:BF189),2)</f>
        <v>0</v>
      </c>
      <c r="G35" s="43"/>
      <c r="H35" s="43"/>
      <c r="I35" s="142">
        <v>0.15</v>
      </c>
      <c r="J35" s="141">
        <f>ROUND(ROUND((SUM(BF93:BF189)),2)*I35,2)</f>
        <v>0</v>
      </c>
      <c r="K35" s="46"/>
    </row>
    <row r="36" spans="2:11" s="1" customFormat="1" ht="14.45" customHeight="1" hidden="1">
      <c r="B36" s="42"/>
      <c r="C36" s="43"/>
      <c r="D36" s="43"/>
      <c r="E36" s="50" t="s">
        <v>50</v>
      </c>
      <c r="F36" s="141">
        <f>ROUND(SUM(BG93:BG189),2)</f>
        <v>0</v>
      </c>
      <c r="G36" s="43"/>
      <c r="H36" s="43"/>
      <c r="I36" s="142">
        <v>0.21</v>
      </c>
      <c r="J36" s="141">
        <v>0</v>
      </c>
      <c r="K36" s="46"/>
    </row>
    <row r="37" spans="2:11" s="1" customFormat="1" ht="14.45" customHeight="1" hidden="1">
      <c r="B37" s="42"/>
      <c r="C37" s="43"/>
      <c r="D37" s="43"/>
      <c r="E37" s="50" t="s">
        <v>51</v>
      </c>
      <c r="F37" s="141">
        <f>ROUND(SUM(BH93:BH189),2)</f>
        <v>0</v>
      </c>
      <c r="G37" s="43"/>
      <c r="H37" s="43"/>
      <c r="I37" s="142">
        <v>0.15</v>
      </c>
      <c r="J37" s="141">
        <v>0</v>
      </c>
      <c r="K37" s="46"/>
    </row>
    <row r="38" spans="2:11" s="1" customFormat="1" ht="14.45" customHeight="1" hidden="1">
      <c r="B38" s="42"/>
      <c r="C38" s="43"/>
      <c r="D38" s="43"/>
      <c r="E38" s="50" t="s">
        <v>52</v>
      </c>
      <c r="F38" s="141">
        <f>ROUND(SUM(BI93:BI189),2)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53</v>
      </c>
      <c r="E40" s="80"/>
      <c r="F40" s="80"/>
      <c r="G40" s="145" t="s">
        <v>54</v>
      </c>
      <c r="H40" s="146" t="s">
        <v>55</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171</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13" t="str">
        <f>E7</f>
        <v>Mariánská Týnice - Dostavba východního ambitu</v>
      </c>
      <c r="F49" s="414"/>
      <c r="G49" s="414"/>
      <c r="H49" s="414"/>
      <c r="I49" s="129"/>
      <c r="J49" s="43"/>
      <c r="K49" s="46"/>
    </row>
    <row r="50" spans="2:11" ht="13.5">
      <c r="B50" s="29"/>
      <c r="C50" s="38" t="s">
        <v>155</v>
      </c>
      <c r="D50" s="30"/>
      <c r="E50" s="30"/>
      <c r="F50" s="30"/>
      <c r="G50" s="30"/>
      <c r="H50" s="30"/>
      <c r="I50" s="128"/>
      <c r="J50" s="30"/>
      <c r="K50" s="32"/>
    </row>
    <row r="51" spans="2:11" ht="16.5" customHeight="1">
      <c r="B51" s="29"/>
      <c r="C51" s="30"/>
      <c r="D51" s="30"/>
      <c r="E51" s="413" t="s">
        <v>158</v>
      </c>
      <c r="F51" s="373"/>
      <c r="G51" s="373"/>
      <c r="H51" s="373"/>
      <c r="I51" s="128"/>
      <c r="J51" s="30"/>
      <c r="K51" s="32"/>
    </row>
    <row r="52" spans="2:11" ht="13.5">
      <c r="B52" s="29"/>
      <c r="C52" s="38" t="s">
        <v>161</v>
      </c>
      <c r="D52" s="30"/>
      <c r="E52" s="30"/>
      <c r="F52" s="30"/>
      <c r="G52" s="30"/>
      <c r="H52" s="30"/>
      <c r="I52" s="128"/>
      <c r="J52" s="30"/>
      <c r="K52" s="32"/>
    </row>
    <row r="53" spans="2:11" s="1" customFormat="1" ht="16.5" customHeight="1">
      <c r="B53" s="42"/>
      <c r="C53" s="43"/>
      <c r="D53" s="43"/>
      <c r="E53" s="397" t="s">
        <v>2519</v>
      </c>
      <c r="F53" s="415"/>
      <c r="G53" s="415"/>
      <c r="H53" s="415"/>
      <c r="I53" s="129"/>
      <c r="J53" s="43"/>
      <c r="K53" s="46"/>
    </row>
    <row r="54" spans="2:11" s="1" customFormat="1" ht="14.45" customHeight="1">
      <c r="B54" s="42"/>
      <c r="C54" s="38" t="s">
        <v>2168</v>
      </c>
      <c r="D54" s="43"/>
      <c r="E54" s="43"/>
      <c r="F54" s="43"/>
      <c r="G54" s="43"/>
      <c r="H54" s="43"/>
      <c r="I54" s="129"/>
      <c r="J54" s="43"/>
      <c r="K54" s="46"/>
    </row>
    <row r="55" spans="2:11" s="1" customFormat="1" ht="17.25" customHeight="1">
      <c r="B55" s="42"/>
      <c r="C55" s="43"/>
      <c r="D55" s="43"/>
      <c r="E55" s="416" t="str">
        <f>E13</f>
        <v>2. - Neuznatelné náklady</v>
      </c>
      <c r="F55" s="415"/>
      <c r="G55" s="415"/>
      <c r="H55" s="415"/>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26</v>
      </c>
      <c r="D57" s="43"/>
      <c r="E57" s="43"/>
      <c r="F57" s="36" t="str">
        <f>F16</f>
        <v>Mariánský Týnec 1, 33141 Kralovice</v>
      </c>
      <c r="G57" s="43"/>
      <c r="H57" s="43"/>
      <c r="I57" s="130" t="s">
        <v>28</v>
      </c>
      <c r="J57" s="131" t="str">
        <f>IF(J16="","",J16)</f>
        <v>19. 6. 2017</v>
      </c>
      <c r="K57" s="46"/>
    </row>
    <row r="58" spans="2:11" s="1" customFormat="1" ht="6.95" customHeight="1">
      <c r="B58" s="42"/>
      <c r="C58" s="43"/>
      <c r="D58" s="43"/>
      <c r="E58" s="43"/>
      <c r="F58" s="43"/>
      <c r="G58" s="43"/>
      <c r="H58" s="43"/>
      <c r="I58" s="129"/>
      <c r="J58" s="43"/>
      <c r="K58" s="46"/>
    </row>
    <row r="59" spans="2:11" s="1" customFormat="1" ht="13.5">
      <c r="B59" s="42"/>
      <c r="C59" s="38" t="s">
        <v>32</v>
      </c>
      <c r="D59" s="43"/>
      <c r="E59" s="43"/>
      <c r="F59" s="36" t="str">
        <f>E19</f>
        <v>Muzeum a galerie severního Plzeňska v M. Týnici</v>
      </c>
      <c r="G59" s="43"/>
      <c r="H59" s="43"/>
      <c r="I59" s="130" t="s">
        <v>38</v>
      </c>
      <c r="J59" s="377" t="str">
        <f>E25</f>
        <v>ATELIER SOUKUP OPL ŠVEHLA s.r.o.</v>
      </c>
      <c r="K59" s="46"/>
    </row>
    <row r="60" spans="2:11" s="1" customFormat="1" ht="14.45" customHeight="1">
      <c r="B60" s="42"/>
      <c r="C60" s="38" t="s">
        <v>36</v>
      </c>
      <c r="D60" s="43"/>
      <c r="E60" s="43"/>
      <c r="F60" s="36" t="str">
        <f>IF(E22="","",E22)</f>
        <v/>
      </c>
      <c r="G60" s="43"/>
      <c r="H60" s="43"/>
      <c r="I60" s="129"/>
      <c r="J60" s="417"/>
      <c r="K60" s="46"/>
    </row>
    <row r="61" spans="2:11" s="1" customFormat="1" ht="10.35" customHeight="1">
      <c r="B61" s="42"/>
      <c r="C61" s="43"/>
      <c r="D61" s="43"/>
      <c r="E61" s="43"/>
      <c r="F61" s="43"/>
      <c r="G61" s="43"/>
      <c r="H61" s="43"/>
      <c r="I61" s="129"/>
      <c r="J61" s="43"/>
      <c r="K61" s="46"/>
    </row>
    <row r="62" spans="2:11" s="1" customFormat="1" ht="29.25" customHeight="1">
      <c r="B62" s="42"/>
      <c r="C62" s="155" t="s">
        <v>172</v>
      </c>
      <c r="D62" s="143"/>
      <c r="E62" s="143"/>
      <c r="F62" s="143"/>
      <c r="G62" s="143"/>
      <c r="H62" s="143"/>
      <c r="I62" s="156"/>
      <c r="J62" s="157" t="s">
        <v>173</v>
      </c>
      <c r="K62" s="158"/>
    </row>
    <row r="63" spans="2:11" s="1" customFormat="1" ht="10.35" customHeight="1">
      <c r="B63" s="42"/>
      <c r="C63" s="43"/>
      <c r="D63" s="43"/>
      <c r="E63" s="43"/>
      <c r="F63" s="43"/>
      <c r="G63" s="43"/>
      <c r="H63" s="43"/>
      <c r="I63" s="129"/>
      <c r="J63" s="43"/>
      <c r="K63" s="46"/>
    </row>
    <row r="64" spans="2:47" s="1" customFormat="1" ht="29.25" customHeight="1">
      <c r="B64" s="42"/>
      <c r="C64" s="159" t="s">
        <v>174</v>
      </c>
      <c r="D64" s="43"/>
      <c r="E64" s="43"/>
      <c r="F64" s="43"/>
      <c r="G64" s="43"/>
      <c r="H64" s="43"/>
      <c r="I64" s="129"/>
      <c r="J64" s="139">
        <f>J93</f>
        <v>0</v>
      </c>
      <c r="K64" s="46"/>
      <c r="AU64" s="25" t="s">
        <v>175</v>
      </c>
    </row>
    <row r="65" spans="2:11" s="8" customFormat="1" ht="24.95" customHeight="1">
      <c r="B65" s="160"/>
      <c r="C65" s="161"/>
      <c r="D65" s="162" t="s">
        <v>176</v>
      </c>
      <c r="E65" s="163"/>
      <c r="F65" s="163"/>
      <c r="G65" s="163"/>
      <c r="H65" s="163"/>
      <c r="I65" s="164"/>
      <c r="J65" s="165">
        <f>J94</f>
        <v>0</v>
      </c>
      <c r="K65" s="166"/>
    </row>
    <row r="66" spans="2:11" s="9" customFormat="1" ht="19.9" customHeight="1">
      <c r="B66" s="167"/>
      <c r="C66" s="168"/>
      <c r="D66" s="169" t="s">
        <v>177</v>
      </c>
      <c r="E66" s="170"/>
      <c r="F66" s="170"/>
      <c r="G66" s="170"/>
      <c r="H66" s="170"/>
      <c r="I66" s="171"/>
      <c r="J66" s="172">
        <f>J95</f>
        <v>0</v>
      </c>
      <c r="K66" s="173"/>
    </row>
    <row r="67" spans="2:11" s="8" customFormat="1" ht="24.95" customHeight="1">
      <c r="B67" s="160"/>
      <c r="C67" s="161"/>
      <c r="D67" s="162" t="s">
        <v>2632</v>
      </c>
      <c r="E67" s="163"/>
      <c r="F67" s="163"/>
      <c r="G67" s="163"/>
      <c r="H67" s="163"/>
      <c r="I67" s="164"/>
      <c r="J67" s="165">
        <f>J154</f>
        <v>0</v>
      </c>
      <c r="K67" s="166"/>
    </row>
    <row r="68" spans="2:11" s="8" customFormat="1" ht="24.95" customHeight="1">
      <c r="B68" s="160"/>
      <c r="C68" s="161"/>
      <c r="D68" s="162" t="s">
        <v>2633</v>
      </c>
      <c r="E68" s="163"/>
      <c r="F68" s="163"/>
      <c r="G68" s="163"/>
      <c r="H68" s="163"/>
      <c r="I68" s="164"/>
      <c r="J68" s="165">
        <f>J178</f>
        <v>0</v>
      </c>
      <c r="K68" s="166"/>
    </row>
    <row r="69" spans="2:11" s="8" customFormat="1" ht="24.95" customHeight="1">
      <c r="B69" s="160"/>
      <c r="C69" s="161"/>
      <c r="D69" s="162" t="s">
        <v>2634</v>
      </c>
      <c r="E69" s="163"/>
      <c r="F69" s="163"/>
      <c r="G69" s="163"/>
      <c r="H69" s="163"/>
      <c r="I69" s="164"/>
      <c r="J69" s="165">
        <f>J187</f>
        <v>0</v>
      </c>
      <c r="K69" s="166"/>
    </row>
    <row r="70" spans="2:11" s="1" customFormat="1" ht="21.75" customHeight="1">
      <c r="B70" s="42"/>
      <c r="C70" s="43"/>
      <c r="D70" s="43"/>
      <c r="E70" s="43"/>
      <c r="F70" s="43"/>
      <c r="G70" s="43"/>
      <c r="H70" s="43"/>
      <c r="I70" s="129"/>
      <c r="J70" s="43"/>
      <c r="K70" s="46"/>
    </row>
    <row r="71" spans="2:11" s="1" customFormat="1" ht="6.95" customHeight="1">
      <c r="B71" s="57"/>
      <c r="C71" s="58"/>
      <c r="D71" s="58"/>
      <c r="E71" s="58"/>
      <c r="F71" s="58"/>
      <c r="G71" s="58"/>
      <c r="H71" s="58"/>
      <c r="I71" s="150"/>
      <c r="J71" s="58"/>
      <c r="K71" s="59"/>
    </row>
    <row r="75" spans="2:12" s="1" customFormat="1" ht="6.95" customHeight="1">
      <c r="B75" s="60"/>
      <c r="C75" s="61"/>
      <c r="D75" s="61"/>
      <c r="E75" s="61"/>
      <c r="F75" s="61"/>
      <c r="G75" s="61"/>
      <c r="H75" s="61"/>
      <c r="I75" s="153"/>
      <c r="J75" s="61"/>
      <c r="K75" s="61"/>
      <c r="L75" s="62"/>
    </row>
    <row r="76" spans="2:12" s="1" customFormat="1" ht="36.95" customHeight="1">
      <c r="B76" s="42"/>
      <c r="C76" s="63" t="s">
        <v>209</v>
      </c>
      <c r="D76" s="64"/>
      <c r="E76" s="64"/>
      <c r="F76" s="64"/>
      <c r="G76" s="64"/>
      <c r="H76" s="64"/>
      <c r="I76" s="174"/>
      <c r="J76" s="64"/>
      <c r="K76" s="64"/>
      <c r="L76" s="62"/>
    </row>
    <row r="77" spans="2:12" s="1" customFormat="1" ht="6.95" customHeight="1">
      <c r="B77" s="42"/>
      <c r="C77" s="64"/>
      <c r="D77" s="64"/>
      <c r="E77" s="64"/>
      <c r="F77" s="64"/>
      <c r="G77" s="64"/>
      <c r="H77" s="64"/>
      <c r="I77" s="174"/>
      <c r="J77" s="64"/>
      <c r="K77" s="64"/>
      <c r="L77" s="62"/>
    </row>
    <row r="78" spans="2:12" s="1" customFormat="1" ht="14.45" customHeight="1">
      <c r="B78" s="42"/>
      <c r="C78" s="66" t="s">
        <v>18</v>
      </c>
      <c r="D78" s="64"/>
      <c r="E78" s="64"/>
      <c r="F78" s="64"/>
      <c r="G78" s="64"/>
      <c r="H78" s="64"/>
      <c r="I78" s="174"/>
      <c r="J78" s="64"/>
      <c r="K78" s="64"/>
      <c r="L78" s="62"/>
    </row>
    <row r="79" spans="2:12" s="1" customFormat="1" ht="16.5" customHeight="1">
      <c r="B79" s="42"/>
      <c r="C79" s="64"/>
      <c r="D79" s="64"/>
      <c r="E79" s="418" t="str">
        <f>E7</f>
        <v>Mariánská Týnice - Dostavba východního ambitu</v>
      </c>
      <c r="F79" s="419"/>
      <c r="G79" s="419"/>
      <c r="H79" s="419"/>
      <c r="I79" s="174"/>
      <c r="J79" s="64"/>
      <c r="K79" s="64"/>
      <c r="L79" s="62"/>
    </row>
    <row r="80" spans="2:12" ht="13.5">
      <c r="B80" s="29"/>
      <c r="C80" s="66" t="s">
        <v>155</v>
      </c>
      <c r="D80" s="175"/>
      <c r="E80" s="175"/>
      <c r="F80" s="175"/>
      <c r="G80" s="175"/>
      <c r="H80" s="175"/>
      <c r="J80" s="175"/>
      <c r="K80" s="175"/>
      <c r="L80" s="176"/>
    </row>
    <row r="81" spans="2:12" ht="16.5" customHeight="1">
      <c r="B81" s="29"/>
      <c r="C81" s="175"/>
      <c r="D81" s="175"/>
      <c r="E81" s="418" t="s">
        <v>158</v>
      </c>
      <c r="F81" s="423"/>
      <c r="G81" s="423"/>
      <c r="H81" s="423"/>
      <c r="J81" s="175"/>
      <c r="K81" s="175"/>
      <c r="L81" s="176"/>
    </row>
    <row r="82" spans="2:12" ht="13.5">
      <c r="B82" s="29"/>
      <c r="C82" s="66" t="s">
        <v>161</v>
      </c>
      <c r="D82" s="175"/>
      <c r="E82" s="175"/>
      <c r="F82" s="175"/>
      <c r="G82" s="175"/>
      <c r="H82" s="175"/>
      <c r="J82" s="175"/>
      <c r="K82" s="175"/>
      <c r="L82" s="176"/>
    </row>
    <row r="83" spans="2:12" s="1" customFormat="1" ht="16.5" customHeight="1">
      <c r="B83" s="42"/>
      <c r="C83" s="64"/>
      <c r="D83" s="64"/>
      <c r="E83" s="422" t="s">
        <v>2519</v>
      </c>
      <c r="F83" s="420"/>
      <c r="G83" s="420"/>
      <c r="H83" s="420"/>
      <c r="I83" s="174"/>
      <c r="J83" s="64"/>
      <c r="K83" s="64"/>
      <c r="L83" s="62"/>
    </row>
    <row r="84" spans="2:12" s="1" customFormat="1" ht="14.45" customHeight="1">
      <c r="B84" s="42"/>
      <c r="C84" s="66" t="s">
        <v>2168</v>
      </c>
      <c r="D84" s="64"/>
      <c r="E84" s="64"/>
      <c r="F84" s="64"/>
      <c r="G84" s="64"/>
      <c r="H84" s="64"/>
      <c r="I84" s="174"/>
      <c r="J84" s="64"/>
      <c r="K84" s="64"/>
      <c r="L84" s="62"/>
    </row>
    <row r="85" spans="2:12" s="1" customFormat="1" ht="17.25" customHeight="1">
      <c r="B85" s="42"/>
      <c r="C85" s="64"/>
      <c r="D85" s="64"/>
      <c r="E85" s="388" t="str">
        <f>E13</f>
        <v>2. - Neuznatelné náklady</v>
      </c>
      <c r="F85" s="420"/>
      <c r="G85" s="420"/>
      <c r="H85" s="420"/>
      <c r="I85" s="174"/>
      <c r="J85" s="64"/>
      <c r="K85" s="64"/>
      <c r="L85" s="62"/>
    </row>
    <row r="86" spans="2:12" s="1" customFormat="1" ht="6.95" customHeight="1">
      <c r="B86" s="42"/>
      <c r="C86" s="64"/>
      <c r="D86" s="64"/>
      <c r="E86" s="64"/>
      <c r="F86" s="64"/>
      <c r="G86" s="64"/>
      <c r="H86" s="64"/>
      <c r="I86" s="174"/>
      <c r="J86" s="64"/>
      <c r="K86" s="64"/>
      <c r="L86" s="62"/>
    </row>
    <row r="87" spans="2:12" s="1" customFormat="1" ht="18" customHeight="1">
      <c r="B87" s="42"/>
      <c r="C87" s="66" t="s">
        <v>26</v>
      </c>
      <c r="D87" s="64"/>
      <c r="E87" s="64"/>
      <c r="F87" s="177" t="str">
        <f>F16</f>
        <v>Mariánský Týnec 1, 33141 Kralovice</v>
      </c>
      <c r="G87" s="64"/>
      <c r="H87" s="64"/>
      <c r="I87" s="178" t="s">
        <v>28</v>
      </c>
      <c r="J87" s="74" t="str">
        <f>IF(J16="","",J16)</f>
        <v>19. 6. 2017</v>
      </c>
      <c r="K87" s="64"/>
      <c r="L87" s="62"/>
    </row>
    <row r="88" spans="2:12" s="1" customFormat="1" ht="6.95" customHeight="1">
      <c r="B88" s="42"/>
      <c r="C88" s="64"/>
      <c r="D88" s="64"/>
      <c r="E88" s="64"/>
      <c r="F88" s="64"/>
      <c r="G88" s="64"/>
      <c r="H88" s="64"/>
      <c r="I88" s="174"/>
      <c r="J88" s="64"/>
      <c r="K88" s="64"/>
      <c r="L88" s="62"/>
    </row>
    <row r="89" spans="2:12" s="1" customFormat="1" ht="13.5">
      <c r="B89" s="42"/>
      <c r="C89" s="66" t="s">
        <v>32</v>
      </c>
      <c r="D89" s="64"/>
      <c r="E89" s="64"/>
      <c r="F89" s="177" t="str">
        <f>E19</f>
        <v>Muzeum a galerie severního Plzeňska v M. Týnici</v>
      </c>
      <c r="G89" s="64"/>
      <c r="H89" s="64"/>
      <c r="I89" s="178" t="s">
        <v>38</v>
      </c>
      <c r="J89" s="177" t="str">
        <f>E25</f>
        <v>ATELIER SOUKUP OPL ŠVEHLA s.r.o.</v>
      </c>
      <c r="K89" s="64"/>
      <c r="L89" s="62"/>
    </row>
    <row r="90" spans="2:12" s="1" customFormat="1" ht="14.45" customHeight="1">
      <c r="B90" s="42"/>
      <c r="C90" s="66" t="s">
        <v>36</v>
      </c>
      <c r="D90" s="64"/>
      <c r="E90" s="64"/>
      <c r="F90" s="177" t="str">
        <f>IF(E22="","",E22)</f>
        <v/>
      </c>
      <c r="G90" s="64"/>
      <c r="H90" s="64"/>
      <c r="I90" s="174"/>
      <c r="J90" s="64"/>
      <c r="K90" s="64"/>
      <c r="L90" s="62"/>
    </row>
    <row r="91" spans="2:12" s="1" customFormat="1" ht="10.35" customHeight="1">
      <c r="B91" s="42"/>
      <c r="C91" s="64"/>
      <c r="D91" s="64"/>
      <c r="E91" s="64"/>
      <c r="F91" s="64"/>
      <c r="G91" s="64"/>
      <c r="H91" s="64"/>
      <c r="I91" s="174"/>
      <c r="J91" s="64"/>
      <c r="K91" s="64"/>
      <c r="L91" s="62"/>
    </row>
    <row r="92" spans="2:20" s="10" customFormat="1" ht="29.25" customHeight="1">
      <c r="B92" s="179"/>
      <c r="C92" s="180" t="s">
        <v>210</v>
      </c>
      <c r="D92" s="181" t="s">
        <v>62</v>
      </c>
      <c r="E92" s="181" t="s">
        <v>58</v>
      </c>
      <c r="F92" s="181" t="s">
        <v>211</v>
      </c>
      <c r="G92" s="181" t="s">
        <v>212</v>
      </c>
      <c r="H92" s="181" t="s">
        <v>213</v>
      </c>
      <c r="I92" s="182" t="s">
        <v>214</v>
      </c>
      <c r="J92" s="181" t="s">
        <v>173</v>
      </c>
      <c r="K92" s="183" t="s">
        <v>215</v>
      </c>
      <c r="L92" s="184"/>
      <c r="M92" s="82" t="s">
        <v>216</v>
      </c>
      <c r="N92" s="83" t="s">
        <v>47</v>
      </c>
      <c r="O92" s="83" t="s">
        <v>217</v>
      </c>
      <c r="P92" s="83" t="s">
        <v>218</v>
      </c>
      <c r="Q92" s="83" t="s">
        <v>219</v>
      </c>
      <c r="R92" s="83" t="s">
        <v>220</v>
      </c>
      <c r="S92" s="83" t="s">
        <v>221</v>
      </c>
      <c r="T92" s="84" t="s">
        <v>222</v>
      </c>
    </row>
    <row r="93" spans="2:63" s="1" customFormat="1" ht="29.25" customHeight="1">
      <c r="B93" s="42"/>
      <c r="C93" s="88" t="s">
        <v>174</v>
      </c>
      <c r="D93" s="64"/>
      <c r="E93" s="64"/>
      <c r="F93" s="64"/>
      <c r="G93" s="64"/>
      <c r="H93" s="64"/>
      <c r="I93" s="174"/>
      <c r="J93" s="185">
        <f>BK93</f>
        <v>0</v>
      </c>
      <c r="K93" s="64"/>
      <c r="L93" s="62"/>
      <c r="M93" s="85"/>
      <c r="N93" s="86"/>
      <c r="O93" s="86"/>
      <c r="P93" s="186">
        <f>P94+P154+P178+P187</f>
        <v>0</v>
      </c>
      <c r="Q93" s="86"/>
      <c r="R93" s="186">
        <f>R94+R154+R178+R187</f>
        <v>0</v>
      </c>
      <c r="S93" s="86"/>
      <c r="T93" s="187">
        <f>T94+T154+T178+T187</f>
        <v>0</v>
      </c>
      <c r="AT93" s="25" t="s">
        <v>76</v>
      </c>
      <c r="AU93" s="25" t="s">
        <v>175</v>
      </c>
      <c r="BK93" s="188">
        <f>BK94+BK154+BK178+BK187</f>
        <v>0</v>
      </c>
    </row>
    <row r="94" spans="2:63" s="11" customFormat="1" ht="37.35" customHeight="1">
      <c r="B94" s="189"/>
      <c r="C94" s="190"/>
      <c r="D94" s="191" t="s">
        <v>76</v>
      </c>
      <c r="E94" s="192" t="s">
        <v>223</v>
      </c>
      <c r="F94" s="192" t="s">
        <v>224</v>
      </c>
      <c r="G94" s="190"/>
      <c r="H94" s="190"/>
      <c r="I94" s="193"/>
      <c r="J94" s="194">
        <f>BK94</f>
        <v>0</v>
      </c>
      <c r="K94" s="190"/>
      <c r="L94" s="195"/>
      <c r="M94" s="196"/>
      <c r="N94" s="197"/>
      <c r="O94" s="197"/>
      <c r="P94" s="198">
        <f>P95</f>
        <v>0</v>
      </c>
      <c r="Q94" s="197"/>
      <c r="R94" s="198">
        <f>R95</f>
        <v>0</v>
      </c>
      <c r="S94" s="197"/>
      <c r="T94" s="199">
        <f>T95</f>
        <v>0</v>
      </c>
      <c r="AR94" s="200" t="s">
        <v>25</v>
      </c>
      <c r="AT94" s="201" t="s">
        <v>76</v>
      </c>
      <c r="AU94" s="201" t="s">
        <v>77</v>
      </c>
      <c r="AY94" s="200" t="s">
        <v>225</v>
      </c>
      <c r="BK94" s="202">
        <f>BK95</f>
        <v>0</v>
      </c>
    </row>
    <row r="95" spans="2:63" s="11" customFormat="1" ht="19.9" customHeight="1">
      <c r="B95" s="189"/>
      <c r="C95" s="190"/>
      <c r="D95" s="203" t="s">
        <v>76</v>
      </c>
      <c r="E95" s="204" t="s">
        <v>25</v>
      </c>
      <c r="F95" s="204" t="s">
        <v>226</v>
      </c>
      <c r="G95" s="190"/>
      <c r="H95" s="190"/>
      <c r="I95" s="193"/>
      <c r="J95" s="205">
        <f>BK95</f>
        <v>0</v>
      </c>
      <c r="K95" s="190"/>
      <c r="L95" s="195"/>
      <c r="M95" s="196"/>
      <c r="N95" s="197"/>
      <c r="O95" s="197"/>
      <c r="P95" s="198">
        <f>SUM(P96:P153)</f>
        <v>0</v>
      </c>
      <c r="Q95" s="197"/>
      <c r="R95" s="198">
        <f>SUM(R96:R153)</f>
        <v>0</v>
      </c>
      <c r="S95" s="197"/>
      <c r="T95" s="199">
        <f>SUM(T96:T153)</f>
        <v>0</v>
      </c>
      <c r="AR95" s="200" t="s">
        <v>25</v>
      </c>
      <c r="AT95" s="201" t="s">
        <v>76</v>
      </c>
      <c r="AU95" s="201" t="s">
        <v>25</v>
      </c>
      <c r="AY95" s="200" t="s">
        <v>225</v>
      </c>
      <c r="BK95" s="202">
        <f>SUM(BK96:BK153)</f>
        <v>0</v>
      </c>
    </row>
    <row r="96" spans="2:65" s="1" customFormat="1" ht="16.5" customHeight="1">
      <c r="B96" s="42"/>
      <c r="C96" s="206" t="s">
        <v>25</v>
      </c>
      <c r="D96" s="206" t="s">
        <v>227</v>
      </c>
      <c r="E96" s="207" t="s">
        <v>2524</v>
      </c>
      <c r="F96" s="208" t="s">
        <v>2525</v>
      </c>
      <c r="G96" s="209" t="s">
        <v>2526</v>
      </c>
      <c r="H96" s="210">
        <v>0.028</v>
      </c>
      <c r="I96" s="211"/>
      <c r="J96" s="212">
        <f>ROUND(I96*H96,2)</f>
        <v>0</v>
      </c>
      <c r="K96" s="208" t="s">
        <v>230</v>
      </c>
      <c r="L96" s="62"/>
      <c r="M96" s="213" t="s">
        <v>24</v>
      </c>
      <c r="N96" s="214" t="s">
        <v>48</v>
      </c>
      <c r="O96" s="43"/>
      <c r="P96" s="215">
        <f>O96*H96</f>
        <v>0</v>
      </c>
      <c r="Q96" s="215">
        <v>0</v>
      </c>
      <c r="R96" s="215">
        <f>Q96*H96</f>
        <v>0</v>
      </c>
      <c r="S96" s="215">
        <v>0</v>
      </c>
      <c r="T96" s="216">
        <f>S96*H96</f>
        <v>0</v>
      </c>
      <c r="AR96" s="25" t="s">
        <v>231</v>
      </c>
      <c r="AT96" s="25" t="s">
        <v>227</v>
      </c>
      <c r="AU96" s="25" t="s">
        <v>85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231</v>
      </c>
      <c r="BM96" s="25" t="s">
        <v>2635</v>
      </c>
    </row>
    <row r="97" spans="2:47" s="1" customFormat="1" ht="13.5">
      <c r="B97" s="42"/>
      <c r="C97" s="64"/>
      <c r="D97" s="218" t="s">
        <v>233</v>
      </c>
      <c r="E97" s="64"/>
      <c r="F97" s="219" t="s">
        <v>2525</v>
      </c>
      <c r="G97" s="64"/>
      <c r="H97" s="64"/>
      <c r="I97" s="174"/>
      <c r="J97" s="64"/>
      <c r="K97" s="64"/>
      <c r="L97" s="62"/>
      <c r="M97" s="220"/>
      <c r="N97" s="43"/>
      <c r="O97" s="43"/>
      <c r="P97" s="43"/>
      <c r="Q97" s="43"/>
      <c r="R97" s="43"/>
      <c r="S97" s="43"/>
      <c r="T97" s="79"/>
      <c r="AT97" s="25" t="s">
        <v>233</v>
      </c>
      <c r="AU97" s="25" t="s">
        <v>85</v>
      </c>
    </row>
    <row r="98" spans="2:51" s="12" customFormat="1" ht="13.5">
      <c r="B98" s="221"/>
      <c r="C98" s="222"/>
      <c r="D98" s="218" t="s">
        <v>235</v>
      </c>
      <c r="E98" s="244" t="s">
        <v>24</v>
      </c>
      <c r="F98" s="245" t="s">
        <v>2636</v>
      </c>
      <c r="G98" s="222"/>
      <c r="H98" s="246">
        <v>0.028</v>
      </c>
      <c r="I98" s="227"/>
      <c r="J98" s="222"/>
      <c r="K98" s="222"/>
      <c r="L98" s="228"/>
      <c r="M98" s="229"/>
      <c r="N98" s="230"/>
      <c r="O98" s="230"/>
      <c r="P98" s="230"/>
      <c r="Q98" s="230"/>
      <c r="R98" s="230"/>
      <c r="S98" s="230"/>
      <c r="T98" s="231"/>
      <c r="AT98" s="232" t="s">
        <v>235</v>
      </c>
      <c r="AU98" s="232" t="s">
        <v>85</v>
      </c>
      <c r="AV98" s="12" t="s">
        <v>85</v>
      </c>
      <c r="AW98" s="12" t="s">
        <v>40</v>
      </c>
      <c r="AX98" s="12" t="s">
        <v>77</v>
      </c>
      <c r="AY98" s="232" t="s">
        <v>225</v>
      </c>
    </row>
    <row r="99" spans="2:51" s="15" customFormat="1" ht="13.5">
      <c r="B99" s="258"/>
      <c r="C99" s="259"/>
      <c r="D99" s="223" t="s">
        <v>235</v>
      </c>
      <c r="E99" s="260" t="s">
        <v>24</v>
      </c>
      <c r="F99" s="261" t="s">
        <v>248</v>
      </c>
      <c r="G99" s="259"/>
      <c r="H99" s="262">
        <v>0.028</v>
      </c>
      <c r="I99" s="263"/>
      <c r="J99" s="259"/>
      <c r="K99" s="259"/>
      <c r="L99" s="264"/>
      <c r="M99" s="265"/>
      <c r="N99" s="266"/>
      <c r="O99" s="266"/>
      <c r="P99" s="266"/>
      <c r="Q99" s="266"/>
      <c r="R99" s="266"/>
      <c r="S99" s="266"/>
      <c r="T99" s="267"/>
      <c r="AT99" s="268" t="s">
        <v>235</v>
      </c>
      <c r="AU99" s="268" t="s">
        <v>85</v>
      </c>
      <c r="AV99" s="15" t="s">
        <v>231</v>
      </c>
      <c r="AW99" s="15" t="s">
        <v>40</v>
      </c>
      <c r="AX99" s="15" t="s">
        <v>25</v>
      </c>
      <c r="AY99" s="268" t="s">
        <v>225</v>
      </c>
    </row>
    <row r="100" spans="2:65" s="1" customFormat="1" ht="16.5" customHeight="1">
      <c r="B100" s="42"/>
      <c r="C100" s="206" t="s">
        <v>85</v>
      </c>
      <c r="D100" s="206" t="s">
        <v>227</v>
      </c>
      <c r="E100" s="207" t="s">
        <v>2537</v>
      </c>
      <c r="F100" s="208" t="s">
        <v>2538</v>
      </c>
      <c r="G100" s="209" t="s">
        <v>147</v>
      </c>
      <c r="H100" s="210">
        <v>22.112</v>
      </c>
      <c r="I100" s="211"/>
      <c r="J100" s="212">
        <f>ROUND(I100*H100,2)</f>
        <v>0</v>
      </c>
      <c r="K100" s="208" t="s">
        <v>230</v>
      </c>
      <c r="L100" s="62"/>
      <c r="M100" s="213" t="s">
        <v>24</v>
      </c>
      <c r="N100" s="214" t="s">
        <v>48</v>
      </c>
      <c r="O100" s="43"/>
      <c r="P100" s="215">
        <f>O100*H100</f>
        <v>0</v>
      </c>
      <c r="Q100" s="215">
        <v>0</v>
      </c>
      <c r="R100" s="215">
        <f>Q100*H100</f>
        <v>0</v>
      </c>
      <c r="S100" s="215">
        <v>0</v>
      </c>
      <c r="T100" s="216">
        <f>S100*H100</f>
        <v>0</v>
      </c>
      <c r="AR100" s="25" t="s">
        <v>231</v>
      </c>
      <c r="AT100" s="25" t="s">
        <v>227</v>
      </c>
      <c r="AU100" s="25" t="s">
        <v>85</v>
      </c>
      <c r="AY100" s="25" t="s">
        <v>225</v>
      </c>
      <c r="BE100" s="217">
        <f>IF(N100="základní",J100,0)</f>
        <v>0</v>
      </c>
      <c r="BF100" s="217">
        <f>IF(N100="snížená",J100,0)</f>
        <v>0</v>
      </c>
      <c r="BG100" s="217">
        <f>IF(N100="zákl. přenesená",J100,0)</f>
        <v>0</v>
      </c>
      <c r="BH100" s="217">
        <f>IF(N100="sníž. přenesená",J100,0)</f>
        <v>0</v>
      </c>
      <c r="BI100" s="217">
        <f>IF(N100="nulová",J100,0)</f>
        <v>0</v>
      </c>
      <c r="BJ100" s="25" t="s">
        <v>25</v>
      </c>
      <c r="BK100" s="217">
        <f>ROUND(I100*H100,2)</f>
        <v>0</v>
      </c>
      <c r="BL100" s="25" t="s">
        <v>231</v>
      </c>
      <c r="BM100" s="25" t="s">
        <v>2637</v>
      </c>
    </row>
    <row r="101" spans="2:47" s="1" customFormat="1" ht="13.5">
      <c r="B101" s="42"/>
      <c r="C101" s="64"/>
      <c r="D101" s="218" t="s">
        <v>233</v>
      </c>
      <c r="E101" s="64"/>
      <c r="F101" s="219" t="s">
        <v>2538</v>
      </c>
      <c r="G101" s="64"/>
      <c r="H101" s="64"/>
      <c r="I101" s="174"/>
      <c r="J101" s="64"/>
      <c r="K101" s="64"/>
      <c r="L101" s="62"/>
      <c r="M101" s="220"/>
      <c r="N101" s="43"/>
      <c r="O101" s="43"/>
      <c r="P101" s="43"/>
      <c r="Q101" s="43"/>
      <c r="R101" s="43"/>
      <c r="S101" s="43"/>
      <c r="T101" s="79"/>
      <c r="AT101" s="25" t="s">
        <v>233</v>
      </c>
      <c r="AU101" s="25" t="s">
        <v>85</v>
      </c>
    </row>
    <row r="102" spans="2:51" s="12" customFormat="1" ht="13.5">
      <c r="B102" s="221"/>
      <c r="C102" s="222"/>
      <c r="D102" s="218" t="s">
        <v>235</v>
      </c>
      <c r="E102" s="244" t="s">
        <v>24</v>
      </c>
      <c r="F102" s="245" t="s">
        <v>2638</v>
      </c>
      <c r="G102" s="222"/>
      <c r="H102" s="246">
        <v>22.112</v>
      </c>
      <c r="I102" s="227"/>
      <c r="J102" s="222"/>
      <c r="K102" s="222"/>
      <c r="L102" s="228"/>
      <c r="M102" s="229"/>
      <c r="N102" s="230"/>
      <c r="O102" s="230"/>
      <c r="P102" s="230"/>
      <c r="Q102" s="230"/>
      <c r="R102" s="230"/>
      <c r="S102" s="230"/>
      <c r="T102" s="231"/>
      <c r="AT102" s="232" t="s">
        <v>235</v>
      </c>
      <c r="AU102" s="232" t="s">
        <v>85</v>
      </c>
      <c r="AV102" s="12" t="s">
        <v>85</v>
      </c>
      <c r="AW102" s="12" t="s">
        <v>40</v>
      </c>
      <c r="AX102" s="12" t="s">
        <v>77</v>
      </c>
      <c r="AY102" s="232" t="s">
        <v>225</v>
      </c>
    </row>
    <row r="103" spans="2:51" s="15" customFormat="1" ht="13.5">
      <c r="B103" s="258"/>
      <c r="C103" s="259"/>
      <c r="D103" s="223" t="s">
        <v>235</v>
      </c>
      <c r="E103" s="260" t="s">
        <v>24</v>
      </c>
      <c r="F103" s="261" t="s">
        <v>248</v>
      </c>
      <c r="G103" s="259"/>
      <c r="H103" s="262">
        <v>22.112</v>
      </c>
      <c r="I103" s="263"/>
      <c r="J103" s="259"/>
      <c r="K103" s="259"/>
      <c r="L103" s="264"/>
      <c r="M103" s="265"/>
      <c r="N103" s="266"/>
      <c r="O103" s="266"/>
      <c r="P103" s="266"/>
      <c r="Q103" s="266"/>
      <c r="R103" s="266"/>
      <c r="S103" s="266"/>
      <c r="T103" s="267"/>
      <c r="AT103" s="268" t="s">
        <v>235</v>
      </c>
      <c r="AU103" s="268" t="s">
        <v>85</v>
      </c>
      <c r="AV103" s="15" t="s">
        <v>231</v>
      </c>
      <c r="AW103" s="15" t="s">
        <v>40</v>
      </c>
      <c r="AX103" s="15" t="s">
        <v>25</v>
      </c>
      <c r="AY103" s="268" t="s">
        <v>225</v>
      </c>
    </row>
    <row r="104" spans="2:65" s="1" customFormat="1" ht="16.5" customHeight="1">
      <c r="B104" s="42"/>
      <c r="C104" s="206" t="s">
        <v>91</v>
      </c>
      <c r="D104" s="206" t="s">
        <v>227</v>
      </c>
      <c r="E104" s="207" t="s">
        <v>2539</v>
      </c>
      <c r="F104" s="208" t="s">
        <v>2540</v>
      </c>
      <c r="G104" s="209" t="s">
        <v>147</v>
      </c>
      <c r="H104" s="210">
        <v>4.901</v>
      </c>
      <c r="I104" s="211"/>
      <c r="J104" s="212">
        <f>ROUND(I104*H104,2)</f>
        <v>0</v>
      </c>
      <c r="K104" s="208" t="s">
        <v>230</v>
      </c>
      <c r="L104" s="62"/>
      <c r="M104" s="213" t="s">
        <v>24</v>
      </c>
      <c r="N104" s="214" t="s">
        <v>48</v>
      </c>
      <c r="O104" s="43"/>
      <c r="P104" s="215">
        <f>O104*H104</f>
        <v>0</v>
      </c>
      <c r="Q104" s="215">
        <v>0</v>
      </c>
      <c r="R104" s="215">
        <f>Q104*H104</f>
        <v>0</v>
      </c>
      <c r="S104" s="215">
        <v>0</v>
      </c>
      <c r="T104" s="216">
        <f>S104*H104</f>
        <v>0</v>
      </c>
      <c r="AR104" s="25" t="s">
        <v>231</v>
      </c>
      <c r="AT104" s="25" t="s">
        <v>227</v>
      </c>
      <c r="AU104" s="25" t="s">
        <v>85</v>
      </c>
      <c r="AY104" s="25" t="s">
        <v>225</v>
      </c>
      <c r="BE104" s="217">
        <f>IF(N104="základní",J104,0)</f>
        <v>0</v>
      </c>
      <c r="BF104" s="217">
        <f>IF(N104="snížená",J104,0)</f>
        <v>0</v>
      </c>
      <c r="BG104" s="217">
        <f>IF(N104="zákl. přenesená",J104,0)</f>
        <v>0</v>
      </c>
      <c r="BH104" s="217">
        <f>IF(N104="sníž. přenesená",J104,0)</f>
        <v>0</v>
      </c>
      <c r="BI104" s="217">
        <f>IF(N104="nulová",J104,0)</f>
        <v>0</v>
      </c>
      <c r="BJ104" s="25" t="s">
        <v>25</v>
      </c>
      <c r="BK104" s="217">
        <f>ROUND(I104*H104,2)</f>
        <v>0</v>
      </c>
      <c r="BL104" s="25" t="s">
        <v>231</v>
      </c>
      <c r="BM104" s="25" t="s">
        <v>2639</v>
      </c>
    </row>
    <row r="105" spans="2:47" s="1" customFormat="1" ht="13.5">
      <c r="B105" s="42"/>
      <c r="C105" s="64"/>
      <c r="D105" s="218" t="s">
        <v>233</v>
      </c>
      <c r="E105" s="64"/>
      <c r="F105" s="219" t="s">
        <v>2540</v>
      </c>
      <c r="G105" s="64"/>
      <c r="H105" s="64"/>
      <c r="I105" s="174"/>
      <c r="J105" s="64"/>
      <c r="K105" s="64"/>
      <c r="L105" s="62"/>
      <c r="M105" s="220"/>
      <c r="N105" s="43"/>
      <c r="O105" s="43"/>
      <c r="P105" s="43"/>
      <c r="Q105" s="43"/>
      <c r="R105" s="43"/>
      <c r="S105" s="43"/>
      <c r="T105" s="79"/>
      <c r="AT105" s="25" t="s">
        <v>233</v>
      </c>
      <c r="AU105" s="25" t="s">
        <v>85</v>
      </c>
    </row>
    <row r="106" spans="2:51" s="12" customFormat="1" ht="27">
      <c r="B106" s="221"/>
      <c r="C106" s="222"/>
      <c r="D106" s="218" t="s">
        <v>235</v>
      </c>
      <c r="E106" s="244" t="s">
        <v>24</v>
      </c>
      <c r="F106" s="245" t="s">
        <v>2640</v>
      </c>
      <c r="G106" s="222"/>
      <c r="H106" s="246">
        <v>4.901</v>
      </c>
      <c r="I106" s="227"/>
      <c r="J106" s="222"/>
      <c r="K106" s="222"/>
      <c r="L106" s="228"/>
      <c r="M106" s="229"/>
      <c r="N106" s="230"/>
      <c r="O106" s="230"/>
      <c r="P106" s="230"/>
      <c r="Q106" s="230"/>
      <c r="R106" s="230"/>
      <c r="S106" s="230"/>
      <c r="T106" s="231"/>
      <c r="AT106" s="232" t="s">
        <v>235</v>
      </c>
      <c r="AU106" s="232" t="s">
        <v>85</v>
      </c>
      <c r="AV106" s="12" t="s">
        <v>85</v>
      </c>
      <c r="AW106" s="12" t="s">
        <v>40</v>
      </c>
      <c r="AX106" s="12" t="s">
        <v>77</v>
      </c>
      <c r="AY106" s="232" t="s">
        <v>225</v>
      </c>
    </row>
    <row r="107" spans="2:51" s="15" customFormat="1" ht="13.5">
      <c r="B107" s="258"/>
      <c r="C107" s="259"/>
      <c r="D107" s="223" t="s">
        <v>235</v>
      </c>
      <c r="E107" s="260" t="s">
        <v>24</v>
      </c>
      <c r="F107" s="261" t="s">
        <v>248</v>
      </c>
      <c r="G107" s="259"/>
      <c r="H107" s="262">
        <v>4.901</v>
      </c>
      <c r="I107" s="263"/>
      <c r="J107" s="259"/>
      <c r="K107" s="259"/>
      <c r="L107" s="264"/>
      <c r="M107" s="265"/>
      <c r="N107" s="266"/>
      <c r="O107" s="266"/>
      <c r="P107" s="266"/>
      <c r="Q107" s="266"/>
      <c r="R107" s="266"/>
      <c r="S107" s="266"/>
      <c r="T107" s="267"/>
      <c r="AT107" s="268" t="s">
        <v>235</v>
      </c>
      <c r="AU107" s="268" t="s">
        <v>85</v>
      </c>
      <c r="AV107" s="15" t="s">
        <v>231</v>
      </c>
      <c r="AW107" s="15" t="s">
        <v>40</v>
      </c>
      <c r="AX107" s="15" t="s">
        <v>25</v>
      </c>
      <c r="AY107" s="268" t="s">
        <v>225</v>
      </c>
    </row>
    <row r="108" spans="2:65" s="1" customFormat="1" ht="16.5" customHeight="1">
      <c r="B108" s="42"/>
      <c r="C108" s="206" t="s">
        <v>231</v>
      </c>
      <c r="D108" s="206" t="s">
        <v>227</v>
      </c>
      <c r="E108" s="207" t="s">
        <v>2542</v>
      </c>
      <c r="F108" s="208" t="s">
        <v>2543</v>
      </c>
      <c r="G108" s="209" t="s">
        <v>147</v>
      </c>
      <c r="H108" s="210">
        <v>2.451</v>
      </c>
      <c r="I108" s="211"/>
      <c r="J108" s="212">
        <f>ROUND(I108*H108,2)</f>
        <v>0</v>
      </c>
      <c r="K108" s="208" t="s">
        <v>230</v>
      </c>
      <c r="L108" s="62"/>
      <c r="M108" s="213" t="s">
        <v>24</v>
      </c>
      <c r="N108" s="214" t="s">
        <v>48</v>
      </c>
      <c r="O108" s="43"/>
      <c r="P108" s="215">
        <f>O108*H108</f>
        <v>0</v>
      </c>
      <c r="Q108" s="215">
        <v>0</v>
      </c>
      <c r="R108" s="215">
        <f>Q108*H108</f>
        <v>0</v>
      </c>
      <c r="S108" s="215">
        <v>0</v>
      </c>
      <c r="T108" s="216">
        <f>S108*H108</f>
        <v>0</v>
      </c>
      <c r="AR108" s="25" t="s">
        <v>231</v>
      </c>
      <c r="AT108" s="25" t="s">
        <v>227</v>
      </c>
      <c r="AU108" s="25" t="s">
        <v>85</v>
      </c>
      <c r="AY108" s="25" t="s">
        <v>225</v>
      </c>
      <c r="BE108" s="217">
        <f>IF(N108="základní",J108,0)</f>
        <v>0</v>
      </c>
      <c r="BF108" s="217">
        <f>IF(N108="snížená",J108,0)</f>
        <v>0</v>
      </c>
      <c r="BG108" s="217">
        <f>IF(N108="zákl. přenesená",J108,0)</f>
        <v>0</v>
      </c>
      <c r="BH108" s="217">
        <f>IF(N108="sníž. přenesená",J108,0)</f>
        <v>0</v>
      </c>
      <c r="BI108" s="217">
        <f>IF(N108="nulová",J108,0)</f>
        <v>0</v>
      </c>
      <c r="BJ108" s="25" t="s">
        <v>25</v>
      </c>
      <c r="BK108" s="217">
        <f>ROUND(I108*H108,2)</f>
        <v>0</v>
      </c>
      <c r="BL108" s="25" t="s">
        <v>231</v>
      </c>
      <c r="BM108" s="25" t="s">
        <v>2641</v>
      </c>
    </row>
    <row r="109" spans="2:47" s="1" customFormat="1" ht="13.5">
      <c r="B109" s="42"/>
      <c r="C109" s="64"/>
      <c r="D109" s="218" t="s">
        <v>233</v>
      </c>
      <c r="E109" s="64"/>
      <c r="F109" s="219" t="s">
        <v>2543</v>
      </c>
      <c r="G109" s="64"/>
      <c r="H109" s="64"/>
      <c r="I109" s="174"/>
      <c r="J109" s="64"/>
      <c r="K109" s="64"/>
      <c r="L109" s="62"/>
      <c r="M109" s="220"/>
      <c r="N109" s="43"/>
      <c r="O109" s="43"/>
      <c r="P109" s="43"/>
      <c r="Q109" s="43"/>
      <c r="R109" s="43"/>
      <c r="S109" s="43"/>
      <c r="T109" s="79"/>
      <c r="AT109" s="25" t="s">
        <v>233</v>
      </c>
      <c r="AU109" s="25" t="s">
        <v>85</v>
      </c>
    </row>
    <row r="110" spans="2:51" s="13" customFormat="1" ht="13.5">
      <c r="B110" s="233"/>
      <c r="C110" s="234"/>
      <c r="D110" s="218" t="s">
        <v>235</v>
      </c>
      <c r="E110" s="235" t="s">
        <v>24</v>
      </c>
      <c r="F110" s="236" t="s">
        <v>2642</v>
      </c>
      <c r="G110" s="234"/>
      <c r="H110" s="237" t="s">
        <v>24</v>
      </c>
      <c r="I110" s="238"/>
      <c r="J110" s="234"/>
      <c r="K110" s="234"/>
      <c r="L110" s="239"/>
      <c r="M110" s="240"/>
      <c r="N110" s="241"/>
      <c r="O110" s="241"/>
      <c r="P110" s="241"/>
      <c r="Q110" s="241"/>
      <c r="R110" s="241"/>
      <c r="S110" s="241"/>
      <c r="T110" s="242"/>
      <c r="AT110" s="243" t="s">
        <v>235</v>
      </c>
      <c r="AU110" s="243" t="s">
        <v>85</v>
      </c>
      <c r="AV110" s="13" t="s">
        <v>25</v>
      </c>
      <c r="AW110" s="13" t="s">
        <v>40</v>
      </c>
      <c r="AX110" s="13" t="s">
        <v>77</v>
      </c>
      <c r="AY110" s="243" t="s">
        <v>225</v>
      </c>
    </row>
    <row r="111" spans="2:51" s="12" customFormat="1" ht="13.5">
      <c r="B111" s="221"/>
      <c r="C111" s="222"/>
      <c r="D111" s="218" t="s">
        <v>235</v>
      </c>
      <c r="E111" s="244" t="s">
        <v>24</v>
      </c>
      <c r="F111" s="245" t="s">
        <v>2643</v>
      </c>
      <c r="G111" s="222"/>
      <c r="H111" s="246">
        <v>2.451</v>
      </c>
      <c r="I111" s="227"/>
      <c r="J111" s="222"/>
      <c r="K111" s="222"/>
      <c r="L111" s="228"/>
      <c r="M111" s="229"/>
      <c r="N111" s="230"/>
      <c r="O111" s="230"/>
      <c r="P111" s="230"/>
      <c r="Q111" s="230"/>
      <c r="R111" s="230"/>
      <c r="S111" s="230"/>
      <c r="T111" s="231"/>
      <c r="AT111" s="232" t="s">
        <v>235</v>
      </c>
      <c r="AU111" s="232" t="s">
        <v>85</v>
      </c>
      <c r="AV111" s="12" t="s">
        <v>85</v>
      </c>
      <c r="AW111" s="12" t="s">
        <v>40</v>
      </c>
      <c r="AX111" s="12" t="s">
        <v>77</v>
      </c>
      <c r="AY111" s="232" t="s">
        <v>225</v>
      </c>
    </row>
    <row r="112" spans="2:51" s="15" customFormat="1" ht="13.5">
      <c r="B112" s="258"/>
      <c r="C112" s="259"/>
      <c r="D112" s="223" t="s">
        <v>235</v>
      </c>
      <c r="E112" s="260" t="s">
        <v>24</v>
      </c>
      <c r="F112" s="261" t="s">
        <v>248</v>
      </c>
      <c r="G112" s="259"/>
      <c r="H112" s="262">
        <v>2.451</v>
      </c>
      <c r="I112" s="263"/>
      <c r="J112" s="259"/>
      <c r="K112" s="259"/>
      <c r="L112" s="264"/>
      <c r="M112" s="265"/>
      <c r="N112" s="266"/>
      <c r="O112" s="266"/>
      <c r="P112" s="266"/>
      <c r="Q112" s="266"/>
      <c r="R112" s="266"/>
      <c r="S112" s="266"/>
      <c r="T112" s="267"/>
      <c r="AT112" s="268" t="s">
        <v>235</v>
      </c>
      <c r="AU112" s="268" t="s">
        <v>85</v>
      </c>
      <c r="AV112" s="15" t="s">
        <v>231</v>
      </c>
      <c r="AW112" s="15" t="s">
        <v>40</v>
      </c>
      <c r="AX112" s="15" t="s">
        <v>25</v>
      </c>
      <c r="AY112" s="268" t="s">
        <v>225</v>
      </c>
    </row>
    <row r="113" spans="2:65" s="1" customFormat="1" ht="16.5" customHeight="1">
      <c r="B113" s="42"/>
      <c r="C113" s="206" t="s">
        <v>260</v>
      </c>
      <c r="D113" s="206" t="s">
        <v>227</v>
      </c>
      <c r="E113" s="207" t="s">
        <v>2544</v>
      </c>
      <c r="F113" s="208" t="s">
        <v>2545</v>
      </c>
      <c r="G113" s="209" t="s">
        <v>147</v>
      </c>
      <c r="H113" s="210">
        <v>31.912</v>
      </c>
      <c r="I113" s="211"/>
      <c r="J113" s="212">
        <f>ROUND(I113*H113,2)</f>
        <v>0</v>
      </c>
      <c r="K113" s="208" t="s">
        <v>230</v>
      </c>
      <c r="L113" s="62"/>
      <c r="M113" s="213" t="s">
        <v>24</v>
      </c>
      <c r="N113" s="214" t="s">
        <v>48</v>
      </c>
      <c r="O113" s="43"/>
      <c r="P113" s="215">
        <f>O113*H113</f>
        <v>0</v>
      </c>
      <c r="Q113" s="215">
        <v>0</v>
      </c>
      <c r="R113" s="215">
        <f>Q113*H113</f>
        <v>0</v>
      </c>
      <c r="S113" s="215">
        <v>0</v>
      </c>
      <c r="T113" s="216">
        <f>S113*H113</f>
        <v>0</v>
      </c>
      <c r="AR113" s="25" t="s">
        <v>231</v>
      </c>
      <c r="AT113" s="25" t="s">
        <v>227</v>
      </c>
      <c r="AU113" s="25" t="s">
        <v>85</v>
      </c>
      <c r="AY113" s="25" t="s">
        <v>225</v>
      </c>
      <c r="BE113" s="217">
        <f>IF(N113="základní",J113,0)</f>
        <v>0</v>
      </c>
      <c r="BF113" s="217">
        <f>IF(N113="snížená",J113,0)</f>
        <v>0</v>
      </c>
      <c r="BG113" s="217">
        <f>IF(N113="zákl. přenesená",J113,0)</f>
        <v>0</v>
      </c>
      <c r="BH113" s="217">
        <f>IF(N113="sníž. přenesená",J113,0)</f>
        <v>0</v>
      </c>
      <c r="BI113" s="217">
        <f>IF(N113="nulová",J113,0)</f>
        <v>0</v>
      </c>
      <c r="BJ113" s="25" t="s">
        <v>25</v>
      </c>
      <c r="BK113" s="217">
        <f>ROUND(I113*H113,2)</f>
        <v>0</v>
      </c>
      <c r="BL113" s="25" t="s">
        <v>231</v>
      </c>
      <c r="BM113" s="25" t="s">
        <v>2644</v>
      </c>
    </row>
    <row r="114" spans="2:47" s="1" customFormat="1" ht="13.5">
      <c r="B114" s="42"/>
      <c r="C114" s="64"/>
      <c r="D114" s="218" t="s">
        <v>233</v>
      </c>
      <c r="E114" s="64"/>
      <c r="F114" s="219" t="s">
        <v>2545</v>
      </c>
      <c r="G114" s="64"/>
      <c r="H114" s="64"/>
      <c r="I114" s="174"/>
      <c r="J114" s="64"/>
      <c r="K114" s="64"/>
      <c r="L114" s="62"/>
      <c r="M114" s="220"/>
      <c r="N114" s="43"/>
      <c r="O114" s="43"/>
      <c r="P114" s="43"/>
      <c r="Q114" s="43"/>
      <c r="R114" s="43"/>
      <c r="S114" s="43"/>
      <c r="T114" s="79"/>
      <c r="AT114" s="25" t="s">
        <v>233</v>
      </c>
      <c r="AU114" s="25" t="s">
        <v>85</v>
      </c>
    </row>
    <row r="115" spans="2:51" s="12" customFormat="1" ht="13.5">
      <c r="B115" s="221"/>
      <c r="C115" s="222"/>
      <c r="D115" s="218" t="s">
        <v>235</v>
      </c>
      <c r="E115" s="244" t="s">
        <v>24</v>
      </c>
      <c r="F115" s="245" t="s">
        <v>2645</v>
      </c>
      <c r="G115" s="222"/>
      <c r="H115" s="246">
        <v>9.802</v>
      </c>
      <c r="I115" s="227"/>
      <c r="J115" s="222"/>
      <c r="K115" s="222"/>
      <c r="L115" s="228"/>
      <c r="M115" s="229"/>
      <c r="N115" s="230"/>
      <c r="O115" s="230"/>
      <c r="P115" s="230"/>
      <c r="Q115" s="230"/>
      <c r="R115" s="230"/>
      <c r="S115" s="230"/>
      <c r="T115" s="231"/>
      <c r="AT115" s="232" t="s">
        <v>235</v>
      </c>
      <c r="AU115" s="232" t="s">
        <v>85</v>
      </c>
      <c r="AV115" s="12" t="s">
        <v>85</v>
      </c>
      <c r="AW115" s="12" t="s">
        <v>40</v>
      </c>
      <c r="AX115" s="12" t="s">
        <v>77</v>
      </c>
      <c r="AY115" s="232" t="s">
        <v>225</v>
      </c>
    </row>
    <row r="116" spans="2:51" s="12" customFormat="1" ht="13.5">
      <c r="B116" s="221"/>
      <c r="C116" s="222"/>
      <c r="D116" s="218" t="s">
        <v>235</v>
      </c>
      <c r="E116" s="244" t="s">
        <v>24</v>
      </c>
      <c r="F116" s="245" t="s">
        <v>2646</v>
      </c>
      <c r="G116" s="222"/>
      <c r="H116" s="246">
        <v>22.11</v>
      </c>
      <c r="I116" s="227"/>
      <c r="J116" s="222"/>
      <c r="K116" s="222"/>
      <c r="L116" s="228"/>
      <c r="M116" s="229"/>
      <c r="N116" s="230"/>
      <c r="O116" s="230"/>
      <c r="P116" s="230"/>
      <c r="Q116" s="230"/>
      <c r="R116" s="230"/>
      <c r="S116" s="230"/>
      <c r="T116" s="231"/>
      <c r="AT116" s="232" t="s">
        <v>235</v>
      </c>
      <c r="AU116" s="232" t="s">
        <v>85</v>
      </c>
      <c r="AV116" s="12" t="s">
        <v>85</v>
      </c>
      <c r="AW116" s="12" t="s">
        <v>40</v>
      </c>
      <c r="AX116" s="12" t="s">
        <v>77</v>
      </c>
      <c r="AY116" s="232" t="s">
        <v>225</v>
      </c>
    </row>
    <row r="117" spans="2:51" s="13" customFormat="1" ht="13.5">
      <c r="B117" s="233"/>
      <c r="C117" s="234"/>
      <c r="D117" s="218" t="s">
        <v>235</v>
      </c>
      <c r="E117" s="235" t="s">
        <v>24</v>
      </c>
      <c r="F117" s="236" t="s">
        <v>2647</v>
      </c>
      <c r="G117" s="234"/>
      <c r="H117" s="237" t="s">
        <v>24</v>
      </c>
      <c r="I117" s="238"/>
      <c r="J117" s="234"/>
      <c r="K117" s="234"/>
      <c r="L117" s="239"/>
      <c r="M117" s="240"/>
      <c r="N117" s="241"/>
      <c r="O117" s="241"/>
      <c r="P117" s="241"/>
      <c r="Q117" s="241"/>
      <c r="R117" s="241"/>
      <c r="S117" s="241"/>
      <c r="T117" s="242"/>
      <c r="AT117" s="243" t="s">
        <v>235</v>
      </c>
      <c r="AU117" s="243" t="s">
        <v>85</v>
      </c>
      <c r="AV117" s="13" t="s">
        <v>25</v>
      </c>
      <c r="AW117" s="13" t="s">
        <v>40</v>
      </c>
      <c r="AX117" s="13" t="s">
        <v>77</v>
      </c>
      <c r="AY117" s="243" t="s">
        <v>225</v>
      </c>
    </row>
    <row r="118" spans="2:51" s="15" customFormat="1" ht="13.5">
      <c r="B118" s="258"/>
      <c r="C118" s="259"/>
      <c r="D118" s="223" t="s">
        <v>235</v>
      </c>
      <c r="E118" s="260" t="s">
        <v>24</v>
      </c>
      <c r="F118" s="261" t="s">
        <v>248</v>
      </c>
      <c r="G118" s="259"/>
      <c r="H118" s="262">
        <v>31.912</v>
      </c>
      <c r="I118" s="263"/>
      <c r="J118" s="259"/>
      <c r="K118" s="259"/>
      <c r="L118" s="264"/>
      <c r="M118" s="265"/>
      <c r="N118" s="266"/>
      <c r="O118" s="266"/>
      <c r="P118" s="266"/>
      <c r="Q118" s="266"/>
      <c r="R118" s="266"/>
      <c r="S118" s="266"/>
      <c r="T118" s="267"/>
      <c r="AT118" s="268" t="s">
        <v>235</v>
      </c>
      <c r="AU118" s="268" t="s">
        <v>85</v>
      </c>
      <c r="AV118" s="15" t="s">
        <v>231</v>
      </c>
      <c r="AW118" s="15" t="s">
        <v>40</v>
      </c>
      <c r="AX118" s="15" t="s">
        <v>25</v>
      </c>
      <c r="AY118" s="268" t="s">
        <v>225</v>
      </c>
    </row>
    <row r="119" spans="2:65" s="1" customFormat="1" ht="16.5" customHeight="1">
      <c r="B119" s="42"/>
      <c r="C119" s="206" t="s">
        <v>265</v>
      </c>
      <c r="D119" s="206" t="s">
        <v>227</v>
      </c>
      <c r="E119" s="207" t="s">
        <v>434</v>
      </c>
      <c r="F119" s="208" t="s">
        <v>435</v>
      </c>
      <c r="G119" s="209" t="s">
        <v>147</v>
      </c>
      <c r="H119" s="210">
        <v>8.121</v>
      </c>
      <c r="I119" s="211"/>
      <c r="J119" s="212">
        <f>ROUND(I119*H119,2)</f>
        <v>0</v>
      </c>
      <c r="K119" s="208" t="s">
        <v>230</v>
      </c>
      <c r="L119" s="62"/>
      <c r="M119" s="213" t="s">
        <v>24</v>
      </c>
      <c r="N119" s="214" t="s">
        <v>48</v>
      </c>
      <c r="O119" s="43"/>
      <c r="P119" s="215">
        <f>O119*H119</f>
        <v>0</v>
      </c>
      <c r="Q119" s="215">
        <v>0</v>
      </c>
      <c r="R119" s="215">
        <f>Q119*H119</f>
        <v>0</v>
      </c>
      <c r="S119" s="215">
        <v>0</v>
      </c>
      <c r="T119" s="216">
        <f>S119*H119</f>
        <v>0</v>
      </c>
      <c r="AR119" s="25" t="s">
        <v>231</v>
      </c>
      <c r="AT119" s="25" t="s">
        <v>227</v>
      </c>
      <c r="AU119" s="25" t="s">
        <v>85</v>
      </c>
      <c r="AY119" s="25" t="s">
        <v>225</v>
      </c>
      <c r="BE119" s="217">
        <f>IF(N119="základní",J119,0)</f>
        <v>0</v>
      </c>
      <c r="BF119" s="217">
        <f>IF(N119="snížená",J119,0)</f>
        <v>0</v>
      </c>
      <c r="BG119" s="217">
        <f>IF(N119="zákl. přenesená",J119,0)</f>
        <v>0</v>
      </c>
      <c r="BH119" s="217">
        <f>IF(N119="sníž. přenesená",J119,0)</f>
        <v>0</v>
      </c>
      <c r="BI119" s="217">
        <f>IF(N119="nulová",J119,0)</f>
        <v>0</v>
      </c>
      <c r="BJ119" s="25" t="s">
        <v>25</v>
      </c>
      <c r="BK119" s="217">
        <f>ROUND(I119*H119,2)</f>
        <v>0</v>
      </c>
      <c r="BL119" s="25" t="s">
        <v>231</v>
      </c>
      <c r="BM119" s="25" t="s">
        <v>2648</v>
      </c>
    </row>
    <row r="120" spans="2:47" s="1" customFormat="1" ht="13.5">
      <c r="B120" s="42"/>
      <c r="C120" s="64"/>
      <c r="D120" s="223" t="s">
        <v>233</v>
      </c>
      <c r="E120" s="64"/>
      <c r="F120" s="269" t="s">
        <v>435</v>
      </c>
      <c r="G120" s="64"/>
      <c r="H120" s="64"/>
      <c r="I120" s="174"/>
      <c r="J120" s="64"/>
      <c r="K120" s="64"/>
      <c r="L120" s="62"/>
      <c r="M120" s="220"/>
      <c r="N120" s="43"/>
      <c r="O120" s="43"/>
      <c r="P120" s="43"/>
      <c r="Q120" s="43"/>
      <c r="R120" s="43"/>
      <c r="S120" s="43"/>
      <c r="T120" s="79"/>
      <c r="AT120" s="25" t="s">
        <v>233</v>
      </c>
      <c r="AU120" s="25" t="s">
        <v>85</v>
      </c>
    </row>
    <row r="121" spans="2:65" s="1" customFormat="1" ht="16.5" customHeight="1">
      <c r="B121" s="42"/>
      <c r="C121" s="274" t="s">
        <v>272</v>
      </c>
      <c r="D121" s="274" t="s">
        <v>697</v>
      </c>
      <c r="E121" s="275" t="s">
        <v>2557</v>
      </c>
      <c r="F121" s="276" t="s">
        <v>2558</v>
      </c>
      <c r="G121" s="277" t="s">
        <v>692</v>
      </c>
      <c r="H121" s="278">
        <v>85.12</v>
      </c>
      <c r="I121" s="279"/>
      <c r="J121" s="280">
        <f>ROUND(I121*H121,2)</f>
        <v>0</v>
      </c>
      <c r="K121" s="276" t="s">
        <v>24</v>
      </c>
      <c r="L121" s="281"/>
      <c r="M121" s="282" t="s">
        <v>24</v>
      </c>
      <c r="N121" s="283" t="s">
        <v>48</v>
      </c>
      <c r="O121" s="43"/>
      <c r="P121" s="215">
        <f>O121*H121</f>
        <v>0</v>
      </c>
      <c r="Q121" s="215">
        <v>0</v>
      </c>
      <c r="R121" s="215">
        <f>Q121*H121</f>
        <v>0</v>
      </c>
      <c r="S121" s="215">
        <v>0</v>
      </c>
      <c r="T121" s="216">
        <f>S121*H121</f>
        <v>0</v>
      </c>
      <c r="AR121" s="25" t="s">
        <v>277</v>
      </c>
      <c r="AT121" s="25" t="s">
        <v>697</v>
      </c>
      <c r="AU121" s="25" t="s">
        <v>85</v>
      </c>
      <c r="AY121" s="25" t="s">
        <v>225</v>
      </c>
      <c r="BE121" s="217">
        <f>IF(N121="základní",J121,0)</f>
        <v>0</v>
      </c>
      <c r="BF121" s="217">
        <f>IF(N121="snížená",J121,0)</f>
        <v>0</v>
      </c>
      <c r="BG121" s="217">
        <f>IF(N121="zákl. přenesená",J121,0)</f>
        <v>0</v>
      </c>
      <c r="BH121" s="217">
        <f>IF(N121="sníž. přenesená",J121,0)</f>
        <v>0</v>
      </c>
      <c r="BI121" s="217">
        <f>IF(N121="nulová",J121,0)</f>
        <v>0</v>
      </c>
      <c r="BJ121" s="25" t="s">
        <v>25</v>
      </c>
      <c r="BK121" s="217">
        <f>ROUND(I121*H121,2)</f>
        <v>0</v>
      </c>
      <c r="BL121" s="25" t="s">
        <v>231</v>
      </c>
      <c r="BM121" s="25" t="s">
        <v>2649</v>
      </c>
    </row>
    <row r="122" spans="2:47" s="1" customFormat="1" ht="13.5">
      <c r="B122" s="42"/>
      <c r="C122" s="64"/>
      <c r="D122" s="218" t="s">
        <v>233</v>
      </c>
      <c r="E122" s="64"/>
      <c r="F122" s="219" t="s">
        <v>2558</v>
      </c>
      <c r="G122" s="64"/>
      <c r="H122" s="64"/>
      <c r="I122" s="174"/>
      <c r="J122" s="64"/>
      <c r="K122" s="64"/>
      <c r="L122" s="62"/>
      <c r="M122" s="220"/>
      <c r="N122" s="43"/>
      <c r="O122" s="43"/>
      <c r="P122" s="43"/>
      <c r="Q122" s="43"/>
      <c r="R122" s="43"/>
      <c r="S122" s="43"/>
      <c r="T122" s="79"/>
      <c r="AT122" s="25" t="s">
        <v>233</v>
      </c>
      <c r="AU122" s="25" t="s">
        <v>85</v>
      </c>
    </row>
    <row r="123" spans="2:51" s="12" customFormat="1" ht="13.5">
      <c r="B123" s="221"/>
      <c r="C123" s="222"/>
      <c r="D123" s="218" t="s">
        <v>235</v>
      </c>
      <c r="E123" s="244" t="s">
        <v>24</v>
      </c>
      <c r="F123" s="245" t="s">
        <v>2650</v>
      </c>
      <c r="G123" s="222"/>
      <c r="H123" s="246">
        <v>85.12</v>
      </c>
      <c r="I123" s="227"/>
      <c r="J123" s="222"/>
      <c r="K123" s="222"/>
      <c r="L123" s="228"/>
      <c r="M123" s="229"/>
      <c r="N123" s="230"/>
      <c r="O123" s="230"/>
      <c r="P123" s="230"/>
      <c r="Q123" s="230"/>
      <c r="R123" s="230"/>
      <c r="S123" s="230"/>
      <c r="T123" s="231"/>
      <c r="AT123" s="232" t="s">
        <v>235</v>
      </c>
      <c r="AU123" s="232" t="s">
        <v>85</v>
      </c>
      <c r="AV123" s="12" t="s">
        <v>85</v>
      </c>
      <c r="AW123" s="12" t="s">
        <v>40</v>
      </c>
      <c r="AX123" s="12" t="s">
        <v>77</v>
      </c>
      <c r="AY123" s="232" t="s">
        <v>225</v>
      </c>
    </row>
    <row r="124" spans="2:51" s="15" customFormat="1" ht="13.5">
      <c r="B124" s="258"/>
      <c r="C124" s="259"/>
      <c r="D124" s="223" t="s">
        <v>235</v>
      </c>
      <c r="E124" s="260" t="s">
        <v>24</v>
      </c>
      <c r="F124" s="261" t="s">
        <v>248</v>
      </c>
      <c r="G124" s="259"/>
      <c r="H124" s="262">
        <v>85.12</v>
      </c>
      <c r="I124" s="263"/>
      <c r="J124" s="259"/>
      <c r="K124" s="259"/>
      <c r="L124" s="264"/>
      <c r="M124" s="265"/>
      <c r="N124" s="266"/>
      <c r="O124" s="266"/>
      <c r="P124" s="266"/>
      <c r="Q124" s="266"/>
      <c r="R124" s="266"/>
      <c r="S124" s="266"/>
      <c r="T124" s="267"/>
      <c r="AT124" s="268" t="s">
        <v>235</v>
      </c>
      <c r="AU124" s="268" t="s">
        <v>85</v>
      </c>
      <c r="AV124" s="15" t="s">
        <v>231</v>
      </c>
      <c r="AW124" s="15" t="s">
        <v>40</v>
      </c>
      <c r="AX124" s="15" t="s">
        <v>25</v>
      </c>
      <c r="AY124" s="268" t="s">
        <v>225</v>
      </c>
    </row>
    <row r="125" spans="2:65" s="1" customFormat="1" ht="16.5" customHeight="1">
      <c r="B125" s="42"/>
      <c r="C125" s="206" t="s">
        <v>277</v>
      </c>
      <c r="D125" s="206" t="s">
        <v>227</v>
      </c>
      <c r="E125" s="207" t="s">
        <v>2559</v>
      </c>
      <c r="F125" s="208" t="s">
        <v>2560</v>
      </c>
      <c r="G125" s="209" t="s">
        <v>147</v>
      </c>
      <c r="H125" s="210">
        <v>44.8</v>
      </c>
      <c r="I125" s="211"/>
      <c r="J125" s="212">
        <f>ROUND(I125*H125,2)</f>
        <v>0</v>
      </c>
      <c r="K125" s="208" t="s">
        <v>230</v>
      </c>
      <c r="L125" s="62"/>
      <c r="M125" s="213" t="s">
        <v>24</v>
      </c>
      <c r="N125" s="214" t="s">
        <v>48</v>
      </c>
      <c r="O125" s="43"/>
      <c r="P125" s="215">
        <f>O125*H125</f>
        <v>0</v>
      </c>
      <c r="Q125" s="215">
        <v>0</v>
      </c>
      <c r="R125" s="215">
        <f>Q125*H125</f>
        <v>0</v>
      </c>
      <c r="S125" s="215">
        <v>0</v>
      </c>
      <c r="T125" s="216">
        <f>S125*H125</f>
        <v>0</v>
      </c>
      <c r="AR125" s="25" t="s">
        <v>231</v>
      </c>
      <c r="AT125" s="25" t="s">
        <v>227</v>
      </c>
      <c r="AU125" s="25" t="s">
        <v>85</v>
      </c>
      <c r="AY125" s="25" t="s">
        <v>225</v>
      </c>
      <c r="BE125" s="217">
        <f>IF(N125="základní",J125,0)</f>
        <v>0</v>
      </c>
      <c r="BF125" s="217">
        <f>IF(N125="snížená",J125,0)</f>
        <v>0</v>
      </c>
      <c r="BG125" s="217">
        <f>IF(N125="zákl. přenesená",J125,0)</f>
        <v>0</v>
      </c>
      <c r="BH125" s="217">
        <f>IF(N125="sníž. přenesená",J125,0)</f>
        <v>0</v>
      </c>
      <c r="BI125" s="217">
        <f>IF(N125="nulová",J125,0)</f>
        <v>0</v>
      </c>
      <c r="BJ125" s="25" t="s">
        <v>25</v>
      </c>
      <c r="BK125" s="217">
        <f>ROUND(I125*H125,2)</f>
        <v>0</v>
      </c>
      <c r="BL125" s="25" t="s">
        <v>231</v>
      </c>
      <c r="BM125" s="25" t="s">
        <v>2651</v>
      </c>
    </row>
    <row r="126" spans="2:47" s="1" customFormat="1" ht="13.5">
      <c r="B126" s="42"/>
      <c r="C126" s="64"/>
      <c r="D126" s="218" t="s">
        <v>233</v>
      </c>
      <c r="E126" s="64"/>
      <c r="F126" s="219" t="s">
        <v>2560</v>
      </c>
      <c r="G126" s="64"/>
      <c r="H126" s="64"/>
      <c r="I126" s="174"/>
      <c r="J126" s="64"/>
      <c r="K126" s="64"/>
      <c r="L126" s="62"/>
      <c r="M126" s="220"/>
      <c r="N126" s="43"/>
      <c r="O126" s="43"/>
      <c r="P126" s="43"/>
      <c r="Q126" s="43"/>
      <c r="R126" s="43"/>
      <c r="S126" s="43"/>
      <c r="T126" s="79"/>
      <c r="AT126" s="25" t="s">
        <v>233</v>
      </c>
      <c r="AU126" s="25" t="s">
        <v>85</v>
      </c>
    </row>
    <row r="127" spans="2:51" s="12" customFormat="1" ht="13.5">
      <c r="B127" s="221"/>
      <c r="C127" s="222"/>
      <c r="D127" s="218" t="s">
        <v>235</v>
      </c>
      <c r="E127" s="244" t="s">
        <v>24</v>
      </c>
      <c r="F127" s="245" t="s">
        <v>2652</v>
      </c>
      <c r="G127" s="222"/>
      <c r="H127" s="246">
        <v>44.8</v>
      </c>
      <c r="I127" s="227"/>
      <c r="J127" s="222"/>
      <c r="K127" s="222"/>
      <c r="L127" s="228"/>
      <c r="M127" s="229"/>
      <c r="N127" s="230"/>
      <c r="O127" s="230"/>
      <c r="P127" s="230"/>
      <c r="Q127" s="230"/>
      <c r="R127" s="230"/>
      <c r="S127" s="230"/>
      <c r="T127" s="231"/>
      <c r="AT127" s="232" t="s">
        <v>235</v>
      </c>
      <c r="AU127" s="232" t="s">
        <v>85</v>
      </c>
      <c r="AV127" s="12" t="s">
        <v>85</v>
      </c>
      <c r="AW127" s="12" t="s">
        <v>40</v>
      </c>
      <c r="AX127" s="12" t="s">
        <v>77</v>
      </c>
      <c r="AY127" s="232" t="s">
        <v>225</v>
      </c>
    </row>
    <row r="128" spans="2:51" s="15" customFormat="1" ht="13.5">
      <c r="B128" s="258"/>
      <c r="C128" s="259"/>
      <c r="D128" s="223" t="s">
        <v>235</v>
      </c>
      <c r="E128" s="260" t="s">
        <v>24</v>
      </c>
      <c r="F128" s="261" t="s">
        <v>248</v>
      </c>
      <c r="G128" s="259"/>
      <c r="H128" s="262">
        <v>44.8</v>
      </c>
      <c r="I128" s="263"/>
      <c r="J128" s="259"/>
      <c r="K128" s="259"/>
      <c r="L128" s="264"/>
      <c r="M128" s="265"/>
      <c r="N128" s="266"/>
      <c r="O128" s="266"/>
      <c r="P128" s="266"/>
      <c r="Q128" s="266"/>
      <c r="R128" s="266"/>
      <c r="S128" s="266"/>
      <c r="T128" s="267"/>
      <c r="AT128" s="268" t="s">
        <v>235</v>
      </c>
      <c r="AU128" s="268" t="s">
        <v>85</v>
      </c>
      <c r="AV128" s="15" t="s">
        <v>231</v>
      </c>
      <c r="AW128" s="15" t="s">
        <v>40</v>
      </c>
      <c r="AX128" s="15" t="s">
        <v>25</v>
      </c>
      <c r="AY128" s="268" t="s">
        <v>225</v>
      </c>
    </row>
    <row r="129" spans="2:65" s="1" customFormat="1" ht="25.5" customHeight="1">
      <c r="B129" s="42"/>
      <c r="C129" s="206" t="s">
        <v>284</v>
      </c>
      <c r="D129" s="206" t="s">
        <v>227</v>
      </c>
      <c r="E129" s="207" t="s">
        <v>2562</v>
      </c>
      <c r="F129" s="208" t="s">
        <v>2563</v>
      </c>
      <c r="G129" s="209" t="s">
        <v>141</v>
      </c>
      <c r="H129" s="210">
        <v>24.7</v>
      </c>
      <c r="I129" s="211"/>
      <c r="J129" s="212">
        <f>ROUND(I129*H129,2)</f>
        <v>0</v>
      </c>
      <c r="K129" s="208" t="s">
        <v>230</v>
      </c>
      <c r="L129" s="62"/>
      <c r="M129" s="213" t="s">
        <v>24</v>
      </c>
      <c r="N129" s="214" t="s">
        <v>48</v>
      </c>
      <c r="O129" s="43"/>
      <c r="P129" s="215">
        <f>O129*H129</f>
        <v>0</v>
      </c>
      <c r="Q129" s="215">
        <v>0</v>
      </c>
      <c r="R129" s="215">
        <f>Q129*H129</f>
        <v>0</v>
      </c>
      <c r="S129" s="215">
        <v>0</v>
      </c>
      <c r="T129" s="216">
        <f>S129*H129</f>
        <v>0</v>
      </c>
      <c r="AR129" s="25" t="s">
        <v>231</v>
      </c>
      <c r="AT129" s="25" t="s">
        <v>227</v>
      </c>
      <c r="AU129" s="25" t="s">
        <v>85</v>
      </c>
      <c r="AY129" s="25" t="s">
        <v>225</v>
      </c>
      <c r="BE129" s="217">
        <f>IF(N129="základní",J129,0)</f>
        <v>0</v>
      </c>
      <c r="BF129" s="217">
        <f>IF(N129="snížená",J129,0)</f>
        <v>0</v>
      </c>
      <c r="BG129" s="217">
        <f>IF(N129="zákl. přenesená",J129,0)</f>
        <v>0</v>
      </c>
      <c r="BH129" s="217">
        <f>IF(N129="sníž. přenesená",J129,0)</f>
        <v>0</v>
      </c>
      <c r="BI129" s="217">
        <f>IF(N129="nulová",J129,0)</f>
        <v>0</v>
      </c>
      <c r="BJ129" s="25" t="s">
        <v>25</v>
      </c>
      <c r="BK129" s="217">
        <f>ROUND(I129*H129,2)</f>
        <v>0</v>
      </c>
      <c r="BL129" s="25" t="s">
        <v>231</v>
      </c>
      <c r="BM129" s="25" t="s">
        <v>2653</v>
      </c>
    </row>
    <row r="130" spans="2:47" s="1" customFormat="1" ht="13.5">
      <c r="B130" s="42"/>
      <c r="C130" s="64"/>
      <c r="D130" s="218" t="s">
        <v>233</v>
      </c>
      <c r="E130" s="64"/>
      <c r="F130" s="219" t="s">
        <v>2563</v>
      </c>
      <c r="G130" s="64"/>
      <c r="H130" s="64"/>
      <c r="I130" s="174"/>
      <c r="J130" s="64"/>
      <c r="K130" s="64"/>
      <c r="L130" s="62"/>
      <c r="M130" s="220"/>
      <c r="N130" s="43"/>
      <c r="O130" s="43"/>
      <c r="P130" s="43"/>
      <c r="Q130" s="43"/>
      <c r="R130" s="43"/>
      <c r="S130" s="43"/>
      <c r="T130" s="79"/>
      <c r="AT130" s="25" t="s">
        <v>233</v>
      </c>
      <c r="AU130" s="25" t="s">
        <v>85</v>
      </c>
    </row>
    <row r="131" spans="2:51" s="12" customFormat="1" ht="13.5">
      <c r="B131" s="221"/>
      <c r="C131" s="222"/>
      <c r="D131" s="218" t="s">
        <v>235</v>
      </c>
      <c r="E131" s="244" t="s">
        <v>24</v>
      </c>
      <c r="F131" s="245" t="s">
        <v>2654</v>
      </c>
      <c r="G131" s="222"/>
      <c r="H131" s="246">
        <v>24.7</v>
      </c>
      <c r="I131" s="227"/>
      <c r="J131" s="222"/>
      <c r="K131" s="222"/>
      <c r="L131" s="228"/>
      <c r="M131" s="229"/>
      <c r="N131" s="230"/>
      <c r="O131" s="230"/>
      <c r="P131" s="230"/>
      <c r="Q131" s="230"/>
      <c r="R131" s="230"/>
      <c r="S131" s="230"/>
      <c r="T131" s="231"/>
      <c r="AT131" s="232" t="s">
        <v>235</v>
      </c>
      <c r="AU131" s="232" t="s">
        <v>85</v>
      </c>
      <c r="AV131" s="12" t="s">
        <v>85</v>
      </c>
      <c r="AW131" s="12" t="s">
        <v>40</v>
      </c>
      <c r="AX131" s="12" t="s">
        <v>77</v>
      </c>
      <c r="AY131" s="232" t="s">
        <v>225</v>
      </c>
    </row>
    <row r="132" spans="2:51" s="15" customFormat="1" ht="13.5">
      <c r="B132" s="258"/>
      <c r="C132" s="259"/>
      <c r="D132" s="223" t="s">
        <v>235</v>
      </c>
      <c r="E132" s="260" t="s">
        <v>24</v>
      </c>
      <c r="F132" s="261" t="s">
        <v>248</v>
      </c>
      <c r="G132" s="259"/>
      <c r="H132" s="262">
        <v>24.7</v>
      </c>
      <c r="I132" s="263"/>
      <c r="J132" s="259"/>
      <c r="K132" s="259"/>
      <c r="L132" s="264"/>
      <c r="M132" s="265"/>
      <c r="N132" s="266"/>
      <c r="O132" s="266"/>
      <c r="P132" s="266"/>
      <c r="Q132" s="266"/>
      <c r="R132" s="266"/>
      <c r="S132" s="266"/>
      <c r="T132" s="267"/>
      <c r="AT132" s="268" t="s">
        <v>235</v>
      </c>
      <c r="AU132" s="268" t="s">
        <v>85</v>
      </c>
      <c r="AV132" s="15" t="s">
        <v>231</v>
      </c>
      <c r="AW132" s="15" t="s">
        <v>40</v>
      </c>
      <c r="AX132" s="15" t="s">
        <v>25</v>
      </c>
      <c r="AY132" s="268" t="s">
        <v>225</v>
      </c>
    </row>
    <row r="133" spans="2:65" s="1" customFormat="1" ht="25.5" customHeight="1">
      <c r="B133" s="42"/>
      <c r="C133" s="206" t="s">
        <v>30</v>
      </c>
      <c r="D133" s="206" t="s">
        <v>227</v>
      </c>
      <c r="E133" s="207" t="s">
        <v>2564</v>
      </c>
      <c r="F133" s="208" t="s">
        <v>2565</v>
      </c>
      <c r="G133" s="209" t="s">
        <v>141</v>
      </c>
      <c r="H133" s="210">
        <v>16.5</v>
      </c>
      <c r="I133" s="211"/>
      <c r="J133" s="212">
        <f>ROUND(I133*H133,2)</f>
        <v>0</v>
      </c>
      <c r="K133" s="208" t="s">
        <v>230</v>
      </c>
      <c r="L133" s="62"/>
      <c r="M133" s="213" t="s">
        <v>24</v>
      </c>
      <c r="N133" s="214" t="s">
        <v>48</v>
      </c>
      <c r="O133" s="43"/>
      <c r="P133" s="215">
        <f>O133*H133</f>
        <v>0</v>
      </c>
      <c r="Q133" s="215">
        <v>0</v>
      </c>
      <c r="R133" s="215">
        <f>Q133*H133</f>
        <v>0</v>
      </c>
      <c r="S133" s="215">
        <v>0</v>
      </c>
      <c r="T133" s="216">
        <f>S133*H133</f>
        <v>0</v>
      </c>
      <c r="AR133" s="25" t="s">
        <v>231</v>
      </c>
      <c r="AT133" s="25" t="s">
        <v>227</v>
      </c>
      <c r="AU133" s="25" t="s">
        <v>85</v>
      </c>
      <c r="AY133" s="25" t="s">
        <v>225</v>
      </c>
      <c r="BE133" s="217">
        <f>IF(N133="základní",J133,0)</f>
        <v>0</v>
      </c>
      <c r="BF133" s="217">
        <f>IF(N133="snížená",J133,0)</f>
        <v>0</v>
      </c>
      <c r="BG133" s="217">
        <f>IF(N133="zákl. přenesená",J133,0)</f>
        <v>0</v>
      </c>
      <c r="BH133" s="217">
        <f>IF(N133="sníž. přenesená",J133,0)</f>
        <v>0</v>
      </c>
      <c r="BI133" s="217">
        <f>IF(N133="nulová",J133,0)</f>
        <v>0</v>
      </c>
      <c r="BJ133" s="25" t="s">
        <v>25</v>
      </c>
      <c r="BK133" s="217">
        <f>ROUND(I133*H133,2)</f>
        <v>0</v>
      </c>
      <c r="BL133" s="25" t="s">
        <v>231</v>
      </c>
      <c r="BM133" s="25" t="s">
        <v>2655</v>
      </c>
    </row>
    <row r="134" spans="2:47" s="1" customFormat="1" ht="13.5">
      <c r="B134" s="42"/>
      <c r="C134" s="64"/>
      <c r="D134" s="223" t="s">
        <v>233</v>
      </c>
      <c r="E134" s="64"/>
      <c r="F134" s="269" t="s">
        <v>2565</v>
      </c>
      <c r="G134" s="64"/>
      <c r="H134" s="64"/>
      <c r="I134" s="174"/>
      <c r="J134" s="64"/>
      <c r="K134" s="64"/>
      <c r="L134" s="62"/>
      <c r="M134" s="220"/>
      <c r="N134" s="43"/>
      <c r="O134" s="43"/>
      <c r="P134" s="43"/>
      <c r="Q134" s="43"/>
      <c r="R134" s="43"/>
      <c r="S134" s="43"/>
      <c r="T134" s="79"/>
      <c r="AT134" s="25" t="s">
        <v>233</v>
      </c>
      <c r="AU134" s="25" t="s">
        <v>85</v>
      </c>
    </row>
    <row r="135" spans="2:65" s="1" customFormat="1" ht="16.5" customHeight="1">
      <c r="B135" s="42"/>
      <c r="C135" s="274" t="s">
        <v>327</v>
      </c>
      <c r="D135" s="274" t="s">
        <v>697</v>
      </c>
      <c r="E135" s="275" t="s">
        <v>2567</v>
      </c>
      <c r="F135" s="276" t="s">
        <v>2568</v>
      </c>
      <c r="G135" s="277" t="s">
        <v>1149</v>
      </c>
      <c r="H135" s="278">
        <v>0.495</v>
      </c>
      <c r="I135" s="279"/>
      <c r="J135" s="280">
        <f>ROUND(I135*H135,2)</f>
        <v>0</v>
      </c>
      <c r="K135" s="276" t="s">
        <v>230</v>
      </c>
      <c r="L135" s="281"/>
      <c r="M135" s="282" t="s">
        <v>24</v>
      </c>
      <c r="N135" s="283" t="s">
        <v>48</v>
      </c>
      <c r="O135" s="43"/>
      <c r="P135" s="215">
        <f>O135*H135</f>
        <v>0</v>
      </c>
      <c r="Q135" s="215">
        <v>0</v>
      </c>
      <c r="R135" s="215">
        <f>Q135*H135</f>
        <v>0</v>
      </c>
      <c r="S135" s="215">
        <v>0</v>
      </c>
      <c r="T135" s="216">
        <f>S135*H135</f>
        <v>0</v>
      </c>
      <c r="AR135" s="25" t="s">
        <v>277</v>
      </c>
      <c r="AT135" s="25" t="s">
        <v>697</v>
      </c>
      <c r="AU135" s="25" t="s">
        <v>85</v>
      </c>
      <c r="AY135" s="25" t="s">
        <v>225</v>
      </c>
      <c r="BE135" s="217">
        <f>IF(N135="základní",J135,0)</f>
        <v>0</v>
      </c>
      <c r="BF135" s="217">
        <f>IF(N135="snížená",J135,0)</f>
        <v>0</v>
      </c>
      <c r="BG135" s="217">
        <f>IF(N135="zákl. přenesená",J135,0)</f>
        <v>0</v>
      </c>
      <c r="BH135" s="217">
        <f>IF(N135="sníž. přenesená",J135,0)</f>
        <v>0</v>
      </c>
      <c r="BI135" s="217">
        <f>IF(N135="nulová",J135,0)</f>
        <v>0</v>
      </c>
      <c r="BJ135" s="25" t="s">
        <v>25</v>
      </c>
      <c r="BK135" s="217">
        <f>ROUND(I135*H135,2)</f>
        <v>0</v>
      </c>
      <c r="BL135" s="25" t="s">
        <v>231</v>
      </c>
      <c r="BM135" s="25" t="s">
        <v>2656</v>
      </c>
    </row>
    <row r="136" spans="2:47" s="1" customFormat="1" ht="13.5">
      <c r="B136" s="42"/>
      <c r="C136" s="64"/>
      <c r="D136" s="218" t="s">
        <v>233</v>
      </c>
      <c r="E136" s="64"/>
      <c r="F136" s="219" t="s">
        <v>2568</v>
      </c>
      <c r="G136" s="64"/>
      <c r="H136" s="64"/>
      <c r="I136" s="174"/>
      <c r="J136" s="64"/>
      <c r="K136" s="64"/>
      <c r="L136" s="62"/>
      <c r="M136" s="220"/>
      <c r="N136" s="43"/>
      <c r="O136" s="43"/>
      <c r="P136" s="43"/>
      <c r="Q136" s="43"/>
      <c r="R136" s="43"/>
      <c r="S136" s="43"/>
      <c r="T136" s="79"/>
      <c r="AT136" s="25" t="s">
        <v>233</v>
      </c>
      <c r="AU136" s="25" t="s">
        <v>85</v>
      </c>
    </row>
    <row r="137" spans="2:51" s="12" customFormat="1" ht="13.5">
      <c r="B137" s="221"/>
      <c r="C137" s="222"/>
      <c r="D137" s="218" t="s">
        <v>235</v>
      </c>
      <c r="E137" s="244" t="s">
        <v>24</v>
      </c>
      <c r="F137" s="245" t="s">
        <v>2657</v>
      </c>
      <c r="G137" s="222"/>
      <c r="H137" s="246">
        <v>0.495</v>
      </c>
      <c r="I137" s="227"/>
      <c r="J137" s="222"/>
      <c r="K137" s="222"/>
      <c r="L137" s="228"/>
      <c r="M137" s="229"/>
      <c r="N137" s="230"/>
      <c r="O137" s="230"/>
      <c r="P137" s="230"/>
      <c r="Q137" s="230"/>
      <c r="R137" s="230"/>
      <c r="S137" s="230"/>
      <c r="T137" s="231"/>
      <c r="AT137" s="232" t="s">
        <v>235</v>
      </c>
      <c r="AU137" s="232" t="s">
        <v>85</v>
      </c>
      <c r="AV137" s="12" t="s">
        <v>85</v>
      </c>
      <c r="AW137" s="12" t="s">
        <v>40</v>
      </c>
      <c r="AX137" s="12" t="s">
        <v>77</v>
      </c>
      <c r="AY137" s="232" t="s">
        <v>225</v>
      </c>
    </row>
    <row r="138" spans="2:51" s="15" customFormat="1" ht="13.5">
      <c r="B138" s="258"/>
      <c r="C138" s="259"/>
      <c r="D138" s="223" t="s">
        <v>235</v>
      </c>
      <c r="E138" s="260" t="s">
        <v>24</v>
      </c>
      <c r="F138" s="261" t="s">
        <v>248</v>
      </c>
      <c r="G138" s="259"/>
      <c r="H138" s="262">
        <v>0.495</v>
      </c>
      <c r="I138" s="263"/>
      <c r="J138" s="259"/>
      <c r="K138" s="259"/>
      <c r="L138" s="264"/>
      <c r="M138" s="265"/>
      <c r="N138" s="266"/>
      <c r="O138" s="266"/>
      <c r="P138" s="266"/>
      <c r="Q138" s="266"/>
      <c r="R138" s="266"/>
      <c r="S138" s="266"/>
      <c r="T138" s="267"/>
      <c r="AT138" s="268" t="s">
        <v>235</v>
      </c>
      <c r="AU138" s="268" t="s">
        <v>85</v>
      </c>
      <c r="AV138" s="15" t="s">
        <v>231</v>
      </c>
      <c r="AW138" s="15" t="s">
        <v>40</v>
      </c>
      <c r="AX138" s="15" t="s">
        <v>25</v>
      </c>
      <c r="AY138" s="268" t="s">
        <v>225</v>
      </c>
    </row>
    <row r="139" spans="2:65" s="1" customFormat="1" ht="16.5" customHeight="1">
      <c r="B139" s="42"/>
      <c r="C139" s="206" t="s">
        <v>332</v>
      </c>
      <c r="D139" s="206" t="s">
        <v>227</v>
      </c>
      <c r="E139" s="207" t="s">
        <v>2571</v>
      </c>
      <c r="F139" s="208" t="s">
        <v>2572</v>
      </c>
      <c r="G139" s="209" t="s">
        <v>141</v>
      </c>
      <c r="H139" s="210">
        <v>69.85</v>
      </c>
      <c r="I139" s="211"/>
      <c r="J139" s="212">
        <f>ROUND(I139*H139,2)</f>
        <v>0</v>
      </c>
      <c r="K139" s="208" t="s">
        <v>230</v>
      </c>
      <c r="L139" s="62"/>
      <c r="M139" s="213" t="s">
        <v>24</v>
      </c>
      <c r="N139" s="214" t="s">
        <v>48</v>
      </c>
      <c r="O139" s="43"/>
      <c r="P139" s="215">
        <f>O139*H139</f>
        <v>0</v>
      </c>
      <c r="Q139" s="215">
        <v>0</v>
      </c>
      <c r="R139" s="215">
        <f>Q139*H139</f>
        <v>0</v>
      </c>
      <c r="S139" s="215">
        <v>0</v>
      </c>
      <c r="T139" s="216">
        <f>S139*H139</f>
        <v>0</v>
      </c>
      <c r="AR139" s="25" t="s">
        <v>231</v>
      </c>
      <c r="AT139" s="25" t="s">
        <v>227</v>
      </c>
      <c r="AU139" s="25" t="s">
        <v>85</v>
      </c>
      <c r="AY139" s="25" t="s">
        <v>225</v>
      </c>
      <c r="BE139" s="217">
        <f>IF(N139="základní",J139,0)</f>
        <v>0</v>
      </c>
      <c r="BF139" s="217">
        <f>IF(N139="snížená",J139,0)</f>
        <v>0</v>
      </c>
      <c r="BG139" s="217">
        <f>IF(N139="zákl. přenesená",J139,0)</f>
        <v>0</v>
      </c>
      <c r="BH139" s="217">
        <f>IF(N139="sníž. přenesená",J139,0)</f>
        <v>0</v>
      </c>
      <c r="BI139" s="217">
        <f>IF(N139="nulová",J139,0)</f>
        <v>0</v>
      </c>
      <c r="BJ139" s="25" t="s">
        <v>25</v>
      </c>
      <c r="BK139" s="217">
        <f>ROUND(I139*H139,2)</f>
        <v>0</v>
      </c>
      <c r="BL139" s="25" t="s">
        <v>231</v>
      </c>
      <c r="BM139" s="25" t="s">
        <v>2658</v>
      </c>
    </row>
    <row r="140" spans="2:47" s="1" customFormat="1" ht="13.5">
      <c r="B140" s="42"/>
      <c r="C140" s="64"/>
      <c r="D140" s="218" t="s">
        <v>233</v>
      </c>
      <c r="E140" s="64"/>
      <c r="F140" s="219" t="s">
        <v>2572</v>
      </c>
      <c r="G140" s="64"/>
      <c r="H140" s="64"/>
      <c r="I140" s="174"/>
      <c r="J140" s="64"/>
      <c r="K140" s="64"/>
      <c r="L140" s="62"/>
      <c r="M140" s="220"/>
      <c r="N140" s="43"/>
      <c r="O140" s="43"/>
      <c r="P140" s="43"/>
      <c r="Q140" s="43"/>
      <c r="R140" s="43"/>
      <c r="S140" s="43"/>
      <c r="T140" s="79"/>
      <c r="AT140" s="25" t="s">
        <v>233</v>
      </c>
      <c r="AU140" s="25" t="s">
        <v>85</v>
      </c>
    </row>
    <row r="141" spans="2:51" s="12" customFormat="1" ht="13.5">
      <c r="B141" s="221"/>
      <c r="C141" s="222"/>
      <c r="D141" s="218" t="s">
        <v>235</v>
      </c>
      <c r="E141" s="244" t="s">
        <v>24</v>
      </c>
      <c r="F141" s="245" t="s">
        <v>2659</v>
      </c>
      <c r="G141" s="222"/>
      <c r="H141" s="246">
        <v>53.35</v>
      </c>
      <c r="I141" s="227"/>
      <c r="J141" s="222"/>
      <c r="K141" s="222"/>
      <c r="L141" s="228"/>
      <c r="M141" s="229"/>
      <c r="N141" s="230"/>
      <c r="O141" s="230"/>
      <c r="P141" s="230"/>
      <c r="Q141" s="230"/>
      <c r="R141" s="230"/>
      <c r="S141" s="230"/>
      <c r="T141" s="231"/>
      <c r="AT141" s="232" t="s">
        <v>235</v>
      </c>
      <c r="AU141" s="232" t="s">
        <v>85</v>
      </c>
      <c r="AV141" s="12" t="s">
        <v>85</v>
      </c>
      <c r="AW141" s="12" t="s">
        <v>40</v>
      </c>
      <c r="AX141" s="12" t="s">
        <v>77</v>
      </c>
      <c r="AY141" s="232" t="s">
        <v>225</v>
      </c>
    </row>
    <row r="142" spans="2:51" s="12" customFormat="1" ht="13.5">
      <c r="B142" s="221"/>
      <c r="C142" s="222"/>
      <c r="D142" s="218" t="s">
        <v>235</v>
      </c>
      <c r="E142" s="244" t="s">
        <v>24</v>
      </c>
      <c r="F142" s="245" t="s">
        <v>2660</v>
      </c>
      <c r="G142" s="222"/>
      <c r="H142" s="246">
        <v>16.5</v>
      </c>
      <c r="I142" s="227"/>
      <c r="J142" s="222"/>
      <c r="K142" s="222"/>
      <c r="L142" s="228"/>
      <c r="M142" s="229"/>
      <c r="N142" s="230"/>
      <c r="O142" s="230"/>
      <c r="P142" s="230"/>
      <c r="Q142" s="230"/>
      <c r="R142" s="230"/>
      <c r="S142" s="230"/>
      <c r="T142" s="231"/>
      <c r="AT142" s="232" t="s">
        <v>235</v>
      </c>
      <c r="AU142" s="232" t="s">
        <v>85</v>
      </c>
      <c r="AV142" s="12" t="s">
        <v>85</v>
      </c>
      <c r="AW142" s="12" t="s">
        <v>40</v>
      </c>
      <c r="AX142" s="12" t="s">
        <v>77</v>
      </c>
      <c r="AY142" s="232" t="s">
        <v>225</v>
      </c>
    </row>
    <row r="143" spans="2:51" s="13" customFormat="1" ht="13.5">
      <c r="B143" s="233"/>
      <c r="C143" s="234"/>
      <c r="D143" s="218" t="s">
        <v>235</v>
      </c>
      <c r="E143" s="235" t="s">
        <v>24</v>
      </c>
      <c r="F143" s="236" t="s">
        <v>2647</v>
      </c>
      <c r="G143" s="234"/>
      <c r="H143" s="237" t="s">
        <v>24</v>
      </c>
      <c r="I143" s="238"/>
      <c r="J143" s="234"/>
      <c r="K143" s="234"/>
      <c r="L143" s="239"/>
      <c r="M143" s="240"/>
      <c r="N143" s="241"/>
      <c r="O143" s="241"/>
      <c r="P143" s="241"/>
      <c r="Q143" s="241"/>
      <c r="R143" s="241"/>
      <c r="S143" s="241"/>
      <c r="T143" s="242"/>
      <c r="AT143" s="243" t="s">
        <v>235</v>
      </c>
      <c r="AU143" s="243" t="s">
        <v>85</v>
      </c>
      <c r="AV143" s="13" t="s">
        <v>25</v>
      </c>
      <c r="AW143" s="13" t="s">
        <v>40</v>
      </c>
      <c r="AX143" s="13" t="s">
        <v>77</v>
      </c>
      <c r="AY143" s="243" t="s">
        <v>225</v>
      </c>
    </row>
    <row r="144" spans="2:51" s="13" customFormat="1" ht="13.5">
      <c r="B144" s="233"/>
      <c r="C144" s="234"/>
      <c r="D144" s="218" t="s">
        <v>235</v>
      </c>
      <c r="E144" s="235" t="s">
        <v>24</v>
      </c>
      <c r="F144" s="236" t="s">
        <v>2661</v>
      </c>
      <c r="G144" s="234"/>
      <c r="H144" s="237" t="s">
        <v>24</v>
      </c>
      <c r="I144" s="238"/>
      <c r="J144" s="234"/>
      <c r="K144" s="234"/>
      <c r="L144" s="239"/>
      <c r="M144" s="240"/>
      <c r="N144" s="241"/>
      <c r="O144" s="241"/>
      <c r="P144" s="241"/>
      <c r="Q144" s="241"/>
      <c r="R144" s="241"/>
      <c r="S144" s="241"/>
      <c r="T144" s="242"/>
      <c r="AT144" s="243" t="s">
        <v>235</v>
      </c>
      <c r="AU144" s="243" t="s">
        <v>85</v>
      </c>
      <c r="AV144" s="13" t="s">
        <v>25</v>
      </c>
      <c r="AW144" s="13" t="s">
        <v>40</v>
      </c>
      <c r="AX144" s="13" t="s">
        <v>77</v>
      </c>
      <c r="AY144" s="243" t="s">
        <v>225</v>
      </c>
    </row>
    <row r="145" spans="2:51" s="15" customFormat="1" ht="13.5">
      <c r="B145" s="258"/>
      <c r="C145" s="259"/>
      <c r="D145" s="223" t="s">
        <v>235</v>
      </c>
      <c r="E145" s="260" t="s">
        <v>24</v>
      </c>
      <c r="F145" s="261" t="s">
        <v>248</v>
      </c>
      <c r="G145" s="259"/>
      <c r="H145" s="262">
        <v>69.85</v>
      </c>
      <c r="I145" s="263"/>
      <c r="J145" s="259"/>
      <c r="K145" s="259"/>
      <c r="L145" s="264"/>
      <c r="M145" s="265"/>
      <c r="N145" s="266"/>
      <c r="O145" s="266"/>
      <c r="P145" s="266"/>
      <c r="Q145" s="266"/>
      <c r="R145" s="266"/>
      <c r="S145" s="266"/>
      <c r="T145" s="267"/>
      <c r="AT145" s="268" t="s">
        <v>235</v>
      </c>
      <c r="AU145" s="268" t="s">
        <v>85</v>
      </c>
      <c r="AV145" s="15" t="s">
        <v>231</v>
      </c>
      <c r="AW145" s="15" t="s">
        <v>40</v>
      </c>
      <c r="AX145" s="15" t="s">
        <v>25</v>
      </c>
      <c r="AY145" s="268" t="s">
        <v>225</v>
      </c>
    </row>
    <row r="146" spans="2:65" s="1" customFormat="1" ht="16.5" customHeight="1">
      <c r="B146" s="42"/>
      <c r="C146" s="206" t="s">
        <v>358</v>
      </c>
      <c r="D146" s="206" t="s">
        <v>227</v>
      </c>
      <c r="E146" s="207" t="s">
        <v>2578</v>
      </c>
      <c r="F146" s="208" t="s">
        <v>2579</v>
      </c>
      <c r="G146" s="209" t="s">
        <v>141</v>
      </c>
      <c r="H146" s="210">
        <v>154.442</v>
      </c>
      <c r="I146" s="211"/>
      <c r="J146" s="212">
        <f>ROUND(I146*H146,2)</f>
        <v>0</v>
      </c>
      <c r="K146" s="208" t="s">
        <v>230</v>
      </c>
      <c r="L146" s="62"/>
      <c r="M146" s="213" t="s">
        <v>24</v>
      </c>
      <c r="N146" s="214" t="s">
        <v>48</v>
      </c>
      <c r="O146" s="43"/>
      <c r="P146" s="215">
        <f>O146*H146</f>
        <v>0</v>
      </c>
      <c r="Q146" s="215">
        <v>0</v>
      </c>
      <c r="R146" s="215">
        <f>Q146*H146</f>
        <v>0</v>
      </c>
      <c r="S146" s="215">
        <v>0</v>
      </c>
      <c r="T146" s="216">
        <f>S146*H146</f>
        <v>0</v>
      </c>
      <c r="AR146" s="25" t="s">
        <v>231</v>
      </c>
      <c r="AT146" s="25" t="s">
        <v>227</v>
      </c>
      <c r="AU146" s="25" t="s">
        <v>85</v>
      </c>
      <c r="AY146" s="25" t="s">
        <v>225</v>
      </c>
      <c r="BE146" s="217">
        <f>IF(N146="základní",J146,0)</f>
        <v>0</v>
      </c>
      <c r="BF146" s="217">
        <f>IF(N146="snížená",J146,0)</f>
        <v>0</v>
      </c>
      <c r="BG146" s="217">
        <f>IF(N146="zákl. přenesená",J146,0)</f>
        <v>0</v>
      </c>
      <c r="BH146" s="217">
        <f>IF(N146="sníž. přenesená",J146,0)</f>
        <v>0</v>
      </c>
      <c r="BI146" s="217">
        <f>IF(N146="nulová",J146,0)</f>
        <v>0</v>
      </c>
      <c r="BJ146" s="25" t="s">
        <v>25</v>
      </c>
      <c r="BK146" s="217">
        <f>ROUND(I146*H146,2)</f>
        <v>0</v>
      </c>
      <c r="BL146" s="25" t="s">
        <v>231</v>
      </c>
      <c r="BM146" s="25" t="s">
        <v>2662</v>
      </c>
    </row>
    <row r="147" spans="2:47" s="1" customFormat="1" ht="13.5">
      <c r="B147" s="42"/>
      <c r="C147" s="64"/>
      <c r="D147" s="218" t="s">
        <v>233</v>
      </c>
      <c r="E147" s="64"/>
      <c r="F147" s="219" t="s">
        <v>2579</v>
      </c>
      <c r="G147" s="64"/>
      <c r="H147" s="64"/>
      <c r="I147" s="174"/>
      <c r="J147" s="64"/>
      <c r="K147" s="64"/>
      <c r="L147" s="62"/>
      <c r="M147" s="220"/>
      <c r="N147" s="43"/>
      <c r="O147" s="43"/>
      <c r="P147" s="43"/>
      <c r="Q147" s="43"/>
      <c r="R147" s="43"/>
      <c r="S147" s="43"/>
      <c r="T147" s="79"/>
      <c r="AT147" s="25" t="s">
        <v>233</v>
      </c>
      <c r="AU147" s="25" t="s">
        <v>85</v>
      </c>
    </row>
    <row r="148" spans="2:51" s="12" customFormat="1" ht="13.5">
      <c r="B148" s="221"/>
      <c r="C148" s="222"/>
      <c r="D148" s="218" t="s">
        <v>235</v>
      </c>
      <c r="E148" s="244" t="s">
        <v>24</v>
      </c>
      <c r="F148" s="245" t="s">
        <v>2663</v>
      </c>
      <c r="G148" s="222"/>
      <c r="H148" s="246">
        <v>154.442</v>
      </c>
      <c r="I148" s="227"/>
      <c r="J148" s="222"/>
      <c r="K148" s="222"/>
      <c r="L148" s="228"/>
      <c r="M148" s="229"/>
      <c r="N148" s="230"/>
      <c r="O148" s="230"/>
      <c r="P148" s="230"/>
      <c r="Q148" s="230"/>
      <c r="R148" s="230"/>
      <c r="S148" s="230"/>
      <c r="T148" s="231"/>
      <c r="AT148" s="232" t="s">
        <v>235</v>
      </c>
      <c r="AU148" s="232" t="s">
        <v>85</v>
      </c>
      <c r="AV148" s="12" t="s">
        <v>85</v>
      </c>
      <c r="AW148" s="12" t="s">
        <v>40</v>
      </c>
      <c r="AX148" s="12" t="s">
        <v>77</v>
      </c>
      <c r="AY148" s="232" t="s">
        <v>225</v>
      </c>
    </row>
    <row r="149" spans="2:51" s="15" customFormat="1" ht="13.5">
      <c r="B149" s="258"/>
      <c r="C149" s="259"/>
      <c r="D149" s="223" t="s">
        <v>235</v>
      </c>
      <c r="E149" s="260" t="s">
        <v>24</v>
      </c>
      <c r="F149" s="261" t="s">
        <v>248</v>
      </c>
      <c r="G149" s="259"/>
      <c r="H149" s="262">
        <v>154.442</v>
      </c>
      <c r="I149" s="263"/>
      <c r="J149" s="259"/>
      <c r="K149" s="259"/>
      <c r="L149" s="264"/>
      <c r="M149" s="265"/>
      <c r="N149" s="266"/>
      <c r="O149" s="266"/>
      <c r="P149" s="266"/>
      <c r="Q149" s="266"/>
      <c r="R149" s="266"/>
      <c r="S149" s="266"/>
      <c r="T149" s="267"/>
      <c r="AT149" s="268" t="s">
        <v>235</v>
      </c>
      <c r="AU149" s="268" t="s">
        <v>85</v>
      </c>
      <c r="AV149" s="15" t="s">
        <v>231</v>
      </c>
      <c r="AW149" s="15" t="s">
        <v>40</v>
      </c>
      <c r="AX149" s="15" t="s">
        <v>25</v>
      </c>
      <c r="AY149" s="268" t="s">
        <v>225</v>
      </c>
    </row>
    <row r="150" spans="2:65" s="1" customFormat="1" ht="25.5" customHeight="1">
      <c r="B150" s="42"/>
      <c r="C150" s="206" t="s">
        <v>369</v>
      </c>
      <c r="D150" s="206" t="s">
        <v>227</v>
      </c>
      <c r="E150" s="207" t="s">
        <v>2581</v>
      </c>
      <c r="F150" s="208" t="s">
        <v>2582</v>
      </c>
      <c r="G150" s="209" t="s">
        <v>141</v>
      </c>
      <c r="H150" s="210">
        <v>192.805</v>
      </c>
      <c r="I150" s="211"/>
      <c r="J150" s="212">
        <f>ROUND(I150*H150,2)</f>
        <v>0</v>
      </c>
      <c r="K150" s="208" t="s">
        <v>230</v>
      </c>
      <c r="L150" s="62"/>
      <c r="M150" s="213" t="s">
        <v>24</v>
      </c>
      <c r="N150" s="214" t="s">
        <v>48</v>
      </c>
      <c r="O150" s="43"/>
      <c r="P150" s="215">
        <f>O150*H150</f>
        <v>0</v>
      </c>
      <c r="Q150" s="215">
        <v>0</v>
      </c>
      <c r="R150" s="215">
        <f>Q150*H150</f>
        <v>0</v>
      </c>
      <c r="S150" s="215">
        <v>0</v>
      </c>
      <c r="T150" s="216">
        <f>S150*H150</f>
        <v>0</v>
      </c>
      <c r="AR150" s="25" t="s">
        <v>231</v>
      </c>
      <c r="AT150" s="25" t="s">
        <v>227</v>
      </c>
      <c r="AU150" s="25" t="s">
        <v>85</v>
      </c>
      <c r="AY150" s="25" t="s">
        <v>225</v>
      </c>
      <c r="BE150" s="217">
        <f>IF(N150="základní",J150,0)</f>
        <v>0</v>
      </c>
      <c r="BF150" s="217">
        <f>IF(N150="snížená",J150,0)</f>
        <v>0</v>
      </c>
      <c r="BG150" s="217">
        <f>IF(N150="zákl. přenesená",J150,0)</f>
        <v>0</v>
      </c>
      <c r="BH150" s="217">
        <f>IF(N150="sníž. přenesená",J150,0)</f>
        <v>0</v>
      </c>
      <c r="BI150" s="217">
        <f>IF(N150="nulová",J150,0)</f>
        <v>0</v>
      </c>
      <c r="BJ150" s="25" t="s">
        <v>25</v>
      </c>
      <c r="BK150" s="217">
        <f>ROUND(I150*H150,2)</f>
        <v>0</v>
      </c>
      <c r="BL150" s="25" t="s">
        <v>231</v>
      </c>
      <c r="BM150" s="25" t="s">
        <v>2664</v>
      </c>
    </row>
    <row r="151" spans="2:47" s="1" customFormat="1" ht="13.5">
      <c r="B151" s="42"/>
      <c r="C151" s="64"/>
      <c r="D151" s="218" t="s">
        <v>233</v>
      </c>
      <c r="E151" s="64"/>
      <c r="F151" s="219" t="s">
        <v>2582</v>
      </c>
      <c r="G151" s="64"/>
      <c r="H151" s="64"/>
      <c r="I151" s="174"/>
      <c r="J151" s="64"/>
      <c r="K151" s="64"/>
      <c r="L151" s="62"/>
      <c r="M151" s="220"/>
      <c r="N151" s="43"/>
      <c r="O151" s="43"/>
      <c r="P151" s="43"/>
      <c r="Q151" s="43"/>
      <c r="R151" s="43"/>
      <c r="S151" s="43"/>
      <c r="T151" s="79"/>
      <c r="AT151" s="25" t="s">
        <v>233</v>
      </c>
      <c r="AU151" s="25" t="s">
        <v>85</v>
      </c>
    </row>
    <row r="152" spans="2:51" s="12" customFormat="1" ht="13.5">
      <c r="B152" s="221"/>
      <c r="C152" s="222"/>
      <c r="D152" s="218" t="s">
        <v>235</v>
      </c>
      <c r="E152" s="244" t="s">
        <v>24</v>
      </c>
      <c r="F152" s="245" t="s">
        <v>2665</v>
      </c>
      <c r="G152" s="222"/>
      <c r="H152" s="246">
        <v>192.805</v>
      </c>
      <c r="I152" s="227"/>
      <c r="J152" s="222"/>
      <c r="K152" s="222"/>
      <c r="L152" s="228"/>
      <c r="M152" s="229"/>
      <c r="N152" s="230"/>
      <c r="O152" s="230"/>
      <c r="P152" s="230"/>
      <c r="Q152" s="230"/>
      <c r="R152" s="230"/>
      <c r="S152" s="230"/>
      <c r="T152" s="231"/>
      <c r="AT152" s="232" t="s">
        <v>235</v>
      </c>
      <c r="AU152" s="232" t="s">
        <v>85</v>
      </c>
      <c r="AV152" s="12" t="s">
        <v>85</v>
      </c>
      <c r="AW152" s="12" t="s">
        <v>40</v>
      </c>
      <c r="AX152" s="12" t="s">
        <v>77</v>
      </c>
      <c r="AY152" s="232" t="s">
        <v>225</v>
      </c>
    </row>
    <row r="153" spans="2:51" s="15" customFormat="1" ht="13.5">
      <c r="B153" s="258"/>
      <c r="C153" s="259"/>
      <c r="D153" s="218" t="s">
        <v>235</v>
      </c>
      <c r="E153" s="270" t="s">
        <v>24</v>
      </c>
      <c r="F153" s="271" t="s">
        <v>248</v>
      </c>
      <c r="G153" s="259"/>
      <c r="H153" s="272">
        <v>192.805</v>
      </c>
      <c r="I153" s="263"/>
      <c r="J153" s="259"/>
      <c r="K153" s="259"/>
      <c r="L153" s="264"/>
      <c r="M153" s="265"/>
      <c r="N153" s="266"/>
      <c r="O153" s="266"/>
      <c r="P153" s="266"/>
      <c r="Q153" s="266"/>
      <c r="R153" s="266"/>
      <c r="S153" s="266"/>
      <c r="T153" s="267"/>
      <c r="AT153" s="268" t="s">
        <v>235</v>
      </c>
      <c r="AU153" s="268" t="s">
        <v>85</v>
      </c>
      <c r="AV153" s="15" t="s">
        <v>231</v>
      </c>
      <c r="AW153" s="15" t="s">
        <v>40</v>
      </c>
      <c r="AX153" s="15" t="s">
        <v>25</v>
      </c>
      <c r="AY153" s="268" t="s">
        <v>225</v>
      </c>
    </row>
    <row r="154" spans="2:63" s="11" customFormat="1" ht="37.35" customHeight="1">
      <c r="B154" s="189"/>
      <c r="C154" s="190"/>
      <c r="D154" s="203" t="s">
        <v>76</v>
      </c>
      <c r="E154" s="290" t="s">
        <v>260</v>
      </c>
      <c r="F154" s="290" t="s">
        <v>2583</v>
      </c>
      <c r="G154" s="190"/>
      <c r="H154" s="190"/>
      <c r="I154" s="193"/>
      <c r="J154" s="291">
        <f>BK154</f>
        <v>0</v>
      </c>
      <c r="K154" s="190"/>
      <c r="L154" s="195"/>
      <c r="M154" s="196"/>
      <c r="N154" s="197"/>
      <c r="O154" s="197"/>
      <c r="P154" s="198">
        <f>SUM(P155:P177)</f>
        <v>0</v>
      </c>
      <c r="Q154" s="197"/>
      <c r="R154" s="198">
        <f>SUM(R155:R177)</f>
        <v>0</v>
      </c>
      <c r="S154" s="197"/>
      <c r="T154" s="199">
        <f>SUM(T155:T177)</f>
        <v>0</v>
      </c>
      <c r="AR154" s="200" t="s">
        <v>25</v>
      </c>
      <c r="AT154" s="201" t="s">
        <v>76</v>
      </c>
      <c r="AU154" s="201" t="s">
        <v>77</v>
      </c>
      <c r="AY154" s="200" t="s">
        <v>225</v>
      </c>
      <c r="BK154" s="202">
        <f>SUM(BK155:BK177)</f>
        <v>0</v>
      </c>
    </row>
    <row r="155" spans="2:65" s="1" customFormat="1" ht="25.5" customHeight="1">
      <c r="B155" s="42"/>
      <c r="C155" s="206" t="s">
        <v>10</v>
      </c>
      <c r="D155" s="206" t="s">
        <v>227</v>
      </c>
      <c r="E155" s="207" t="s">
        <v>2587</v>
      </c>
      <c r="F155" s="208" t="s">
        <v>2588</v>
      </c>
      <c r="G155" s="209" t="s">
        <v>141</v>
      </c>
      <c r="H155" s="210">
        <v>16.5</v>
      </c>
      <c r="I155" s="211"/>
      <c r="J155" s="212">
        <f>ROUND(I155*H155,2)</f>
        <v>0</v>
      </c>
      <c r="K155" s="208" t="s">
        <v>24</v>
      </c>
      <c r="L155" s="62"/>
      <c r="M155" s="213" t="s">
        <v>24</v>
      </c>
      <c r="N155" s="214" t="s">
        <v>48</v>
      </c>
      <c r="O155" s="43"/>
      <c r="P155" s="215">
        <f>O155*H155</f>
        <v>0</v>
      </c>
      <c r="Q155" s="215">
        <v>0</v>
      </c>
      <c r="R155" s="215">
        <f>Q155*H155</f>
        <v>0</v>
      </c>
      <c r="S155" s="215">
        <v>0</v>
      </c>
      <c r="T155" s="216">
        <f>S155*H155</f>
        <v>0</v>
      </c>
      <c r="AR155" s="25" t="s">
        <v>231</v>
      </c>
      <c r="AT155" s="25" t="s">
        <v>227</v>
      </c>
      <c r="AU155" s="25" t="s">
        <v>25</v>
      </c>
      <c r="AY155" s="25" t="s">
        <v>225</v>
      </c>
      <c r="BE155" s="217">
        <f>IF(N155="základní",J155,0)</f>
        <v>0</v>
      </c>
      <c r="BF155" s="217">
        <f>IF(N155="snížená",J155,0)</f>
        <v>0</v>
      </c>
      <c r="BG155" s="217">
        <f>IF(N155="zákl. přenesená",J155,0)</f>
        <v>0</v>
      </c>
      <c r="BH155" s="217">
        <f>IF(N155="sníž. přenesená",J155,0)</f>
        <v>0</v>
      </c>
      <c r="BI155" s="217">
        <f>IF(N155="nulová",J155,0)</f>
        <v>0</v>
      </c>
      <c r="BJ155" s="25" t="s">
        <v>25</v>
      </c>
      <c r="BK155" s="217">
        <f>ROUND(I155*H155,2)</f>
        <v>0</v>
      </c>
      <c r="BL155" s="25" t="s">
        <v>231</v>
      </c>
      <c r="BM155" s="25" t="s">
        <v>2666</v>
      </c>
    </row>
    <row r="156" spans="2:47" s="1" customFormat="1" ht="13.5">
      <c r="B156" s="42"/>
      <c r="C156" s="64"/>
      <c r="D156" s="218" t="s">
        <v>233</v>
      </c>
      <c r="E156" s="64"/>
      <c r="F156" s="219" t="s">
        <v>2589</v>
      </c>
      <c r="G156" s="64"/>
      <c r="H156" s="64"/>
      <c r="I156" s="174"/>
      <c r="J156" s="64"/>
      <c r="K156" s="64"/>
      <c r="L156" s="62"/>
      <c r="M156" s="220"/>
      <c r="N156" s="43"/>
      <c r="O156" s="43"/>
      <c r="P156" s="43"/>
      <c r="Q156" s="43"/>
      <c r="R156" s="43"/>
      <c r="S156" s="43"/>
      <c r="T156" s="79"/>
      <c r="AT156" s="25" t="s">
        <v>233</v>
      </c>
      <c r="AU156" s="25" t="s">
        <v>25</v>
      </c>
    </row>
    <row r="157" spans="2:51" s="12" customFormat="1" ht="13.5">
      <c r="B157" s="221"/>
      <c r="C157" s="222"/>
      <c r="D157" s="218" t="s">
        <v>235</v>
      </c>
      <c r="E157" s="244" t="s">
        <v>24</v>
      </c>
      <c r="F157" s="245" t="s">
        <v>2667</v>
      </c>
      <c r="G157" s="222"/>
      <c r="H157" s="246">
        <v>16.5</v>
      </c>
      <c r="I157" s="227"/>
      <c r="J157" s="222"/>
      <c r="K157" s="222"/>
      <c r="L157" s="228"/>
      <c r="M157" s="229"/>
      <c r="N157" s="230"/>
      <c r="O157" s="230"/>
      <c r="P157" s="230"/>
      <c r="Q157" s="230"/>
      <c r="R157" s="230"/>
      <c r="S157" s="230"/>
      <c r="T157" s="231"/>
      <c r="AT157" s="232" t="s">
        <v>235</v>
      </c>
      <c r="AU157" s="232" t="s">
        <v>25</v>
      </c>
      <c r="AV157" s="12" t="s">
        <v>85</v>
      </c>
      <c r="AW157" s="12" t="s">
        <v>40</v>
      </c>
      <c r="AX157" s="12" t="s">
        <v>77</v>
      </c>
      <c r="AY157" s="232" t="s">
        <v>225</v>
      </c>
    </row>
    <row r="158" spans="2:51" s="15" customFormat="1" ht="13.5">
      <c r="B158" s="258"/>
      <c r="C158" s="259"/>
      <c r="D158" s="223" t="s">
        <v>235</v>
      </c>
      <c r="E158" s="260" t="s">
        <v>24</v>
      </c>
      <c r="F158" s="261" t="s">
        <v>248</v>
      </c>
      <c r="G158" s="259"/>
      <c r="H158" s="262">
        <v>16.5</v>
      </c>
      <c r="I158" s="263"/>
      <c r="J158" s="259"/>
      <c r="K158" s="259"/>
      <c r="L158" s="264"/>
      <c r="M158" s="265"/>
      <c r="N158" s="266"/>
      <c r="O158" s="266"/>
      <c r="P158" s="266"/>
      <c r="Q158" s="266"/>
      <c r="R158" s="266"/>
      <c r="S158" s="266"/>
      <c r="T158" s="267"/>
      <c r="AT158" s="268" t="s">
        <v>235</v>
      </c>
      <c r="AU158" s="268" t="s">
        <v>25</v>
      </c>
      <c r="AV158" s="15" t="s">
        <v>231</v>
      </c>
      <c r="AW158" s="15" t="s">
        <v>40</v>
      </c>
      <c r="AX158" s="15" t="s">
        <v>25</v>
      </c>
      <c r="AY158" s="268" t="s">
        <v>225</v>
      </c>
    </row>
    <row r="159" spans="2:65" s="1" customFormat="1" ht="16.5" customHeight="1">
      <c r="B159" s="42"/>
      <c r="C159" s="206" t="s">
        <v>378</v>
      </c>
      <c r="D159" s="206" t="s">
        <v>227</v>
      </c>
      <c r="E159" s="207" t="s">
        <v>2591</v>
      </c>
      <c r="F159" s="208" t="s">
        <v>2592</v>
      </c>
      <c r="G159" s="209" t="s">
        <v>141</v>
      </c>
      <c r="H159" s="210">
        <v>16.5</v>
      </c>
      <c r="I159" s="211"/>
      <c r="J159" s="212">
        <f>ROUND(I159*H159,2)</f>
        <v>0</v>
      </c>
      <c r="K159" s="208" t="s">
        <v>24</v>
      </c>
      <c r="L159" s="62"/>
      <c r="M159" s="213" t="s">
        <v>24</v>
      </c>
      <c r="N159" s="214" t="s">
        <v>48</v>
      </c>
      <c r="O159" s="43"/>
      <c r="P159" s="215">
        <f>O159*H159</f>
        <v>0</v>
      </c>
      <c r="Q159" s="215">
        <v>0</v>
      </c>
      <c r="R159" s="215">
        <f>Q159*H159</f>
        <v>0</v>
      </c>
      <c r="S159" s="215">
        <v>0</v>
      </c>
      <c r="T159" s="216">
        <f>S159*H159</f>
        <v>0</v>
      </c>
      <c r="AR159" s="25" t="s">
        <v>231</v>
      </c>
      <c r="AT159" s="25" t="s">
        <v>227</v>
      </c>
      <c r="AU159" s="25" t="s">
        <v>25</v>
      </c>
      <c r="AY159" s="25" t="s">
        <v>225</v>
      </c>
      <c r="BE159" s="217">
        <f>IF(N159="základní",J159,0)</f>
        <v>0</v>
      </c>
      <c r="BF159" s="217">
        <f>IF(N159="snížená",J159,0)</f>
        <v>0</v>
      </c>
      <c r="BG159" s="217">
        <f>IF(N159="zákl. přenesená",J159,0)</f>
        <v>0</v>
      </c>
      <c r="BH159" s="217">
        <f>IF(N159="sníž. přenesená",J159,0)</f>
        <v>0</v>
      </c>
      <c r="BI159" s="217">
        <f>IF(N159="nulová",J159,0)</f>
        <v>0</v>
      </c>
      <c r="BJ159" s="25" t="s">
        <v>25</v>
      </c>
      <c r="BK159" s="217">
        <f>ROUND(I159*H159,2)</f>
        <v>0</v>
      </c>
      <c r="BL159" s="25" t="s">
        <v>231</v>
      </c>
      <c r="BM159" s="25" t="s">
        <v>2668</v>
      </c>
    </row>
    <row r="160" spans="2:47" s="1" customFormat="1" ht="13.5">
      <c r="B160" s="42"/>
      <c r="C160" s="64"/>
      <c r="D160" s="223" t="s">
        <v>233</v>
      </c>
      <c r="E160" s="64"/>
      <c r="F160" s="269" t="s">
        <v>2593</v>
      </c>
      <c r="G160" s="64"/>
      <c r="H160" s="64"/>
      <c r="I160" s="174"/>
      <c r="J160" s="64"/>
      <c r="K160" s="64"/>
      <c r="L160" s="62"/>
      <c r="M160" s="220"/>
      <c r="N160" s="43"/>
      <c r="O160" s="43"/>
      <c r="P160" s="43"/>
      <c r="Q160" s="43"/>
      <c r="R160" s="43"/>
      <c r="S160" s="43"/>
      <c r="T160" s="79"/>
      <c r="AT160" s="25" t="s">
        <v>233</v>
      </c>
      <c r="AU160" s="25" t="s">
        <v>25</v>
      </c>
    </row>
    <row r="161" spans="2:65" s="1" customFormat="1" ht="16.5" customHeight="1">
      <c r="B161" s="42"/>
      <c r="C161" s="206" t="s">
        <v>386</v>
      </c>
      <c r="D161" s="206" t="s">
        <v>227</v>
      </c>
      <c r="E161" s="207" t="s">
        <v>2596</v>
      </c>
      <c r="F161" s="208" t="s">
        <v>2597</v>
      </c>
      <c r="G161" s="209" t="s">
        <v>141</v>
      </c>
      <c r="H161" s="210">
        <v>53.35</v>
      </c>
      <c r="I161" s="211"/>
      <c r="J161" s="212">
        <f>ROUND(I161*H161,2)</f>
        <v>0</v>
      </c>
      <c r="K161" s="208" t="s">
        <v>24</v>
      </c>
      <c r="L161" s="62"/>
      <c r="M161" s="213" t="s">
        <v>24</v>
      </c>
      <c r="N161" s="214" t="s">
        <v>48</v>
      </c>
      <c r="O161" s="43"/>
      <c r="P161" s="215">
        <f>O161*H161</f>
        <v>0</v>
      </c>
      <c r="Q161" s="215">
        <v>0</v>
      </c>
      <c r="R161" s="215">
        <f>Q161*H161</f>
        <v>0</v>
      </c>
      <c r="S161" s="215">
        <v>0</v>
      </c>
      <c r="T161" s="216">
        <f>S161*H161</f>
        <v>0</v>
      </c>
      <c r="AR161" s="25" t="s">
        <v>231</v>
      </c>
      <c r="AT161" s="25" t="s">
        <v>227</v>
      </c>
      <c r="AU161" s="25" t="s">
        <v>25</v>
      </c>
      <c r="AY161" s="25" t="s">
        <v>225</v>
      </c>
      <c r="BE161" s="217">
        <f>IF(N161="základní",J161,0)</f>
        <v>0</v>
      </c>
      <c r="BF161" s="217">
        <f>IF(N161="snížená",J161,0)</f>
        <v>0</v>
      </c>
      <c r="BG161" s="217">
        <f>IF(N161="zákl. přenesená",J161,0)</f>
        <v>0</v>
      </c>
      <c r="BH161" s="217">
        <f>IF(N161="sníž. přenesená",J161,0)</f>
        <v>0</v>
      </c>
      <c r="BI161" s="217">
        <f>IF(N161="nulová",J161,0)</f>
        <v>0</v>
      </c>
      <c r="BJ161" s="25" t="s">
        <v>25</v>
      </c>
      <c r="BK161" s="217">
        <f>ROUND(I161*H161,2)</f>
        <v>0</v>
      </c>
      <c r="BL161" s="25" t="s">
        <v>231</v>
      </c>
      <c r="BM161" s="25" t="s">
        <v>2669</v>
      </c>
    </row>
    <row r="162" spans="2:47" s="1" customFormat="1" ht="13.5">
      <c r="B162" s="42"/>
      <c r="C162" s="64"/>
      <c r="D162" s="218" t="s">
        <v>233</v>
      </c>
      <c r="E162" s="64"/>
      <c r="F162" s="219" t="s">
        <v>2597</v>
      </c>
      <c r="G162" s="64"/>
      <c r="H162" s="64"/>
      <c r="I162" s="174"/>
      <c r="J162" s="64"/>
      <c r="K162" s="64"/>
      <c r="L162" s="62"/>
      <c r="M162" s="220"/>
      <c r="N162" s="43"/>
      <c r="O162" s="43"/>
      <c r="P162" s="43"/>
      <c r="Q162" s="43"/>
      <c r="R162" s="43"/>
      <c r="S162" s="43"/>
      <c r="T162" s="79"/>
      <c r="AT162" s="25" t="s">
        <v>233</v>
      </c>
      <c r="AU162" s="25" t="s">
        <v>25</v>
      </c>
    </row>
    <row r="163" spans="2:51" s="12" customFormat="1" ht="13.5">
      <c r="B163" s="221"/>
      <c r="C163" s="222"/>
      <c r="D163" s="218" t="s">
        <v>235</v>
      </c>
      <c r="E163" s="244" t="s">
        <v>24</v>
      </c>
      <c r="F163" s="245" t="s">
        <v>2670</v>
      </c>
      <c r="G163" s="222"/>
      <c r="H163" s="246">
        <v>53.35</v>
      </c>
      <c r="I163" s="227"/>
      <c r="J163" s="222"/>
      <c r="K163" s="222"/>
      <c r="L163" s="228"/>
      <c r="M163" s="229"/>
      <c r="N163" s="230"/>
      <c r="O163" s="230"/>
      <c r="P163" s="230"/>
      <c r="Q163" s="230"/>
      <c r="R163" s="230"/>
      <c r="S163" s="230"/>
      <c r="T163" s="231"/>
      <c r="AT163" s="232" t="s">
        <v>235</v>
      </c>
      <c r="AU163" s="232" t="s">
        <v>25</v>
      </c>
      <c r="AV163" s="12" t="s">
        <v>85</v>
      </c>
      <c r="AW163" s="12" t="s">
        <v>40</v>
      </c>
      <c r="AX163" s="12" t="s">
        <v>77</v>
      </c>
      <c r="AY163" s="232" t="s">
        <v>225</v>
      </c>
    </row>
    <row r="164" spans="2:51" s="15" customFormat="1" ht="13.5">
      <c r="B164" s="258"/>
      <c r="C164" s="259"/>
      <c r="D164" s="223" t="s">
        <v>235</v>
      </c>
      <c r="E164" s="260" t="s">
        <v>24</v>
      </c>
      <c r="F164" s="261" t="s">
        <v>248</v>
      </c>
      <c r="G164" s="259"/>
      <c r="H164" s="262">
        <v>53.35</v>
      </c>
      <c r="I164" s="263"/>
      <c r="J164" s="259"/>
      <c r="K164" s="259"/>
      <c r="L164" s="264"/>
      <c r="M164" s="265"/>
      <c r="N164" s="266"/>
      <c r="O164" s="266"/>
      <c r="P164" s="266"/>
      <c r="Q164" s="266"/>
      <c r="R164" s="266"/>
      <c r="S164" s="266"/>
      <c r="T164" s="267"/>
      <c r="AT164" s="268" t="s">
        <v>235</v>
      </c>
      <c r="AU164" s="268" t="s">
        <v>25</v>
      </c>
      <c r="AV164" s="15" t="s">
        <v>231</v>
      </c>
      <c r="AW164" s="15" t="s">
        <v>40</v>
      </c>
      <c r="AX164" s="15" t="s">
        <v>25</v>
      </c>
      <c r="AY164" s="268" t="s">
        <v>225</v>
      </c>
    </row>
    <row r="165" spans="2:65" s="1" customFormat="1" ht="16.5" customHeight="1">
      <c r="B165" s="42"/>
      <c r="C165" s="274" t="s">
        <v>391</v>
      </c>
      <c r="D165" s="274" t="s">
        <v>697</v>
      </c>
      <c r="E165" s="275" t="s">
        <v>2601</v>
      </c>
      <c r="F165" s="276" t="s">
        <v>2602</v>
      </c>
      <c r="G165" s="277" t="s">
        <v>692</v>
      </c>
      <c r="H165" s="278">
        <v>5.717</v>
      </c>
      <c r="I165" s="279"/>
      <c r="J165" s="280">
        <f>ROUND(I165*H165,2)</f>
        <v>0</v>
      </c>
      <c r="K165" s="276" t="s">
        <v>24</v>
      </c>
      <c r="L165" s="281"/>
      <c r="M165" s="282" t="s">
        <v>24</v>
      </c>
      <c r="N165" s="283" t="s">
        <v>48</v>
      </c>
      <c r="O165" s="43"/>
      <c r="P165" s="215">
        <f>O165*H165</f>
        <v>0</v>
      </c>
      <c r="Q165" s="215">
        <v>0</v>
      </c>
      <c r="R165" s="215">
        <f>Q165*H165</f>
        <v>0</v>
      </c>
      <c r="S165" s="215">
        <v>0</v>
      </c>
      <c r="T165" s="216">
        <f>S165*H165</f>
        <v>0</v>
      </c>
      <c r="AR165" s="25" t="s">
        <v>277</v>
      </c>
      <c r="AT165" s="25" t="s">
        <v>697</v>
      </c>
      <c r="AU165" s="25" t="s">
        <v>25</v>
      </c>
      <c r="AY165" s="25" t="s">
        <v>225</v>
      </c>
      <c r="BE165" s="217">
        <f>IF(N165="základní",J165,0)</f>
        <v>0</v>
      </c>
      <c r="BF165" s="217">
        <f>IF(N165="snížená",J165,0)</f>
        <v>0</v>
      </c>
      <c r="BG165" s="217">
        <f>IF(N165="zákl. přenesená",J165,0)</f>
        <v>0</v>
      </c>
      <c r="BH165" s="217">
        <f>IF(N165="sníž. přenesená",J165,0)</f>
        <v>0</v>
      </c>
      <c r="BI165" s="217">
        <f>IF(N165="nulová",J165,0)</f>
        <v>0</v>
      </c>
      <c r="BJ165" s="25" t="s">
        <v>25</v>
      </c>
      <c r="BK165" s="217">
        <f>ROUND(I165*H165,2)</f>
        <v>0</v>
      </c>
      <c r="BL165" s="25" t="s">
        <v>231</v>
      </c>
      <c r="BM165" s="25" t="s">
        <v>2671</v>
      </c>
    </row>
    <row r="166" spans="2:47" s="1" customFormat="1" ht="13.5">
      <c r="B166" s="42"/>
      <c r="C166" s="64"/>
      <c r="D166" s="218" t="s">
        <v>233</v>
      </c>
      <c r="E166" s="64"/>
      <c r="F166" s="219" t="s">
        <v>2602</v>
      </c>
      <c r="G166" s="64"/>
      <c r="H166" s="64"/>
      <c r="I166" s="174"/>
      <c r="J166" s="64"/>
      <c r="K166" s="64"/>
      <c r="L166" s="62"/>
      <c r="M166" s="220"/>
      <c r="N166" s="43"/>
      <c r="O166" s="43"/>
      <c r="P166" s="43"/>
      <c r="Q166" s="43"/>
      <c r="R166" s="43"/>
      <c r="S166" s="43"/>
      <c r="T166" s="79"/>
      <c r="AT166" s="25" t="s">
        <v>233</v>
      </c>
      <c r="AU166" s="25" t="s">
        <v>25</v>
      </c>
    </row>
    <row r="167" spans="2:51" s="12" customFormat="1" ht="13.5">
      <c r="B167" s="221"/>
      <c r="C167" s="222"/>
      <c r="D167" s="218" t="s">
        <v>235</v>
      </c>
      <c r="E167" s="244" t="s">
        <v>24</v>
      </c>
      <c r="F167" s="245" t="s">
        <v>2672</v>
      </c>
      <c r="G167" s="222"/>
      <c r="H167" s="246">
        <v>5.717</v>
      </c>
      <c r="I167" s="227"/>
      <c r="J167" s="222"/>
      <c r="K167" s="222"/>
      <c r="L167" s="228"/>
      <c r="M167" s="229"/>
      <c r="N167" s="230"/>
      <c r="O167" s="230"/>
      <c r="P167" s="230"/>
      <c r="Q167" s="230"/>
      <c r="R167" s="230"/>
      <c r="S167" s="230"/>
      <c r="T167" s="231"/>
      <c r="AT167" s="232" t="s">
        <v>235</v>
      </c>
      <c r="AU167" s="232" t="s">
        <v>25</v>
      </c>
      <c r="AV167" s="12" t="s">
        <v>85</v>
      </c>
      <c r="AW167" s="12" t="s">
        <v>40</v>
      </c>
      <c r="AX167" s="12" t="s">
        <v>77</v>
      </c>
      <c r="AY167" s="232" t="s">
        <v>225</v>
      </c>
    </row>
    <row r="168" spans="2:51" s="15" customFormat="1" ht="13.5">
      <c r="B168" s="258"/>
      <c r="C168" s="259"/>
      <c r="D168" s="223" t="s">
        <v>235</v>
      </c>
      <c r="E168" s="260" t="s">
        <v>24</v>
      </c>
      <c r="F168" s="261" t="s">
        <v>248</v>
      </c>
      <c r="G168" s="259"/>
      <c r="H168" s="262">
        <v>5.717</v>
      </c>
      <c r="I168" s="263"/>
      <c r="J168" s="259"/>
      <c r="K168" s="259"/>
      <c r="L168" s="264"/>
      <c r="M168" s="265"/>
      <c r="N168" s="266"/>
      <c r="O168" s="266"/>
      <c r="P168" s="266"/>
      <c r="Q168" s="266"/>
      <c r="R168" s="266"/>
      <c r="S168" s="266"/>
      <c r="T168" s="267"/>
      <c r="AT168" s="268" t="s">
        <v>235</v>
      </c>
      <c r="AU168" s="268" t="s">
        <v>25</v>
      </c>
      <c r="AV168" s="15" t="s">
        <v>231</v>
      </c>
      <c r="AW168" s="15" t="s">
        <v>40</v>
      </c>
      <c r="AX168" s="15" t="s">
        <v>25</v>
      </c>
      <c r="AY168" s="268" t="s">
        <v>225</v>
      </c>
    </row>
    <row r="169" spans="2:65" s="1" customFormat="1" ht="16.5" customHeight="1">
      <c r="B169" s="42"/>
      <c r="C169" s="206" t="s">
        <v>396</v>
      </c>
      <c r="D169" s="206" t="s">
        <v>227</v>
      </c>
      <c r="E169" s="207" t="s">
        <v>2608</v>
      </c>
      <c r="F169" s="208" t="s">
        <v>2609</v>
      </c>
      <c r="G169" s="209" t="s">
        <v>141</v>
      </c>
      <c r="H169" s="210">
        <v>69.85</v>
      </c>
      <c r="I169" s="211"/>
      <c r="J169" s="212">
        <f>ROUND(I169*H169,2)</f>
        <v>0</v>
      </c>
      <c r="K169" s="208" t="s">
        <v>230</v>
      </c>
      <c r="L169" s="62"/>
      <c r="M169" s="213" t="s">
        <v>24</v>
      </c>
      <c r="N169" s="214" t="s">
        <v>48</v>
      </c>
      <c r="O169" s="43"/>
      <c r="P169" s="215">
        <f>O169*H169</f>
        <v>0</v>
      </c>
      <c r="Q169" s="215">
        <v>0</v>
      </c>
      <c r="R169" s="215">
        <f>Q169*H169</f>
        <v>0</v>
      </c>
      <c r="S169" s="215">
        <v>0</v>
      </c>
      <c r="T169" s="216">
        <f>S169*H169</f>
        <v>0</v>
      </c>
      <c r="AR169" s="25" t="s">
        <v>231</v>
      </c>
      <c r="AT169" s="25" t="s">
        <v>227</v>
      </c>
      <c r="AU169" s="25" t="s">
        <v>25</v>
      </c>
      <c r="AY169" s="25" t="s">
        <v>225</v>
      </c>
      <c r="BE169" s="217">
        <f>IF(N169="základní",J169,0)</f>
        <v>0</v>
      </c>
      <c r="BF169" s="217">
        <f>IF(N169="snížená",J169,0)</f>
        <v>0</v>
      </c>
      <c r="BG169" s="217">
        <f>IF(N169="zákl. přenesená",J169,0)</f>
        <v>0</v>
      </c>
      <c r="BH169" s="217">
        <f>IF(N169="sníž. přenesená",J169,0)</f>
        <v>0</v>
      </c>
      <c r="BI169" s="217">
        <f>IF(N169="nulová",J169,0)</f>
        <v>0</v>
      </c>
      <c r="BJ169" s="25" t="s">
        <v>25</v>
      </c>
      <c r="BK169" s="217">
        <f>ROUND(I169*H169,2)</f>
        <v>0</v>
      </c>
      <c r="BL169" s="25" t="s">
        <v>231</v>
      </c>
      <c r="BM169" s="25" t="s">
        <v>2673</v>
      </c>
    </row>
    <row r="170" spans="2:47" s="1" customFormat="1" ht="13.5">
      <c r="B170" s="42"/>
      <c r="C170" s="64"/>
      <c r="D170" s="218" t="s">
        <v>233</v>
      </c>
      <c r="E170" s="64"/>
      <c r="F170" s="219" t="s">
        <v>2609</v>
      </c>
      <c r="G170" s="64"/>
      <c r="H170" s="64"/>
      <c r="I170" s="174"/>
      <c r="J170" s="64"/>
      <c r="K170" s="64"/>
      <c r="L170" s="62"/>
      <c r="M170" s="220"/>
      <c r="N170" s="43"/>
      <c r="O170" s="43"/>
      <c r="P170" s="43"/>
      <c r="Q170" s="43"/>
      <c r="R170" s="43"/>
      <c r="S170" s="43"/>
      <c r="T170" s="79"/>
      <c r="AT170" s="25" t="s">
        <v>233</v>
      </c>
      <c r="AU170" s="25" t="s">
        <v>25</v>
      </c>
    </row>
    <row r="171" spans="2:51" s="13" customFormat="1" ht="13.5">
      <c r="B171" s="233"/>
      <c r="C171" s="234"/>
      <c r="D171" s="218" t="s">
        <v>235</v>
      </c>
      <c r="E171" s="235" t="s">
        <v>24</v>
      </c>
      <c r="F171" s="236" t="s">
        <v>2674</v>
      </c>
      <c r="G171" s="234"/>
      <c r="H171" s="237" t="s">
        <v>24</v>
      </c>
      <c r="I171" s="238"/>
      <c r="J171" s="234"/>
      <c r="K171" s="234"/>
      <c r="L171" s="239"/>
      <c r="M171" s="240"/>
      <c r="N171" s="241"/>
      <c r="O171" s="241"/>
      <c r="P171" s="241"/>
      <c r="Q171" s="241"/>
      <c r="R171" s="241"/>
      <c r="S171" s="241"/>
      <c r="T171" s="242"/>
      <c r="AT171" s="243" t="s">
        <v>235</v>
      </c>
      <c r="AU171" s="243" t="s">
        <v>25</v>
      </c>
      <c r="AV171" s="13" t="s">
        <v>25</v>
      </c>
      <c r="AW171" s="13" t="s">
        <v>40</v>
      </c>
      <c r="AX171" s="13" t="s">
        <v>77</v>
      </c>
      <c r="AY171" s="243" t="s">
        <v>225</v>
      </c>
    </row>
    <row r="172" spans="2:51" s="12" customFormat="1" ht="13.5">
      <c r="B172" s="221"/>
      <c r="C172" s="222"/>
      <c r="D172" s="218" t="s">
        <v>235</v>
      </c>
      <c r="E172" s="244" t="s">
        <v>24</v>
      </c>
      <c r="F172" s="245" t="s">
        <v>2675</v>
      </c>
      <c r="G172" s="222"/>
      <c r="H172" s="246">
        <v>69.85</v>
      </c>
      <c r="I172" s="227"/>
      <c r="J172" s="222"/>
      <c r="K172" s="222"/>
      <c r="L172" s="228"/>
      <c r="M172" s="229"/>
      <c r="N172" s="230"/>
      <c r="O172" s="230"/>
      <c r="P172" s="230"/>
      <c r="Q172" s="230"/>
      <c r="R172" s="230"/>
      <c r="S172" s="230"/>
      <c r="T172" s="231"/>
      <c r="AT172" s="232" t="s">
        <v>235</v>
      </c>
      <c r="AU172" s="232" t="s">
        <v>25</v>
      </c>
      <c r="AV172" s="12" t="s">
        <v>85</v>
      </c>
      <c r="AW172" s="12" t="s">
        <v>40</v>
      </c>
      <c r="AX172" s="12" t="s">
        <v>77</v>
      </c>
      <c r="AY172" s="232" t="s">
        <v>225</v>
      </c>
    </row>
    <row r="173" spans="2:51" s="15" customFormat="1" ht="13.5">
      <c r="B173" s="258"/>
      <c r="C173" s="259"/>
      <c r="D173" s="223" t="s">
        <v>235</v>
      </c>
      <c r="E173" s="260" t="s">
        <v>24</v>
      </c>
      <c r="F173" s="261" t="s">
        <v>248</v>
      </c>
      <c r="G173" s="259"/>
      <c r="H173" s="262">
        <v>69.85</v>
      </c>
      <c r="I173" s="263"/>
      <c r="J173" s="259"/>
      <c r="K173" s="259"/>
      <c r="L173" s="264"/>
      <c r="M173" s="265"/>
      <c r="N173" s="266"/>
      <c r="O173" s="266"/>
      <c r="P173" s="266"/>
      <c r="Q173" s="266"/>
      <c r="R173" s="266"/>
      <c r="S173" s="266"/>
      <c r="T173" s="267"/>
      <c r="AT173" s="268" t="s">
        <v>235</v>
      </c>
      <c r="AU173" s="268" t="s">
        <v>25</v>
      </c>
      <c r="AV173" s="15" t="s">
        <v>231</v>
      </c>
      <c r="AW173" s="15" t="s">
        <v>40</v>
      </c>
      <c r="AX173" s="15" t="s">
        <v>25</v>
      </c>
      <c r="AY173" s="268" t="s">
        <v>225</v>
      </c>
    </row>
    <row r="174" spans="2:65" s="1" customFormat="1" ht="16.5" customHeight="1">
      <c r="B174" s="42"/>
      <c r="C174" s="206" t="s">
        <v>401</v>
      </c>
      <c r="D174" s="206" t="s">
        <v>227</v>
      </c>
      <c r="E174" s="207" t="s">
        <v>2612</v>
      </c>
      <c r="F174" s="208" t="s">
        <v>2613</v>
      </c>
      <c r="G174" s="209" t="s">
        <v>141</v>
      </c>
      <c r="H174" s="210">
        <v>16.5</v>
      </c>
      <c r="I174" s="211"/>
      <c r="J174" s="212">
        <f>ROUND(I174*H174,2)</f>
        <v>0</v>
      </c>
      <c r="K174" s="208" t="s">
        <v>230</v>
      </c>
      <c r="L174" s="62"/>
      <c r="M174" s="213" t="s">
        <v>24</v>
      </c>
      <c r="N174" s="214" t="s">
        <v>48</v>
      </c>
      <c r="O174" s="43"/>
      <c r="P174" s="215">
        <f>O174*H174</f>
        <v>0</v>
      </c>
      <c r="Q174" s="215">
        <v>0</v>
      </c>
      <c r="R174" s="215">
        <f>Q174*H174</f>
        <v>0</v>
      </c>
      <c r="S174" s="215">
        <v>0</v>
      </c>
      <c r="T174" s="216">
        <f>S174*H174</f>
        <v>0</v>
      </c>
      <c r="AR174" s="25" t="s">
        <v>231</v>
      </c>
      <c r="AT174" s="25" t="s">
        <v>227</v>
      </c>
      <c r="AU174" s="25" t="s">
        <v>25</v>
      </c>
      <c r="AY174" s="25" t="s">
        <v>225</v>
      </c>
      <c r="BE174" s="217">
        <f>IF(N174="základní",J174,0)</f>
        <v>0</v>
      </c>
      <c r="BF174" s="217">
        <f>IF(N174="snížená",J174,0)</f>
        <v>0</v>
      </c>
      <c r="BG174" s="217">
        <f>IF(N174="zákl. přenesená",J174,0)</f>
        <v>0</v>
      </c>
      <c r="BH174" s="217">
        <f>IF(N174="sníž. přenesená",J174,0)</f>
        <v>0</v>
      </c>
      <c r="BI174" s="217">
        <f>IF(N174="nulová",J174,0)</f>
        <v>0</v>
      </c>
      <c r="BJ174" s="25" t="s">
        <v>25</v>
      </c>
      <c r="BK174" s="217">
        <f>ROUND(I174*H174,2)</f>
        <v>0</v>
      </c>
      <c r="BL174" s="25" t="s">
        <v>231</v>
      </c>
      <c r="BM174" s="25" t="s">
        <v>2676</v>
      </c>
    </row>
    <row r="175" spans="2:47" s="1" customFormat="1" ht="13.5">
      <c r="B175" s="42"/>
      <c r="C175" s="64"/>
      <c r="D175" s="218" t="s">
        <v>233</v>
      </c>
      <c r="E175" s="64"/>
      <c r="F175" s="219" t="s">
        <v>2613</v>
      </c>
      <c r="G175" s="64"/>
      <c r="H175" s="64"/>
      <c r="I175" s="174"/>
      <c r="J175" s="64"/>
      <c r="K175" s="64"/>
      <c r="L175" s="62"/>
      <c r="M175" s="220"/>
      <c r="N175" s="43"/>
      <c r="O175" s="43"/>
      <c r="P175" s="43"/>
      <c r="Q175" s="43"/>
      <c r="R175" s="43"/>
      <c r="S175" s="43"/>
      <c r="T175" s="79"/>
      <c r="AT175" s="25" t="s">
        <v>233</v>
      </c>
      <c r="AU175" s="25" t="s">
        <v>25</v>
      </c>
    </row>
    <row r="176" spans="2:51" s="12" customFormat="1" ht="13.5">
      <c r="B176" s="221"/>
      <c r="C176" s="222"/>
      <c r="D176" s="218" t="s">
        <v>235</v>
      </c>
      <c r="E176" s="244" t="s">
        <v>24</v>
      </c>
      <c r="F176" s="245" t="s">
        <v>2677</v>
      </c>
      <c r="G176" s="222"/>
      <c r="H176" s="246">
        <v>16.5</v>
      </c>
      <c r="I176" s="227"/>
      <c r="J176" s="222"/>
      <c r="K176" s="222"/>
      <c r="L176" s="228"/>
      <c r="M176" s="229"/>
      <c r="N176" s="230"/>
      <c r="O176" s="230"/>
      <c r="P176" s="230"/>
      <c r="Q176" s="230"/>
      <c r="R176" s="230"/>
      <c r="S176" s="230"/>
      <c r="T176" s="231"/>
      <c r="AT176" s="232" t="s">
        <v>235</v>
      </c>
      <c r="AU176" s="232" t="s">
        <v>25</v>
      </c>
      <c r="AV176" s="12" t="s">
        <v>85</v>
      </c>
      <c r="AW176" s="12" t="s">
        <v>40</v>
      </c>
      <c r="AX176" s="12" t="s">
        <v>77</v>
      </c>
      <c r="AY176" s="232" t="s">
        <v>225</v>
      </c>
    </row>
    <row r="177" spans="2:51" s="15" customFormat="1" ht="13.5">
      <c r="B177" s="258"/>
      <c r="C177" s="259"/>
      <c r="D177" s="218" t="s">
        <v>235</v>
      </c>
      <c r="E177" s="270" t="s">
        <v>24</v>
      </c>
      <c r="F177" s="271" t="s">
        <v>248</v>
      </c>
      <c r="G177" s="259"/>
      <c r="H177" s="272">
        <v>16.5</v>
      </c>
      <c r="I177" s="263"/>
      <c r="J177" s="259"/>
      <c r="K177" s="259"/>
      <c r="L177" s="264"/>
      <c r="M177" s="265"/>
      <c r="N177" s="266"/>
      <c r="O177" s="266"/>
      <c r="P177" s="266"/>
      <c r="Q177" s="266"/>
      <c r="R177" s="266"/>
      <c r="S177" s="266"/>
      <c r="T177" s="267"/>
      <c r="AT177" s="268" t="s">
        <v>235</v>
      </c>
      <c r="AU177" s="268" t="s">
        <v>25</v>
      </c>
      <c r="AV177" s="15" t="s">
        <v>231</v>
      </c>
      <c r="AW177" s="15" t="s">
        <v>40</v>
      </c>
      <c r="AX177" s="15" t="s">
        <v>25</v>
      </c>
      <c r="AY177" s="268" t="s">
        <v>225</v>
      </c>
    </row>
    <row r="178" spans="2:63" s="11" customFormat="1" ht="37.35" customHeight="1">
      <c r="B178" s="189"/>
      <c r="C178" s="190"/>
      <c r="D178" s="203" t="s">
        <v>76</v>
      </c>
      <c r="E178" s="290" t="s">
        <v>284</v>
      </c>
      <c r="F178" s="290" t="s">
        <v>2614</v>
      </c>
      <c r="G178" s="190"/>
      <c r="H178" s="190"/>
      <c r="I178" s="193"/>
      <c r="J178" s="291">
        <f>BK178</f>
        <v>0</v>
      </c>
      <c r="K178" s="190"/>
      <c r="L178" s="195"/>
      <c r="M178" s="196"/>
      <c r="N178" s="197"/>
      <c r="O178" s="197"/>
      <c r="P178" s="198">
        <f>SUM(P179:P186)</f>
        <v>0</v>
      </c>
      <c r="Q178" s="197"/>
      <c r="R178" s="198">
        <f>SUM(R179:R186)</f>
        <v>0</v>
      </c>
      <c r="S178" s="197"/>
      <c r="T178" s="199">
        <f>SUM(T179:T186)</f>
        <v>0</v>
      </c>
      <c r="AR178" s="200" t="s">
        <v>25</v>
      </c>
      <c r="AT178" s="201" t="s">
        <v>76</v>
      </c>
      <c r="AU178" s="201" t="s">
        <v>77</v>
      </c>
      <c r="AY178" s="200" t="s">
        <v>225</v>
      </c>
      <c r="BK178" s="202">
        <f>SUM(BK179:BK186)</f>
        <v>0</v>
      </c>
    </row>
    <row r="179" spans="2:65" s="1" customFormat="1" ht="25.5" customHeight="1">
      <c r="B179" s="42"/>
      <c r="C179" s="206" t="s">
        <v>9</v>
      </c>
      <c r="D179" s="206" t="s">
        <v>227</v>
      </c>
      <c r="E179" s="207" t="s">
        <v>2618</v>
      </c>
      <c r="F179" s="208" t="s">
        <v>2619</v>
      </c>
      <c r="G179" s="209" t="s">
        <v>920</v>
      </c>
      <c r="H179" s="210">
        <v>24.33</v>
      </c>
      <c r="I179" s="211"/>
      <c r="J179" s="212">
        <f>ROUND(I179*H179,2)</f>
        <v>0</v>
      </c>
      <c r="K179" s="208" t="s">
        <v>230</v>
      </c>
      <c r="L179" s="62"/>
      <c r="M179" s="213" t="s">
        <v>24</v>
      </c>
      <c r="N179" s="214" t="s">
        <v>48</v>
      </c>
      <c r="O179" s="43"/>
      <c r="P179" s="215">
        <f>O179*H179</f>
        <v>0</v>
      </c>
      <c r="Q179" s="215">
        <v>0</v>
      </c>
      <c r="R179" s="215">
        <f>Q179*H179</f>
        <v>0</v>
      </c>
      <c r="S179" s="215">
        <v>0</v>
      </c>
      <c r="T179" s="216">
        <f>S179*H179</f>
        <v>0</v>
      </c>
      <c r="AR179" s="25" t="s">
        <v>231</v>
      </c>
      <c r="AT179" s="25" t="s">
        <v>227</v>
      </c>
      <c r="AU179" s="25" t="s">
        <v>25</v>
      </c>
      <c r="AY179" s="25" t="s">
        <v>225</v>
      </c>
      <c r="BE179" s="217">
        <f>IF(N179="základní",J179,0)</f>
        <v>0</v>
      </c>
      <c r="BF179" s="217">
        <f>IF(N179="snížená",J179,0)</f>
        <v>0</v>
      </c>
      <c r="BG179" s="217">
        <f>IF(N179="zákl. přenesená",J179,0)</f>
        <v>0</v>
      </c>
      <c r="BH179" s="217">
        <f>IF(N179="sníž. přenesená",J179,0)</f>
        <v>0</v>
      </c>
      <c r="BI179" s="217">
        <f>IF(N179="nulová",J179,0)</f>
        <v>0</v>
      </c>
      <c r="BJ179" s="25" t="s">
        <v>25</v>
      </c>
      <c r="BK179" s="217">
        <f>ROUND(I179*H179,2)</f>
        <v>0</v>
      </c>
      <c r="BL179" s="25" t="s">
        <v>231</v>
      </c>
      <c r="BM179" s="25" t="s">
        <v>2678</v>
      </c>
    </row>
    <row r="180" spans="2:47" s="1" customFormat="1" ht="13.5">
      <c r="B180" s="42"/>
      <c r="C180" s="64"/>
      <c r="D180" s="218" t="s">
        <v>233</v>
      </c>
      <c r="E180" s="64"/>
      <c r="F180" s="219" t="s">
        <v>2619</v>
      </c>
      <c r="G180" s="64"/>
      <c r="H180" s="64"/>
      <c r="I180" s="174"/>
      <c r="J180" s="64"/>
      <c r="K180" s="64"/>
      <c r="L180" s="62"/>
      <c r="M180" s="220"/>
      <c r="N180" s="43"/>
      <c r="O180" s="43"/>
      <c r="P180" s="43"/>
      <c r="Q180" s="43"/>
      <c r="R180" s="43"/>
      <c r="S180" s="43"/>
      <c r="T180" s="79"/>
      <c r="AT180" s="25" t="s">
        <v>233</v>
      </c>
      <c r="AU180" s="25" t="s">
        <v>25</v>
      </c>
    </row>
    <row r="181" spans="2:51" s="12" customFormat="1" ht="13.5">
      <c r="B181" s="221"/>
      <c r="C181" s="222"/>
      <c r="D181" s="218" t="s">
        <v>235</v>
      </c>
      <c r="E181" s="244" t="s">
        <v>24</v>
      </c>
      <c r="F181" s="245" t="s">
        <v>2679</v>
      </c>
      <c r="G181" s="222"/>
      <c r="H181" s="246">
        <v>24.33</v>
      </c>
      <c r="I181" s="227"/>
      <c r="J181" s="222"/>
      <c r="K181" s="222"/>
      <c r="L181" s="228"/>
      <c r="M181" s="229"/>
      <c r="N181" s="230"/>
      <c r="O181" s="230"/>
      <c r="P181" s="230"/>
      <c r="Q181" s="230"/>
      <c r="R181" s="230"/>
      <c r="S181" s="230"/>
      <c r="T181" s="231"/>
      <c r="AT181" s="232" t="s">
        <v>235</v>
      </c>
      <c r="AU181" s="232" t="s">
        <v>25</v>
      </c>
      <c r="AV181" s="12" t="s">
        <v>85</v>
      </c>
      <c r="AW181" s="12" t="s">
        <v>40</v>
      </c>
      <c r="AX181" s="12" t="s">
        <v>77</v>
      </c>
      <c r="AY181" s="232" t="s">
        <v>225</v>
      </c>
    </row>
    <row r="182" spans="2:51" s="15" customFormat="1" ht="13.5">
      <c r="B182" s="258"/>
      <c r="C182" s="259"/>
      <c r="D182" s="223" t="s">
        <v>235</v>
      </c>
      <c r="E182" s="260" t="s">
        <v>24</v>
      </c>
      <c r="F182" s="261" t="s">
        <v>248</v>
      </c>
      <c r="G182" s="259"/>
      <c r="H182" s="262">
        <v>24.33</v>
      </c>
      <c r="I182" s="263"/>
      <c r="J182" s="259"/>
      <c r="K182" s="259"/>
      <c r="L182" s="264"/>
      <c r="M182" s="265"/>
      <c r="N182" s="266"/>
      <c r="O182" s="266"/>
      <c r="P182" s="266"/>
      <c r="Q182" s="266"/>
      <c r="R182" s="266"/>
      <c r="S182" s="266"/>
      <c r="T182" s="267"/>
      <c r="AT182" s="268" t="s">
        <v>235</v>
      </c>
      <c r="AU182" s="268" t="s">
        <v>25</v>
      </c>
      <c r="AV182" s="15" t="s">
        <v>231</v>
      </c>
      <c r="AW182" s="15" t="s">
        <v>40</v>
      </c>
      <c r="AX182" s="15" t="s">
        <v>25</v>
      </c>
      <c r="AY182" s="268" t="s">
        <v>225</v>
      </c>
    </row>
    <row r="183" spans="2:65" s="1" customFormat="1" ht="16.5" customHeight="1">
      <c r="B183" s="42"/>
      <c r="C183" s="274" t="s">
        <v>414</v>
      </c>
      <c r="D183" s="274" t="s">
        <v>697</v>
      </c>
      <c r="E183" s="275" t="s">
        <v>2621</v>
      </c>
      <c r="F183" s="276" t="s">
        <v>2622</v>
      </c>
      <c r="G183" s="277" t="s">
        <v>920</v>
      </c>
      <c r="H183" s="278">
        <v>24.573</v>
      </c>
      <c r="I183" s="279"/>
      <c r="J183" s="280">
        <f>ROUND(I183*H183,2)</f>
        <v>0</v>
      </c>
      <c r="K183" s="276" t="s">
        <v>230</v>
      </c>
      <c r="L183" s="281"/>
      <c r="M183" s="282" t="s">
        <v>24</v>
      </c>
      <c r="N183" s="283" t="s">
        <v>48</v>
      </c>
      <c r="O183" s="43"/>
      <c r="P183" s="215">
        <f>O183*H183</f>
        <v>0</v>
      </c>
      <c r="Q183" s="215">
        <v>0</v>
      </c>
      <c r="R183" s="215">
        <f>Q183*H183</f>
        <v>0</v>
      </c>
      <c r="S183" s="215">
        <v>0</v>
      </c>
      <c r="T183" s="216">
        <f>S183*H183</f>
        <v>0</v>
      </c>
      <c r="AR183" s="25" t="s">
        <v>277</v>
      </c>
      <c r="AT183" s="25" t="s">
        <v>697</v>
      </c>
      <c r="AU183" s="25" t="s">
        <v>25</v>
      </c>
      <c r="AY183" s="25" t="s">
        <v>225</v>
      </c>
      <c r="BE183" s="217">
        <f>IF(N183="základní",J183,0)</f>
        <v>0</v>
      </c>
      <c r="BF183" s="217">
        <f>IF(N183="snížená",J183,0)</f>
        <v>0</v>
      </c>
      <c r="BG183" s="217">
        <f>IF(N183="zákl. přenesená",J183,0)</f>
        <v>0</v>
      </c>
      <c r="BH183" s="217">
        <f>IF(N183="sníž. přenesená",J183,0)</f>
        <v>0</v>
      </c>
      <c r="BI183" s="217">
        <f>IF(N183="nulová",J183,0)</f>
        <v>0</v>
      </c>
      <c r="BJ183" s="25" t="s">
        <v>25</v>
      </c>
      <c r="BK183" s="217">
        <f>ROUND(I183*H183,2)</f>
        <v>0</v>
      </c>
      <c r="BL183" s="25" t="s">
        <v>231</v>
      </c>
      <c r="BM183" s="25" t="s">
        <v>2680</v>
      </c>
    </row>
    <row r="184" spans="2:47" s="1" customFormat="1" ht="13.5">
      <c r="B184" s="42"/>
      <c r="C184" s="64"/>
      <c r="D184" s="218" t="s">
        <v>233</v>
      </c>
      <c r="E184" s="64"/>
      <c r="F184" s="219" t="s">
        <v>2622</v>
      </c>
      <c r="G184" s="64"/>
      <c r="H184" s="64"/>
      <c r="I184" s="174"/>
      <c r="J184" s="64"/>
      <c r="K184" s="64"/>
      <c r="L184" s="62"/>
      <c r="M184" s="220"/>
      <c r="N184" s="43"/>
      <c r="O184" s="43"/>
      <c r="P184" s="43"/>
      <c r="Q184" s="43"/>
      <c r="R184" s="43"/>
      <c r="S184" s="43"/>
      <c r="T184" s="79"/>
      <c r="AT184" s="25" t="s">
        <v>233</v>
      </c>
      <c r="AU184" s="25" t="s">
        <v>25</v>
      </c>
    </row>
    <row r="185" spans="2:51" s="12" customFormat="1" ht="13.5">
      <c r="B185" s="221"/>
      <c r="C185" s="222"/>
      <c r="D185" s="218" t="s">
        <v>235</v>
      </c>
      <c r="E185" s="244" t="s">
        <v>24</v>
      </c>
      <c r="F185" s="245" t="s">
        <v>2681</v>
      </c>
      <c r="G185" s="222"/>
      <c r="H185" s="246">
        <v>24.573</v>
      </c>
      <c r="I185" s="227"/>
      <c r="J185" s="222"/>
      <c r="K185" s="222"/>
      <c r="L185" s="228"/>
      <c r="M185" s="229"/>
      <c r="N185" s="230"/>
      <c r="O185" s="230"/>
      <c r="P185" s="230"/>
      <c r="Q185" s="230"/>
      <c r="R185" s="230"/>
      <c r="S185" s="230"/>
      <c r="T185" s="231"/>
      <c r="AT185" s="232" t="s">
        <v>235</v>
      </c>
      <c r="AU185" s="232" t="s">
        <v>25</v>
      </c>
      <c r="AV185" s="12" t="s">
        <v>85</v>
      </c>
      <c r="AW185" s="12" t="s">
        <v>40</v>
      </c>
      <c r="AX185" s="12" t="s">
        <v>77</v>
      </c>
      <c r="AY185" s="232" t="s">
        <v>225</v>
      </c>
    </row>
    <row r="186" spans="2:51" s="15" customFormat="1" ht="13.5">
      <c r="B186" s="258"/>
      <c r="C186" s="259"/>
      <c r="D186" s="218" t="s">
        <v>235</v>
      </c>
      <c r="E186" s="270" t="s">
        <v>24</v>
      </c>
      <c r="F186" s="271" t="s">
        <v>248</v>
      </c>
      <c r="G186" s="259"/>
      <c r="H186" s="272">
        <v>24.573</v>
      </c>
      <c r="I186" s="263"/>
      <c r="J186" s="259"/>
      <c r="K186" s="259"/>
      <c r="L186" s="264"/>
      <c r="M186" s="265"/>
      <c r="N186" s="266"/>
      <c r="O186" s="266"/>
      <c r="P186" s="266"/>
      <c r="Q186" s="266"/>
      <c r="R186" s="266"/>
      <c r="S186" s="266"/>
      <c r="T186" s="267"/>
      <c r="AT186" s="268" t="s">
        <v>235</v>
      </c>
      <c r="AU186" s="268" t="s">
        <v>25</v>
      </c>
      <c r="AV186" s="15" t="s">
        <v>231</v>
      </c>
      <c r="AW186" s="15" t="s">
        <v>40</v>
      </c>
      <c r="AX186" s="15" t="s">
        <v>25</v>
      </c>
      <c r="AY186" s="268" t="s">
        <v>225</v>
      </c>
    </row>
    <row r="187" spans="2:63" s="11" customFormat="1" ht="37.35" customHeight="1">
      <c r="B187" s="189"/>
      <c r="C187" s="190"/>
      <c r="D187" s="203" t="s">
        <v>76</v>
      </c>
      <c r="E187" s="290" t="s">
        <v>959</v>
      </c>
      <c r="F187" s="290" t="s">
        <v>1233</v>
      </c>
      <c r="G187" s="190"/>
      <c r="H187" s="190"/>
      <c r="I187" s="193"/>
      <c r="J187" s="291">
        <f>BK187</f>
        <v>0</v>
      </c>
      <c r="K187" s="190"/>
      <c r="L187" s="195"/>
      <c r="M187" s="196"/>
      <c r="N187" s="197"/>
      <c r="O187" s="197"/>
      <c r="P187" s="198">
        <f>SUM(P188:P189)</f>
        <v>0</v>
      </c>
      <c r="Q187" s="197"/>
      <c r="R187" s="198">
        <f>SUM(R188:R189)</f>
        <v>0</v>
      </c>
      <c r="S187" s="197"/>
      <c r="T187" s="199">
        <f>SUM(T188:T189)</f>
        <v>0</v>
      </c>
      <c r="AR187" s="200" t="s">
        <v>25</v>
      </c>
      <c r="AT187" s="201" t="s">
        <v>76</v>
      </c>
      <c r="AU187" s="201" t="s">
        <v>77</v>
      </c>
      <c r="AY187" s="200" t="s">
        <v>225</v>
      </c>
      <c r="BK187" s="202">
        <f>SUM(BK188:BK189)</f>
        <v>0</v>
      </c>
    </row>
    <row r="188" spans="2:65" s="1" customFormat="1" ht="16.5" customHeight="1">
      <c r="B188" s="42"/>
      <c r="C188" s="206" t="s">
        <v>420</v>
      </c>
      <c r="D188" s="206" t="s">
        <v>227</v>
      </c>
      <c r="E188" s="207" t="s">
        <v>2629</v>
      </c>
      <c r="F188" s="208" t="s">
        <v>2630</v>
      </c>
      <c r="G188" s="209" t="s">
        <v>692</v>
      </c>
      <c r="H188" s="210">
        <v>4.999</v>
      </c>
      <c r="I188" s="211"/>
      <c r="J188" s="212">
        <f>ROUND(I188*H188,2)</f>
        <v>0</v>
      </c>
      <c r="K188" s="208" t="s">
        <v>230</v>
      </c>
      <c r="L188" s="62"/>
      <c r="M188" s="213" t="s">
        <v>24</v>
      </c>
      <c r="N188" s="214" t="s">
        <v>48</v>
      </c>
      <c r="O188" s="43"/>
      <c r="P188" s="215">
        <f>O188*H188</f>
        <v>0</v>
      </c>
      <c r="Q188" s="215">
        <v>0</v>
      </c>
      <c r="R188" s="215">
        <f>Q188*H188</f>
        <v>0</v>
      </c>
      <c r="S188" s="215">
        <v>0</v>
      </c>
      <c r="T188" s="216">
        <f>S188*H188</f>
        <v>0</v>
      </c>
      <c r="AR188" s="25" t="s">
        <v>231</v>
      </c>
      <c r="AT188" s="25" t="s">
        <v>227</v>
      </c>
      <c r="AU188" s="25" t="s">
        <v>25</v>
      </c>
      <c r="AY188" s="25" t="s">
        <v>225</v>
      </c>
      <c r="BE188" s="217">
        <f>IF(N188="základní",J188,0)</f>
        <v>0</v>
      </c>
      <c r="BF188" s="217">
        <f>IF(N188="snížená",J188,0)</f>
        <v>0</v>
      </c>
      <c r="BG188" s="217">
        <f>IF(N188="zákl. přenesená",J188,0)</f>
        <v>0</v>
      </c>
      <c r="BH188" s="217">
        <f>IF(N188="sníž. přenesená",J188,0)</f>
        <v>0</v>
      </c>
      <c r="BI188" s="217">
        <f>IF(N188="nulová",J188,0)</f>
        <v>0</v>
      </c>
      <c r="BJ188" s="25" t="s">
        <v>25</v>
      </c>
      <c r="BK188" s="217">
        <f>ROUND(I188*H188,2)</f>
        <v>0</v>
      </c>
      <c r="BL188" s="25" t="s">
        <v>231</v>
      </c>
      <c r="BM188" s="25" t="s">
        <v>2682</v>
      </c>
    </row>
    <row r="189" spans="2:47" s="1" customFormat="1" ht="13.5">
      <c r="B189" s="42"/>
      <c r="C189" s="64"/>
      <c r="D189" s="218" t="s">
        <v>233</v>
      </c>
      <c r="E189" s="64"/>
      <c r="F189" s="219" t="s">
        <v>2630</v>
      </c>
      <c r="G189" s="64"/>
      <c r="H189" s="64"/>
      <c r="I189" s="174"/>
      <c r="J189" s="64"/>
      <c r="K189" s="64"/>
      <c r="L189" s="62"/>
      <c r="M189" s="287"/>
      <c r="N189" s="288"/>
      <c r="O189" s="288"/>
      <c r="P189" s="288"/>
      <c r="Q189" s="288"/>
      <c r="R189" s="288"/>
      <c r="S189" s="288"/>
      <c r="T189" s="289"/>
      <c r="AT189" s="25" t="s">
        <v>233</v>
      </c>
      <c r="AU189" s="25" t="s">
        <v>25</v>
      </c>
    </row>
    <row r="190" spans="2:12" s="1" customFormat="1" ht="6.95" customHeight="1">
      <c r="B190" s="57"/>
      <c r="C190" s="58"/>
      <c r="D190" s="58"/>
      <c r="E190" s="58"/>
      <c r="F190" s="58"/>
      <c r="G190" s="58"/>
      <c r="H190" s="58"/>
      <c r="I190" s="150"/>
      <c r="J190" s="58"/>
      <c r="K190" s="58"/>
      <c r="L190" s="62"/>
    </row>
  </sheetData>
  <sheetProtection password="CC35" sheet="1" objects="1" scenarios="1" formatCells="0" formatColumns="0" formatRows="0" sort="0" autoFilter="0"/>
  <autoFilter ref="C92:K189"/>
  <mergeCells count="16">
    <mergeCell ref="L2:V2"/>
    <mergeCell ref="E79:H79"/>
    <mergeCell ref="E83:H83"/>
    <mergeCell ref="E81:H81"/>
    <mergeCell ref="E85:H8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8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134</v>
      </c>
      <c r="G1" s="421" t="s">
        <v>135</v>
      </c>
      <c r="H1" s="421"/>
      <c r="I1" s="125"/>
      <c r="J1" s="124" t="s">
        <v>136</v>
      </c>
      <c r="K1" s="123" t="s">
        <v>137</v>
      </c>
      <c r="L1" s="124" t="s">
        <v>138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2"/>
      <c r="M2" s="412"/>
      <c r="N2" s="412"/>
      <c r="O2" s="412"/>
      <c r="P2" s="412"/>
      <c r="Q2" s="412"/>
      <c r="R2" s="412"/>
      <c r="S2" s="412"/>
      <c r="T2" s="412"/>
      <c r="U2" s="412"/>
      <c r="V2" s="412"/>
      <c r="AT2" s="25" t="s">
        <v>119</v>
      </c>
    </row>
    <row r="3" spans="2:46" ht="6.95" customHeight="1">
      <c r="B3" s="26"/>
      <c r="C3" s="27"/>
      <c r="D3" s="27"/>
      <c r="E3" s="27"/>
      <c r="F3" s="27"/>
      <c r="G3" s="27"/>
      <c r="H3" s="27"/>
      <c r="I3" s="127"/>
      <c r="J3" s="27"/>
      <c r="K3" s="28"/>
      <c r="AT3" s="25" t="s">
        <v>85</v>
      </c>
    </row>
    <row r="4" spans="2:46" ht="36.95" customHeight="1">
      <c r="B4" s="29"/>
      <c r="C4" s="30"/>
      <c r="D4" s="31" t="s">
        <v>145</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13" t="str">
        <f>'Rekapitulace stavby'!K6</f>
        <v>Mariánská Týnice - Dostavba východního ambitu</v>
      </c>
      <c r="F7" s="414"/>
      <c r="G7" s="414"/>
      <c r="H7" s="414"/>
      <c r="I7" s="128"/>
      <c r="J7" s="30"/>
      <c r="K7" s="32"/>
    </row>
    <row r="8" spans="2:11" ht="13.5">
      <c r="B8" s="29"/>
      <c r="C8" s="30"/>
      <c r="D8" s="38" t="s">
        <v>155</v>
      </c>
      <c r="E8" s="30"/>
      <c r="F8" s="30"/>
      <c r="G8" s="30"/>
      <c r="H8" s="30"/>
      <c r="I8" s="128"/>
      <c r="J8" s="30"/>
      <c r="K8" s="32"/>
    </row>
    <row r="9" spans="2:11" s="1" customFormat="1" ht="16.5" customHeight="1">
      <c r="B9" s="42"/>
      <c r="C9" s="43"/>
      <c r="D9" s="43"/>
      <c r="E9" s="413" t="s">
        <v>158</v>
      </c>
      <c r="F9" s="415"/>
      <c r="G9" s="415"/>
      <c r="H9" s="415"/>
      <c r="I9" s="129"/>
      <c r="J9" s="43"/>
      <c r="K9" s="46"/>
    </row>
    <row r="10" spans="2:11" s="1" customFormat="1" ht="13.5">
      <c r="B10" s="42"/>
      <c r="C10" s="43"/>
      <c r="D10" s="38" t="s">
        <v>161</v>
      </c>
      <c r="E10" s="43"/>
      <c r="F10" s="43"/>
      <c r="G10" s="43"/>
      <c r="H10" s="43"/>
      <c r="I10" s="129"/>
      <c r="J10" s="43"/>
      <c r="K10" s="46"/>
    </row>
    <row r="11" spans="2:11" s="1" customFormat="1" ht="36.95" customHeight="1">
      <c r="B11" s="42"/>
      <c r="C11" s="43"/>
      <c r="D11" s="43"/>
      <c r="E11" s="416" t="s">
        <v>2683</v>
      </c>
      <c r="F11" s="415"/>
      <c r="G11" s="415"/>
      <c r="H11" s="415"/>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24</v>
      </c>
      <c r="G13" s="43"/>
      <c r="H13" s="43"/>
      <c r="I13" s="130" t="s">
        <v>23</v>
      </c>
      <c r="J13" s="36" t="s">
        <v>24</v>
      </c>
      <c r="K13" s="46"/>
    </row>
    <row r="14" spans="2:11" s="1" customFormat="1" ht="14.45" customHeight="1">
      <c r="B14" s="42"/>
      <c r="C14" s="43"/>
      <c r="D14" s="38" t="s">
        <v>26</v>
      </c>
      <c r="E14" s="43"/>
      <c r="F14" s="36" t="s">
        <v>27</v>
      </c>
      <c r="G14" s="43"/>
      <c r="H14" s="43"/>
      <c r="I14" s="130" t="s">
        <v>28</v>
      </c>
      <c r="J14" s="131" t="str">
        <f>'Rekapitulace stavby'!AN8</f>
        <v>19. 6. 2017</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32</v>
      </c>
      <c r="E16" s="43"/>
      <c r="F16" s="43"/>
      <c r="G16" s="43"/>
      <c r="H16" s="43"/>
      <c r="I16" s="130" t="s">
        <v>33</v>
      </c>
      <c r="J16" s="36" t="s">
        <v>24</v>
      </c>
      <c r="K16" s="46"/>
    </row>
    <row r="17" spans="2:11" s="1" customFormat="1" ht="18" customHeight="1">
      <c r="B17" s="42"/>
      <c r="C17" s="43"/>
      <c r="D17" s="43"/>
      <c r="E17" s="36" t="s">
        <v>34</v>
      </c>
      <c r="F17" s="43"/>
      <c r="G17" s="43"/>
      <c r="H17" s="43"/>
      <c r="I17" s="130" t="s">
        <v>35</v>
      </c>
      <c r="J17" s="36" t="s">
        <v>24</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36</v>
      </c>
      <c r="E19" s="43"/>
      <c r="F19" s="43"/>
      <c r="G19" s="43"/>
      <c r="H19" s="43"/>
      <c r="I19" s="130" t="s">
        <v>33</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35</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38</v>
      </c>
      <c r="E22" s="43"/>
      <c r="F22" s="43"/>
      <c r="G22" s="43"/>
      <c r="H22" s="43"/>
      <c r="I22" s="130" t="s">
        <v>33</v>
      </c>
      <c r="J22" s="36" t="s">
        <v>24</v>
      </c>
      <c r="K22" s="46"/>
    </row>
    <row r="23" spans="2:11" s="1" customFormat="1" ht="18" customHeight="1">
      <c r="B23" s="42"/>
      <c r="C23" s="43"/>
      <c r="D23" s="43"/>
      <c r="E23" s="36" t="s">
        <v>39</v>
      </c>
      <c r="F23" s="43"/>
      <c r="G23" s="43"/>
      <c r="H23" s="43"/>
      <c r="I23" s="130" t="s">
        <v>35</v>
      </c>
      <c r="J23" s="36" t="s">
        <v>24</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41</v>
      </c>
      <c r="E25" s="43"/>
      <c r="F25" s="43"/>
      <c r="G25" s="43"/>
      <c r="H25" s="43"/>
      <c r="I25" s="129"/>
      <c r="J25" s="43"/>
      <c r="K25" s="46"/>
    </row>
    <row r="26" spans="2:11" s="7" customFormat="1" ht="85.5" customHeight="1">
      <c r="B26" s="132"/>
      <c r="C26" s="133"/>
      <c r="D26" s="133"/>
      <c r="E26" s="377" t="s">
        <v>42</v>
      </c>
      <c r="F26" s="377"/>
      <c r="G26" s="377"/>
      <c r="H26" s="377"/>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43</v>
      </c>
      <c r="E29" s="43"/>
      <c r="F29" s="43"/>
      <c r="G29" s="43"/>
      <c r="H29" s="43"/>
      <c r="I29" s="129"/>
      <c r="J29" s="139">
        <f>ROUND(J86,2)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45</v>
      </c>
      <c r="G31" s="43"/>
      <c r="H31" s="43"/>
      <c r="I31" s="140" t="s">
        <v>44</v>
      </c>
      <c r="J31" s="47" t="s">
        <v>46</v>
      </c>
      <c r="K31" s="46"/>
    </row>
    <row r="32" spans="2:11" s="1" customFormat="1" ht="14.45" customHeight="1">
      <c r="B32" s="42"/>
      <c r="C32" s="43"/>
      <c r="D32" s="50" t="s">
        <v>47</v>
      </c>
      <c r="E32" s="50" t="s">
        <v>48</v>
      </c>
      <c r="F32" s="141">
        <f>ROUND(SUM(BE86:BE180),2)</f>
        <v>0</v>
      </c>
      <c r="G32" s="43"/>
      <c r="H32" s="43"/>
      <c r="I32" s="142">
        <v>0.21</v>
      </c>
      <c r="J32" s="141">
        <f>ROUND(ROUND((SUM(BE86:BE180)),2)*I32,2)</f>
        <v>0</v>
      </c>
      <c r="K32" s="46"/>
    </row>
    <row r="33" spans="2:11" s="1" customFormat="1" ht="14.45" customHeight="1">
      <c r="B33" s="42"/>
      <c r="C33" s="43"/>
      <c r="D33" s="43"/>
      <c r="E33" s="50" t="s">
        <v>49</v>
      </c>
      <c r="F33" s="141">
        <f>ROUND(SUM(BF86:BF180),2)</f>
        <v>0</v>
      </c>
      <c r="G33" s="43"/>
      <c r="H33" s="43"/>
      <c r="I33" s="142">
        <v>0.15</v>
      </c>
      <c r="J33" s="141">
        <f>ROUND(ROUND((SUM(BF86:BF180)),2)*I33,2)</f>
        <v>0</v>
      </c>
      <c r="K33" s="46"/>
    </row>
    <row r="34" spans="2:11" s="1" customFormat="1" ht="14.45" customHeight="1" hidden="1">
      <c r="B34" s="42"/>
      <c r="C34" s="43"/>
      <c r="D34" s="43"/>
      <c r="E34" s="50" t="s">
        <v>50</v>
      </c>
      <c r="F34" s="141">
        <f>ROUND(SUM(BG86:BG180),2)</f>
        <v>0</v>
      </c>
      <c r="G34" s="43"/>
      <c r="H34" s="43"/>
      <c r="I34" s="142">
        <v>0.21</v>
      </c>
      <c r="J34" s="141">
        <v>0</v>
      </c>
      <c r="K34" s="46"/>
    </row>
    <row r="35" spans="2:11" s="1" customFormat="1" ht="14.45" customHeight="1" hidden="1">
      <c r="B35" s="42"/>
      <c r="C35" s="43"/>
      <c r="D35" s="43"/>
      <c r="E35" s="50" t="s">
        <v>51</v>
      </c>
      <c r="F35" s="141">
        <f>ROUND(SUM(BH86:BH180),2)</f>
        <v>0</v>
      </c>
      <c r="G35" s="43"/>
      <c r="H35" s="43"/>
      <c r="I35" s="142">
        <v>0.15</v>
      </c>
      <c r="J35" s="141">
        <v>0</v>
      </c>
      <c r="K35" s="46"/>
    </row>
    <row r="36" spans="2:11" s="1" customFormat="1" ht="14.45" customHeight="1" hidden="1">
      <c r="B36" s="42"/>
      <c r="C36" s="43"/>
      <c r="D36" s="43"/>
      <c r="E36" s="50" t="s">
        <v>52</v>
      </c>
      <c r="F36" s="141">
        <f>ROUND(SUM(BI86:BI180),2)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53</v>
      </c>
      <c r="E38" s="80"/>
      <c r="F38" s="80"/>
      <c r="G38" s="145" t="s">
        <v>54</v>
      </c>
      <c r="H38" s="146" t="s">
        <v>55</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171</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6.5" customHeight="1">
      <c r="B47" s="42"/>
      <c r="C47" s="43"/>
      <c r="D47" s="43"/>
      <c r="E47" s="413" t="str">
        <f>E7</f>
        <v>Mariánská Týnice - Dostavba východního ambitu</v>
      </c>
      <c r="F47" s="414"/>
      <c r="G47" s="414"/>
      <c r="H47" s="414"/>
      <c r="I47" s="129"/>
      <c r="J47" s="43"/>
      <c r="K47" s="46"/>
    </row>
    <row r="48" spans="2:11" ht="13.5">
      <c r="B48" s="29"/>
      <c r="C48" s="38" t="s">
        <v>155</v>
      </c>
      <c r="D48" s="30"/>
      <c r="E48" s="30"/>
      <c r="F48" s="30"/>
      <c r="G48" s="30"/>
      <c r="H48" s="30"/>
      <c r="I48" s="128"/>
      <c r="J48" s="30"/>
      <c r="K48" s="32"/>
    </row>
    <row r="49" spans="2:11" s="1" customFormat="1" ht="16.5" customHeight="1">
      <c r="B49" s="42"/>
      <c r="C49" s="43"/>
      <c r="D49" s="43"/>
      <c r="E49" s="413" t="s">
        <v>158</v>
      </c>
      <c r="F49" s="415"/>
      <c r="G49" s="415"/>
      <c r="H49" s="415"/>
      <c r="I49" s="129"/>
      <c r="J49" s="43"/>
      <c r="K49" s="46"/>
    </row>
    <row r="50" spans="2:11" s="1" customFormat="1" ht="14.45" customHeight="1">
      <c r="B50" s="42"/>
      <c r="C50" s="38" t="s">
        <v>161</v>
      </c>
      <c r="D50" s="43"/>
      <c r="E50" s="43"/>
      <c r="F50" s="43"/>
      <c r="G50" s="43"/>
      <c r="H50" s="43"/>
      <c r="I50" s="129"/>
      <c r="J50" s="43"/>
      <c r="K50" s="46"/>
    </row>
    <row r="51" spans="2:11" s="1" customFormat="1" ht="17.25" customHeight="1">
      <c r="B51" s="42"/>
      <c r="C51" s="43"/>
      <c r="D51" s="43"/>
      <c r="E51" s="416" t="str">
        <f>E11</f>
        <v>D.1.6 - Sadové úpravy</v>
      </c>
      <c r="F51" s="415"/>
      <c r="G51" s="415"/>
      <c r="H51" s="415"/>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26</v>
      </c>
      <c r="D53" s="43"/>
      <c r="E53" s="43"/>
      <c r="F53" s="36" t="str">
        <f>F14</f>
        <v>Mariánský Týnec 1, 33141 Kralovice</v>
      </c>
      <c r="G53" s="43"/>
      <c r="H53" s="43"/>
      <c r="I53" s="130" t="s">
        <v>28</v>
      </c>
      <c r="J53" s="131" t="str">
        <f>IF(J14="","",J14)</f>
        <v>19. 6. 2017</v>
      </c>
      <c r="K53" s="46"/>
    </row>
    <row r="54" spans="2:11" s="1" customFormat="1" ht="6.95" customHeight="1">
      <c r="B54" s="42"/>
      <c r="C54" s="43"/>
      <c r="D54" s="43"/>
      <c r="E54" s="43"/>
      <c r="F54" s="43"/>
      <c r="G54" s="43"/>
      <c r="H54" s="43"/>
      <c r="I54" s="129"/>
      <c r="J54" s="43"/>
      <c r="K54" s="46"/>
    </row>
    <row r="55" spans="2:11" s="1" customFormat="1" ht="13.5">
      <c r="B55" s="42"/>
      <c r="C55" s="38" t="s">
        <v>32</v>
      </c>
      <c r="D55" s="43"/>
      <c r="E55" s="43"/>
      <c r="F55" s="36" t="str">
        <f>E17</f>
        <v>Muzeum a galerie severního Plzeňska v M. Týnici</v>
      </c>
      <c r="G55" s="43"/>
      <c r="H55" s="43"/>
      <c r="I55" s="130" t="s">
        <v>38</v>
      </c>
      <c r="J55" s="377" t="str">
        <f>E23</f>
        <v>ATELIER SOUKUP OPL ŠVEHLA s.r.o.</v>
      </c>
      <c r="K55" s="46"/>
    </row>
    <row r="56" spans="2:11" s="1" customFormat="1" ht="14.45" customHeight="1">
      <c r="B56" s="42"/>
      <c r="C56" s="38" t="s">
        <v>36</v>
      </c>
      <c r="D56" s="43"/>
      <c r="E56" s="43"/>
      <c r="F56" s="36" t="str">
        <f>IF(E20="","",E20)</f>
        <v/>
      </c>
      <c r="G56" s="43"/>
      <c r="H56" s="43"/>
      <c r="I56" s="129"/>
      <c r="J56" s="417"/>
      <c r="K56" s="46"/>
    </row>
    <row r="57" spans="2:11" s="1" customFormat="1" ht="10.35" customHeight="1">
      <c r="B57" s="42"/>
      <c r="C57" s="43"/>
      <c r="D57" s="43"/>
      <c r="E57" s="43"/>
      <c r="F57" s="43"/>
      <c r="G57" s="43"/>
      <c r="H57" s="43"/>
      <c r="I57" s="129"/>
      <c r="J57" s="43"/>
      <c r="K57" s="46"/>
    </row>
    <row r="58" spans="2:11" s="1" customFormat="1" ht="29.25" customHeight="1">
      <c r="B58" s="42"/>
      <c r="C58" s="155" t="s">
        <v>172</v>
      </c>
      <c r="D58" s="143"/>
      <c r="E58" s="143"/>
      <c r="F58" s="143"/>
      <c r="G58" s="143"/>
      <c r="H58" s="143"/>
      <c r="I58" s="156"/>
      <c r="J58" s="157" t="s">
        <v>173</v>
      </c>
      <c r="K58" s="158"/>
    </row>
    <row r="59" spans="2:11" s="1" customFormat="1" ht="10.35" customHeight="1">
      <c r="B59" s="42"/>
      <c r="C59" s="43"/>
      <c r="D59" s="43"/>
      <c r="E59" s="43"/>
      <c r="F59" s="43"/>
      <c r="G59" s="43"/>
      <c r="H59" s="43"/>
      <c r="I59" s="129"/>
      <c r="J59" s="43"/>
      <c r="K59" s="46"/>
    </row>
    <row r="60" spans="2:47" s="1" customFormat="1" ht="29.25" customHeight="1">
      <c r="B60" s="42"/>
      <c r="C60" s="159" t="s">
        <v>174</v>
      </c>
      <c r="D60" s="43"/>
      <c r="E60" s="43"/>
      <c r="F60" s="43"/>
      <c r="G60" s="43"/>
      <c r="H60" s="43"/>
      <c r="I60" s="129"/>
      <c r="J60" s="139">
        <f>J86</f>
        <v>0</v>
      </c>
      <c r="K60" s="46"/>
      <c r="AU60" s="25" t="s">
        <v>175</v>
      </c>
    </row>
    <row r="61" spans="2:11" s="8" customFormat="1" ht="24.95" customHeight="1">
      <c r="B61" s="160"/>
      <c r="C61" s="161"/>
      <c r="D61" s="162" t="s">
        <v>2684</v>
      </c>
      <c r="E61" s="163"/>
      <c r="F61" s="163"/>
      <c r="G61" s="163"/>
      <c r="H61" s="163"/>
      <c r="I61" s="164"/>
      <c r="J61" s="165">
        <f>J87</f>
        <v>0</v>
      </c>
      <c r="K61" s="166"/>
    </row>
    <row r="62" spans="2:11" s="8" customFormat="1" ht="24.95" customHeight="1">
      <c r="B62" s="160"/>
      <c r="C62" s="161"/>
      <c r="D62" s="162" t="s">
        <v>2685</v>
      </c>
      <c r="E62" s="163"/>
      <c r="F62" s="163"/>
      <c r="G62" s="163"/>
      <c r="H62" s="163"/>
      <c r="I62" s="164"/>
      <c r="J62" s="165">
        <f>J116</f>
        <v>0</v>
      </c>
      <c r="K62" s="166"/>
    </row>
    <row r="63" spans="2:11" s="8" customFormat="1" ht="24.95" customHeight="1">
      <c r="B63" s="160"/>
      <c r="C63" s="161"/>
      <c r="D63" s="162" t="s">
        <v>2686</v>
      </c>
      <c r="E63" s="163"/>
      <c r="F63" s="163"/>
      <c r="G63" s="163"/>
      <c r="H63" s="163"/>
      <c r="I63" s="164"/>
      <c r="J63" s="165">
        <f>J167</f>
        <v>0</v>
      </c>
      <c r="K63" s="166"/>
    </row>
    <row r="64" spans="2:11" s="9" customFormat="1" ht="19.9" customHeight="1">
      <c r="B64" s="167"/>
      <c r="C64" s="168"/>
      <c r="D64" s="169" t="s">
        <v>2687</v>
      </c>
      <c r="E64" s="170"/>
      <c r="F64" s="170"/>
      <c r="G64" s="170"/>
      <c r="H64" s="170"/>
      <c r="I64" s="171"/>
      <c r="J64" s="172">
        <f>J176</f>
        <v>0</v>
      </c>
      <c r="K64" s="173"/>
    </row>
    <row r="65" spans="2:11" s="1" customFormat="1" ht="21.75" customHeight="1">
      <c r="B65" s="42"/>
      <c r="C65" s="43"/>
      <c r="D65" s="43"/>
      <c r="E65" s="43"/>
      <c r="F65" s="43"/>
      <c r="G65" s="43"/>
      <c r="H65" s="43"/>
      <c r="I65" s="129"/>
      <c r="J65" s="43"/>
      <c r="K65" s="46"/>
    </row>
    <row r="66" spans="2:11" s="1" customFormat="1" ht="6.95" customHeight="1">
      <c r="B66" s="57"/>
      <c r="C66" s="58"/>
      <c r="D66" s="58"/>
      <c r="E66" s="58"/>
      <c r="F66" s="58"/>
      <c r="G66" s="58"/>
      <c r="H66" s="58"/>
      <c r="I66" s="150"/>
      <c r="J66" s="58"/>
      <c r="K66" s="59"/>
    </row>
    <row r="70" spans="2:12" s="1" customFormat="1" ht="6.95" customHeight="1">
      <c r="B70" s="60"/>
      <c r="C70" s="61"/>
      <c r="D70" s="61"/>
      <c r="E70" s="61"/>
      <c r="F70" s="61"/>
      <c r="G70" s="61"/>
      <c r="H70" s="61"/>
      <c r="I70" s="153"/>
      <c r="J70" s="61"/>
      <c r="K70" s="61"/>
      <c r="L70" s="62"/>
    </row>
    <row r="71" spans="2:12" s="1" customFormat="1" ht="36.95" customHeight="1">
      <c r="B71" s="42"/>
      <c r="C71" s="63" t="s">
        <v>209</v>
      </c>
      <c r="D71" s="64"/>
      <c r="E71" s="64"/>
      <c r="F71" s="64"/>
      <c r="G71" s="64"/>
      <c r="H71" s="64"/>
      <c r="I71" s="174"/>
      <c r="J71" s="64"/>
      <c r="K71" s="64"/>
      <c r="L71" s="62"/>
    </row>
    <row r="72" spans="2:12" s="1" customFormat="1" ht="6.95" customHeight="1">
      <c r="B72" s="42"/>
      <c r="C72" s="64"/>
      <c r="D72" s="64"/>
      <c r="E72" s="64"/>
      <c r="F72" s="64"/>
      <c r="G72" s="64"/>
      <c r="H72" s="64"/>
      <c r="I72" s="174"/>
      <c r="J72" s="64"/>
      <c r="K72" s="64"/>
      <c r="L72" s="62"/>
    </row>
    <row r="73" spans="2:12" s="1" customFormat="1" ht="14.45" customHeight="1">
      <c r="B73" s="42"/>
      <c r="C73" s="66" t="s">
        <v>18</v>
      </c>
      <c r="D73" s="64"/>
      <c r="E73" s="64"/>
      <c r="F73" s="64"/>
      <c r="G73" s="64"/>
      <c r="H73" s="64"/>
      <c r="I73" s="174"/>
      <c r="J73" s="64"/>
      <c r="K73" s="64"/>
      <c r="L73" s="62"/>
    </row>
    <row r="74" spans="2:12" s="1" customFormat="1" ht="16.5" customHeight="1">
      <c r="B74" s="42"/>
      <c r="C74" s="64"/>
      <c r="D74" s="64"/>
      <c r="E74" s="418" t="str">
        <f>E7</f>
        <v>Mariánská Týnice - Dostavba východního ambitu</v>
      </c>
      <c r="F74" s="419"/>
      <c r="G74" s="419"/>
      <c r="H74" s="419"/>
      <c r="I74" s="174"/>
      <c r="J74" s="64"/>
      <c r="K74" s="64"/>
      <c r="L74" s="62"/>
    </row>
    <row r="75" spans="2:12" ht="13.5">
      <c r="B75" s="29"/>
      <c r="C75" s="66" t="s">
        <v>155</v>
      </c>
      <c r="D75" s="175"/>
      <c r="E75" s="175"/>
      <c r="F75" s="175"/>
      <c r="G75" s="175"/>
      <c r="H75" s="175"/>
      <c r="J75" s="175"/>
      <c r="K75" s="175"/>
      <c r="L75" s="176"/>
    </row>
    <row r="76" spans="2:12" s="1" customFormat="1" ht="16.5" customHeight="1">
      <c r="B76" s="42"/>
      <c r="C76" s="64"/>
      <c r="D76" s="64"/>
      <c r="E76" s="418" t="s">
        <v>158</v>
      </c>
      <c r="F76" s="420"/>
      <c r="G76" s="420"/>
      <c r="H76" s="420"/>
      <c r="I76" s="174"/>
      <c r="J76" s="64"/>
      <c r="K76" s="64"/>
      <c r="L76" s="62"/>
    </row>
    <row r="77" spans="2:12" s="1" customFormat="1" ht="14.45" customHeight="1">
      <c r="B77" s="42"/>
      <c r="C77" s="66" t="s">
        <v>161</v>
      </c>
      <c r="D77" s="64"/>
      <c r="E77" s="64"/>
      <c r="F77" s="64"/>
      <c r="G77" s="64"/>
      <c r="H77" s="64"/>
      <c r="I77" s="174"/>
      <c r="J77" s="64"/>
      <c r="K77" s="64"/>
      <c r="L77" s="62"/>
    </row>
    <row r="78" spans="2:12" s="1" customFormat="1" ht="17.25" customHeight="1">
      <c r="B78" s="42"/>
      <c r="C78" s="64"/>
      <c r="D78" s="64"/>
      <c r="E78" s="388" t="str">
        <f>E11</f>
        <v>D.1.6 - Sadové úpravy</v>
      </c>
      <c r="F78" s="420"/>
      <c r="G78" s="420"/>
      <c r="H78" s="420"/>
      <c r="I78" s="174"/>
      <c r="J78" s="64"/>
      <c r="K78" s="64"/>
      <c r="L78" s="62"/>
    </row>
    <row r="79" spans="2:12" s="1" customFormat="1" ht="6.95" customHeight="1">
      <c r="B79" s="42"/>
      <c r="C79" s="64"/>
      <c r="D79" s="64"/>
      <c r="E79" s="64"/>
      <c r="F79" s="64"/>
      <c r="G79" s="64"/>
      <c r="H79" s="64"/>
      <c r="I79" s="174"/>
      <c r="J79" s="64"/>
      <c r="K79" s="64"/>
      <c r="L79" s="62"/>
    </row>
    <row r="80" spans="2:12" s="1" customFormat="1" ht="18" customHeight="1">
      <c r="B80" s="42"/>
      <c r="C80" s="66" t="s">
        <v>26</v>
      </c>
      <c r="D80" s="64"/>
      <c r="E80" s="64"/>
      <c r="F80" s="177" t="str">
        <f>F14</f>
        <v>Mariánský Týnec 1, 33141 Kralovice</v>
      </c>
      <c r="G80" s="64"/>
      <c r="H80" s="64"/>
      <c r="I80" s="178" t="s">
        <v>28</v>
      </c>
      <c r="J80" s="74" t="str">
        <f>IF(J14="","",J14)</f>
        <v>19. 6. 2017</v>
      </c>
      <c r="K80" s="64"/>
      <c r="L80" s="62"/>
    </row>
    <row r="81" spans="2:12" s="1" customFormat="1" ht="6.95" customHeight="1">
      <c r="B81" s="42"/>
      <c r="C81" s="64"/>
      <c r="D81" s="64"/>
      <c r="E81" s="64"/>
      <c r="F81" s="64"/>
      <c r="G81" s="64"/>
      <c r="H81" s="64"/>
      <c r="I81" s="174"/>
      <c r="J81" s="64"/>
      <c r="K81" s="64"/>
      <c r="L81" s="62"/>
    </row>
    <row r="82" spans="2:12" s="1" customFormat="1" ht="13.5">
      <c r="B82" s="42"/>
      <c r="C82" s="66" t="s">
        <v>32</v>
      </c>
      <c r="D82" s="64"/>
      <c r="E82" s="64"/>
      <c r="F82" s="177" t="str">
        <f>E17</f>
        <v>Muzeum a galerie severního Plzeňska v M. Týnici</v>
      </c>
      <c r="G82" s="64"/>
      <c r="H82" s="64"/>
      <c r="I82" s="178" t="s">
        <v>38</v>
      </c>
      <c r="J82" s="177" t="str">
        <f>E23</f>
        <v>ATELIER SOUKUP OPL ŠVEHLA s.r.o.</v>
      </c>
      <c r="K82" s="64"/>
      <c r="L82" s="62"/>
    </row>
    <row r="83" spans="2:12" s="1" customFormat="1" ht="14.45" customHeight="1">
      <c r="B83" s="42"/>
      <c r="C83" s="66" t="s">
        <v>36</v>
      </c>
      <c r="D83" s="64"/>
      <c r="E83" s="64"/>
      <c r="F83" s="177" t="str">
        <f>IF(E20="","",E20)</f>
        <v/>
      </c>
      <c r="G83" s="64"/>
      <c r="H83" s="64"/>
      <c r="I83" s="174"/>
      <c r="J83" s="64"/>
      <c r="K83" s="64"/>
      <c r="L83" s="62"/>
    </row>
    <row r="84" spans="2:12" s="1" customFormat="1" ht="10.35" customHeight="1">
      <c r="B84" s="42"/>
      <c r="C84" s="64"/>
      <c r="D84" s="64"/>
      <c r="E84" s="64"/>
      <c r="F84" s="64"/>
      <c r="G84" s="64"/>
      <c r="H84" s="64"/>
      <c r="I84" s="174"/>
      <c r="J84" s="64"/>
      <c r="K84" s="64"/>
      <c r="L84" s="62"/>
    </row>
    <row r="85" spans="2:20" s="10" customFormat="1" ht="29.25" customHeight="1">
      <c r="B85" s="179"/>
      <c r="C85" s="180" t="s">
        <v>210</v>
      </c>
      <c r="D85" s="181" t="s">
        <v>62</v>
      </c>
      <c r="E85" s="181" t="s">
        <v>58</v>
      </c>
      <c r="F85" s="181" t="s">
        <v>211</v>
      </c>
      <c r="G85" s="181" t="s">
        <v>212</v>
      </c>
      <c r="H85" s="181" t="s">
        <v>213</v>
      </c>
      <c r="I85" s="182" t="s">
        <v>214</v>
      </c>
      <c r="J85" s="181" t="s">
        <v>173</v>
      </c>
      <c r="K85" s="183" t="s">
        <v>215</v>
      </c>
      <c r="L85" s="184"/>
      <c r="M85" s="82" t="s">
        <v>216</v>
      </c>
      <c r="N85" s="83" t="s">
        <v>47</v>
      </c>
      <c r="O85" s="83" t="s">
        <v>217</v>
      </c>
      <c r="P85" s="83" t="s">
        <v>218</v>
      </c>
      <c r="Q85" s="83" t="s">
        <v>219</v>
      </c>
      <c r="R85" s="83" t="s">
        <v>220</v>
      </c>
      <c r="S85" s="83" t="s">
        <v>221</v>
      </c>
      <c r="T85" s="84" t="s">
        <v>222</v>
      </c>
    </row>
    <row r="86" spans="2:63" s="1" customFormat="1" ht="29.25" customHeight="1">
      <c r="B86" s="42"/>
      <c r="C86" s="88" t="s">
        <v>174</v>
      </c>
      <c r="D86" s="64"/>
      <c r="E86" s="64"/>
      <c r="F86" s="64"/>
      <c r="G86" s="64"/>
      <c r="H86" s="64"/>
      <c r="I86" s="174"/>
      <c r="J86" s="185">
        <f>BK86</f>
        <v>0</v>
      </c>
      <c r="K86" s="64"/>
      <c r="L86" s="62"/>
      <c r="M86" s="85"/>
      <c r="N86" s="86"/>
      <c r="O86" s="86"/>
      <c r="P86" s="186">
        <f>P87+P116+P167</f>
        <v>0</v>
      </c>
      <c r="Q86" s="86"/>
      <c r="R86" s="186">
        <f>R87+R116+R167</f>
        <v>0</v>
      </c>
      <c r="S86" s="86"/>
      <c r="T86" s="187">
        <f>T87+T116+T167</f>
        <v>0</v>
      </c>
      <c r="AT86" s="25" t="s">
        <v>76</v>
      </c>
      <c r="AU86" s="25" t="s">
        <v>175</v>
      </c>
      <c r="BK86" s="188">
        <f>BK87+BK116+BK167</f>
        <v>0</v>
      </c>
    </row>
    <row r="87" spans="2:63" s="11" customFormat="1" ht="37.35" customHeight="1">
      <c r="B87" s="189"/>
      <c r="C87" s="190"/>
      <c r="D87" s="203" t="s">
        <v>76</v>
      </c>
      <c r="E87" s="290" t="s">
        <v>81</v>
      </c>
      <c r="F87" s="290" t="s">
        <v>2688</v>
      </c>
      <c r="G87" s="190"/>
      <c r="H87" s="190"/>
      <c r="I87" s="193"/>
      <c r="J87" s="291">
        <f>BK87</f>
        <v>0</v>
      </c>
      <c r="K87" s="190"/>
      <c r="L87" s="195"/>
      <c r="M87" s="196"/>
      <c r="N87" s="197"/>
      <c r="O87" s="197"/>
      <c r="P87" s="198">
        <f>SUM(P88:P115)</f>
        <v>0</v>
      </c>
      <c r="Q87" s="197"/>
      <c r="R87" s="198">
        <f>SUM(R88:R115)</f>
        <v>0</v>
      </c>
      <c r="S87" s="197"/>
      <c r="T87" s="199">
        <f>SUM(T88:T115)</f>
        <v>0</v>
      </c>
      <c r="AR87" s="200" t="s">
        <v>25</v>
      </c>
      <c r="AT87" s="201" t="s">
        <v>76</v>
      </c>
      <c r="AU87" s="201" t="s">
        <v>77</v>
      </c>
      <c r="AY87" s="200" t="s">
        <v>225</v>
      </c>
      <c r="BK87" s="202">
        <f>SUM(BK88:BK115)</f>
        <v>0</v>
      </c>
    </row>
    <row r="88" spans="2:65" s="1" customFormat="1" ht="16.5" customHeight="1">
      <c r="B88" s="42"/>
      <c r="C88" s="274" t="s">
        <v>25</v>
      </c>
      <c r="D88" s="274" t="s">
        <v>697</v>
      </c>
      <c r="E88" s="275" t="s">
        <v>2689</v>
      </c>
      <c r="F88" s="276" t="s">
        <v>2690</v>
      </c>
      <c r="G88" s="277" t="s">
        <v>2369</v>
      </c>
      <c r="H88" s="278">
        <v>1</v>
      </c>
      <c r="I88" s="279"/>
      <c r="J88" s="280">
        <f>ROUND(I88*H88,2)</f>
        <v>0</v>
      </c>
      <c r="K88" s="276" t="s">
        <v>24</v>
      </c>
      <c r="L88" s="281"/>
      <c r="M88" s="282" t="s">
        <v>24</v>
      </c>
      <c r="N88" s="283" t="s">
        <v>48</v>
      </c>
      <c r="O88" s="43"/>
      <c r="P88" s="215">
        <f>O88*H88</f>
        <v>0</v>
      </c>
      <c r="Q88" s="215">
        <v>0</v>
      </c>
      <c r="R88" s="215">
        <f>Q88*H88</f>
        <v>0</v>
      </c>
      <c r="S88" s="215">
        <v>0</v>
      </c>
      <c r="T88" s="216">
        <f>S88*H88</f>
        <v>0</v>
      </c>
      <c r="AR88" s="25" t="s">
        <v>277</v>
      </c>
      <c r="AT88" s="25" t="s">
        <v>697</v>
      </c>
      <c r="AU88" s="25" t="s">
        <v>25</v>
      </c>
      <c r="AY88" s="25" t="s">
        <v>225</v>
      </c>
      <c r="BE88" s="217">
        <f>IF(N88="základní",J88,0)</f>
        <v>0</v>
      </c>
      <c r="BF88" s="217">
        <f>IF(N88="snížená",J88,0)</f>
        <v>0</v>
      </c>
      <c r="BG88" s="217">
        <f>IF(N88="zákl. přenesená",J88,0)</f>
        <v>0</v>
      </c>
      <c r="BH88" s="217">
        <f>IF(N88="sníž. přenesená",J88,0)</f>
        <v>0</v>
      </c>
      <c r="BI88" s="217">
        <f>IF(N88="nulová",J88,0)</f>
        <v>0</v>
      </c>
      <c r="BJ88" s="25" t="s">
        <v>25</v>
      </c>
      <c r="BK88" s="217">
        <f>ROUND(I88*H88,2)</f>
        <v>0</v>
      </c>
      <c r="BL88" s="25" t="s">
        <v>231</v>
      </c>
      <c r="BM88" s="25" t="s">
        <v>85</v>
      </c>
    </row>
    <row r="89" spans="2:47" s="1" customFormat="1" ht="13.5">
      <c r="B89" s="42"/>
      <c r="C89" s="64"/>
      <c r="D89" s="223" t="s">
        <v>233</v>
      </c>
      <c r="E89" s="64"/>
      <c r="F89" s="269" t="s">
        <v>2690</v>
      </c>
      <c r="G89" s="64"/>
      <c r="H89" s="64"/>
      <c r="I89" s="174"/>
      <c r="J89" s="64"/>
      <c r="K89" s="64"/>
      <c r="L89" s="62"/>
      <c r="M89" s="220"/>
      <c r="N89" s="43"/>
      <c r="O89" s="43"/>
      <c r="P89" s="43"/>
      <c r="Q89" s="43"/>
      <c r="R89" s="43"/>
      <c r="S89" s="43"/>
      <c r="T89" s="79"/>
      <c r="AT89" s="25" t="s">
        <v>233</v>
      </c>
      <c r="AU89" s="25" t="s">
        <v>25</v>
      </c>
    </row>
    <row r="90" spans="2:65" s="1" customFormat="1" ht="16.5" customHeight="1">
      <c r="B90" s="42"/>
      <c r="C90" s="274" t="s">
        <v>85</v>
      </c>
      <c r="D90" s="274" t="s">
        <v>697</v>
      </c>
      <c r="E90" s="275" t="s">
        <v>2691</v>
      </c>
      <c r="F90" s="276" t="s">
        <v>2692</v>
      </c>
      <c r="G90" s="277" t="s">
        <v>1149</v>
      </c>
      <c r="H90" s="278">
        <v>104</v>
      </c>
      <c r="I90" s="279"/>
      <c r="J90" s="280">
        <f>ROUND(I90*H90,2)</f>
        <v>0</v>
      </c>
      <c r="K90" s="276" t="s">
        <v>24</v>
      </c>
      <c r="L90" s="281"/>
      <c r="M90" s="282" t="s">
        <v>24</v>
      </c>
      <c r="N90" s="283" t="s">
        <v>48</v>
      </c>
      <c r="O90" s="43"/>
      <c r="P90" s="215">
        <f>O90*H90</f>
        <v>0</v>
      </c>
      <c r="Q90" s="215">
        <v>0</v>
      </c>
      <c r="R90" s="215">
        <f>Q90*H90</f>
        <v>0</v>
      </c>
      <c r="S90" s="215">
        <v>0</v>
      </c>
      <c r="T90" s="216">
        <f>S90*H90</f>
        <v>0</v>
      </c>
      <c r="AR90" s="25" t="s">
        <v>277</v>
      </c>
      <c r="AT90" s="25" t="s">
        <v>697</v>
      </c>
      <c r="AU90" s="25" t="s">
        <v>25</v>
      </c>
      <c r="AY90" s="25" t="s">
        <v>225</v>
      </c>
      <c r="BE90" s="217">
        <f>IF(N90="základní",J90,0)</f>
        <v>0</v>
      </c>
      <c r="BF90" s="217">
        <f>IF(N90="snížená",J90,0)</f>
        <v>0</v>
      </c>
      <c r="BG90" s="217">
        <f>IF(N90="zákl. přenesená",J90,0)</f>
        <v>0</v>
      </c>
      <c r="BH90" s="217">
        <f>IF(N90="sníž. přenesená",J90,0)</f>
        <v>0</v>
      </c>
      <c r="BI90" s="217">
        <f>IF(N90="nulová",J90,0)</f>
        <v>0</v>
      </c>
      <c r="BJ90" s="25" t="s">
        <v>25</v>
      </c>
      <c r="BK90" s="217">
        <f>ROUND(I90*H90,2)</f>
        <v>0</v>
      </c>
      <c r="BL90" s="25" t="s">
        <v>231</v>
      </c>
      <c r="BM90" s="25" t="s">
        <v>231</v>
      </c>
    </row>
    <row r="91" spans="2:47" s="1" customFormat="1" ht="13.5">
      <c r="B91" s="42"/>
      <c r="C91" s="64"/>
      <c r="D91" s="223" t="s">
        <v>233</v>
      </c>
      <c r="E91" s="64"/>
      <c r="F91" s="269" t="s">
        <v>2692</v>
      </c>
      <c r="G91" s="64"/>
      <c r="H91" s="64"/>
      <c r="I91" s="174"/>
      <c r="J91" s="64"/>
      <c r="K91" s="64"/>
      <c r="L91" s="62"/>
      <c r="M91" s="220"/>
      <c r="N91" s="43"/>
      <c r="O91" s="43"/>
      <c r="P91" s="43"/>
      <c r="Q91" s="43"/>
      <c r="R91" s="43"/>
      <c r="S91" s="43"/>
      <c r="T91" s="79"/>
      <c r="AT91" s="25" t="s">
        <v>233</v>
      </c>
      <c r="AU91" s="25" t="s">
        <v>25</v>
      </c>
    </row>
    <row r="92" spans="2:65" s="1" customFormat="1" ht="16.5" customHeight="1">
      <c r="B92" s="42"/>
      <c r="C92" s="274" t="s">
        <v>91</v>
      </c>
      <c r="D92" s="274" t="s">
        <v>697</v>
      </c>
      <c r="E92" s="275" t="s">
        <v>2693</v>
      </c>
      <c r="F92" s="276" t="s">
        <v>2694</v>
      </c>
      <c r="G92" s="277" t="s">
        <v>147</v>
      </c>
      <c r="H92" s="278">
        <v>0.3</v>
      </c>
      <c r="I92" s="279"/>
      <c r="J92" s="280">
        <f>ROUND(I92*H92,2)</f>
        <v>0</v>
      </c>
      <c r="K92" s="276" t="s">
        <v>24</v>
      </c>
      <c r="L92" s="281"/>
      <c r="M92" s="282" t="s">
        <v>24</v>
      </c>
      <c r="N92" s="283" t="s">
        <v>48</v>
      </c>
      <c r="O92" s="43"/>
      <c r="P92" s="215">
        <f>O92*H92</f>
        <v>0</v>
      </c>
      <c r="Q92" s="215">
        <v>0</v>
      </c>
      <c r="R92" s="215">
        <f>Q92*H92</f>
        <v>0</v>
      </c>
      <c r="S92" s="215">
        <v>0</v>
      </c>
      <c r="T92" s="216">
        <f>S92*H92</f>
        <v>0</v>
      </c>
      <c r="AR92" s="25" t="s">
        <v>277</v>
      </c>
      <c r="AT92" s="25" t="s">
        <v>697</v>
      </c>
      <c r="AU92" s="25" t="s">
        <v>25</v>
      </c>
      <c r="AY92" s="25" t="s">
        <v>225</v>
      </c>
      <c r="BE92" s="217">
        <f>IF(N92="základní",J92,0)</f>
        <v>0</v>
      </c>
      <c r="BF92" s="217">
        <f>IF(N92="snížená",J92,0)</f>
        <v>0</v>
      </c>
      <c r="BG92" s="217">
        <f>IF(N92="zákl. přenesená",J92,0)</f>
        <v>0</v>
      </c>
      <c r="BH92" s="217">
        <f>IF(N92="sníž. přenesená",J92,0)</f>
        <v>0</v>
      </c>
      <c r="BI92" s="217">
        <f>IF(N92="nulová",J92,0)</f>
        <v>0</v>
      </c>
      <c r="BJ92" s="25" t="s">
        <v>25</v>
      </c>
      <c r="BK92" s="217">
        <f>ROUND(I92*H92,2)</f>
        <v>0</v>
      </c>
      <c r="BL92" s="25" t="s">
        <v>231</v>
      </c>
      <c r="BM92" s="25" t="s">
        <v>265</v>
      </c>
    </row>
    <row r="93" spans="2:47" s="1" customFormat="1" ht="13.5">
      <c r="B93" s="42"/>
      <c r="C93" s="64"/>
      <c r="D93" s="223" t="s">
        <v>233</v>
      </c>
      <c r="E93" s="64"/>
      <c r="F93" s="269" t="s">
        <v>2694</v>
      </c>
      <c r="G93" s="64"/>
      <c r="H93" s="64"/>
      <c r="I93" s="174"/>
      <c r="J93" s="64"/>
      <c r="K93" s="64"/>
      <c r="L93" s="62"/>
      <c r="M93" s="220"/>
      <c r="N93" s="43"/>
      <c r="O93" s="43"/>
      <c r="P93" s="43"/>
      <c r="Q93" s="43"/>
      <c r="R93" s="43"/>
      <c r="S93" s="43"/>
      <c r="T93" s="79"/>
      <c r="AT93" s="25" t="s">
        <v>233</v>
      </c>
      <c r="AU93" s="25" t="s">
        <v>25</v>
      </c>
    </row>
    <row r="94" spans="2:65" s="1" customFormat="1" ht="16.5" customHeight="1">
      <c r="B94" s="42"/>
      <c r="C94" s="274" t="s">
        <v>231</v>
      </c>
      <c r="D94" s="274" t="s">
        <v>697</v>
      </c>
      <c r="E94" s="275" t="s">
        <v>2695</v>
      </c>
      <c r="F94" s="276" t="s">
        <v>2696</v>
      </c>
      <c r="G94" s="277" t="s">
        <v>147</v>
      </c>
      <c r="H94" s="278">
        <v>173</v>
      </c>
      <c r="I94" s="279"/>
      <c r="J94" s="280">
        <f>ROUND(I94*H94,2)</f>
        <v>0</v>
      </c>
      <c r="K94" s="276" t="s">
        <v>24</v>
      </c>
      <c r="L94" s="281"/>
      <c r="M94" s="282" t="s">
        <v>24</v>
      </c>
      <c r="N94" s="283" t="s">
        <v>48</v>
      </c>
      <c r="O94" s="43"/>
      <c r="P94" s="215">
        <f>O94*H94</f>
        <v>0</v>
      </c>
      <c r="Q94" s="215">
        <v>0</v>
      </c>
      <c r="R94" s="215">
        <f>Q94*H94</f>
        <v>0</v>
      </c>
      <c r="S94" s="215">
        <v>0</v>
      </c>
      <c r="T94" s="216">
        <f>S94*H94</f>
        <v>0</v>
      </c>
      <c r="AR94" s="25" t="s">
        <v>277</v>
      </c>
      <c r="AT94" s="25" t="s">
        <v>697</v>
      </c>
      <c r="AU94" s="25" t="s">
        <v>25</v>
      </c>
      <c r="AY94" s="25" t="s">
        <v>225</v>
      </c>
      <c r="BE94" s="217">
        <f>IF(N94="základní",J94,0)</f>
        <v>0</v>
      </c>
      <c r="BF94" s="217">
        <f>IF(N94="snížená",J94,0)</f>
        <v>0</v>
      </c>
      <c r="BG94" s="217">
        <f>IF(N94="zákl. přenesená",J94,0)</f>
        <v>0</v>
      </c>
      <c r="BH94" s="217">
        <f>IF(N94="sníž. přenesená",J94,0)</f>
        <v>0</v>
      </c>
      <c r="BI94" s="217">
        <f>IF(N94="nulová",J94,0)</f>
        <v>0</v>
      </c>
      <c r="BJ94" s="25" t="s">
        <v>25</v>
      </c>
      <c r="BK94" s="217">
        <f>ROUND(I94*H94,2)</f>
        <v>0</v>
      </c>
      <c r="BL94" s="25" t="s">
        <v>231</v>
      </c>
      <c r="BM94" s="25" t="s">
        <v>277</v>
      </c>
    </row>
    <row r="95" spans="2:47" s="1" customFormat="1" ht="13.5">
      <c r="B95" s="42"/>
      <c r="C95" s="64"/>
      <c r="D95" s="223" t="s">
        <v>233</v>
      </c>
      <c r="E95" s="64"/>
      <c r="F95" s="269" t="s">
        <v>2696</v>
      </c>
      <c r="G95" s="64"/>
      <c r="H95" s="64"/>
      <c r="I95" s="174"/>
      <c r="J95" s="64"/>
      <c r="K95" s="64"/>
      <c r="L95" s="62"/>
      <c r="M95" s="220"/>
      <c r="N95" s="43"/>
      <c r="O95" s="43"/>
      <c r="P95" s="43"/>
      <c r="Q95" s="43"/>
      <c r="R95" s="43"/>
      <c r="S95" s="43"/>
      <c r="T95" s="79"/>
      <c r="AT95" s="25" t="s">
        <v>233</v>
      </c>
      <c r="AU95" s="25" t="s">
        <v>25</v>
      </c>
    </row>
    <row r="96" spans="2:65" s="1" customFormat="1" ht="16.5" customHeight="1">
      <c r="B96" s="42"/>
      <c r="C96" s="274" t="s">
        <v>260</v>
      </c>
      <c r="D96" s="274" t="s">
        <v>697</v>
      </c>
      <c r="E96" s="275" t="s">
        <v>2697</v>
      </c>
      <c r="F96" s="276" t="s">
        <v>2698</v>
      </c>
      <c r="G96" s="277" t="s">
        <v>2369</v>
      </c>
      <c r="H96" s="278">
        <v>2</v>
      </c>
      <c r="I96" s="279"/>
      <c r="J96" s="280">
        <f>ROUND(I96*H96,2)</f>
        <v>0</v>
      </c>
      <c r="K96" s="276" t="s">
        <v>24</v>
      </c>
      <c r="L96" s="281"/>
      <c r="M96" s="282" t="s">
        <v>24</v>
      </c>
      <c r="N96" s="283" t="s">
        <v>48</v>
      </c>
      <c r="O96" s="43"/>
      <c r="P96" s="215">
        <f>O96*H96</f>
        <v>0</v>
      </c>
      <c r="Q96" s="215">
        <v>0</v>
      </c>
      <c r="R96" s="215">
        <f>Q96*H96</f>
        <v>0</v>
      </c>
      <c r="S96" s="215">
        <v>0</v>
      </c>
      <c r="T96" s="216">
        <f>S96*H96</f>
        <v>0</v>
      </c>
      <c r="AR96" s="25" t="s">
        <v>277</v>
      </c>
      <c r="AT96" s="25" t="s">
        <v>697</v>
      </c>
      <c r="AU96" s="25" t="s">
        <v>25</v>
      </c>
      <c r="AY96" s="25" t="s">
        <v>225</v>
      </c>
      <c r="BE96" s="217">
        <f>IF(N96="základní",J96,0)</f>
        <v>0</v>
      </c>
      <c r="BF96" s="217">
        <f>IF(N96="snížená",J96,0)</f>
        <v>0</v>
      </c>
      <c r="BG96" s="217">
        <f>IF(N96="zákl. přenesená",J96,0)</f>
        <v>0</v>
      </c>
      <c r="BH96" s="217">
        <f>IF(N96="sníž. přenesená",J96,0)</f>
        <v>0</v>
      </c>
      <c r="BI96" s="217">
        <f>IF(N96="nulová",J96,0)</f>
        <v>0</v>
      </c>
      <c r="BJ96" s="25" t="s">
        <v>25</v>
      </c>
      <c r="BK96" s="217">
        <f>ROUND(I96*H96,2)</f>
        <v>0</v>
      </c>
      <c r="BL96" s="25" t="s">
        <v>231</v>
      </c>
      <c r="BM96" s="25" t="s">
        <v>30</v>
      </c>
    </row>
    <row r="97" spans="2:47" s="1" customFormat="1" ht="13.5">
      <c r="B97" s="42"/>
      <c r="C97" s="64"/>
      <c r="D97" s="223" t="s">
        <v>233</v>
      </c>
      <c r="E97" s="64"/>
      <c r="F97" s="269" t="s">
        <v>2698</v>
      </c>
      <c r="G97" s="64"/>
      <c r="H97" s="64"/>
      <c r="I97" s="174"/>
      <c r="J97" s="64"/>
      <c r="K97" s="64"/>
      <c r="L97" s="62"/>
      <c r="M97" s="220"/>
      <c r="N97" s="43"/>
      <c r="O97" s="43"/>
      <c r="P97" s="43"/>
      <c r="Q97" s="43"/>
      <c r="R97" s="43"/>
      <c r="S97" s="43"/>
      <c r="T97" s="79"/>
      <c r="AT97" s="25" t="s">
        <v>233</v>
      </c>
      <c r="AU97" s="25" t="s">
        <v>25</v>
      </c>
    </row>
    <row r="98" spans="2:65" s="1" customFormat="1" ht="25.5" customHeight="1">
      <c r="B98" s="42"/>
      <c r="C98" s="274" t="s">
        <v>265</v>
      </c>
      <c r="D98" s="274" t="s">
        <v>697</v>
      </c>
      <c r="E98" s="275" t="s">
        <v>2699</v>
      </c>
      <c r="F98" s="276" t="s">
        <v>2700</v>
      </c>
      <c r="G98" s="277" t="s">
        <v>2369</v>
      </c>
      <c r="H98" s="278">
        <v>6</v>
      </c>
      <c r="I98" s="279"/>
      <c r="J98" s="280">
        <f>ROUND(I98*H98,2)</f>
        <v>0</v>
      </c>
      <c r="K98" s="276" t="s">
        <v>24</v>
      </c>
      <c r="L98" s="281"/>
      <c r="M98" s="282" t="s">
        <v>24</v>
      </c>
      <c r="N98" s="283" t="s">
        <v>48</v>
      </c>
      <c r="O98" s="43"/>
      <c r="P98" s="215">
        <f>O98*H98</f>
        <v>0</v>
      </c>
      <c r="Q98" s="215">
        <v>0</v>
      </c>
      <c r="R98" s="215">
        <f>Q98*H98</f>
        <v>0</v>
      </c>
      <c r="S98" s="215">
        <v>0</v>
      </c>
      <c r="T98" s="216">
        <f>S98*H98</f>
        <v>0</v>
      </c>
      <c r="AR98" s="25" t="s">
        <v>277</v>
      </c>
      <c r="AT98" s="25" t="s">
        <v>697</v>
      </c>
      <c r="AU98" s="25" t="s">
        <v>25</v>
      </c>
      <c r="AY98" s="25" t="s">
        <v>225</v>
      </c>
      <c r="BE98" s="217">
        <f>IF(N98="základní",J98,0)</f>
        <v>0</v>
      </c>
      <c r="BF98" s="217">
        <f>IF(N98="snížená",J98,0)</f>
        <v>0</v>
      </c>
      <c r="BG98" s="217">
        <f>IF(N98="zákl. přenesená",J98,0)</f>
        <v>0</v>
      </c>
      <c r="BH98" s="217">
        <f>IF(N98="sníž. přenesená",J98,0)</f>
        <v>0</v>
      </c>
      <c r="BI98" s="217">
        <f>IF(N98="nulová",J98,0)</f>
        <v>0</v>
      </c>
      <c r="BJ98" s="25" t="s">
        <v>25</v>
      </c>
      <c r="BK98" s="217">
        <f>ROUND(I98*H98,2)</f>
        <v>0</v>
      </c>
      <c r="BL98" s="25" t="s">
        <v>231</v>
      </c>
      <c r="BM98" s="25" t="s">
        <v>332</v>
      </c>
    </row>
    <row r="99" spans="2:47" s="1" customFormat="1" ht="27">
      <c r="B99" s="42"/>
      <c r="C99" s="64"/>
      <c r="D99" s="223" t="s">
        <v>233</v>
      </c>
      <c r="E99" s="64"/>
      <c r="F99" s="269" t="s">
        <v>2700</v>
      </c>
      <c r="G99" s="64"/>
      <c r="H99" s="64"/>
      <c r="I99" s="174"/>
      <c r="J99" s="64"/>
      <c r="K99" s="64"/>
      <c r="L99" s="62"/>
      <c r="M99" s="220"/>
      <c r="N99" s="43"/>
      <c r="O99" s="43"/>
      <c r="P99" s="43"/>
      <c r="Q99" s="43"/>
      <c r="R99" s="43"/>
      <c r="S99" s="43"/>
      <c r="T99" s="79"/>
      <c r="AT99" s="25" t="s">
        <v>233</v>
      </c>
      <c r="AU99" s="25" t="s">
        <v>25</v>
      </c>
    </row>
    <row r="100" spans="2:65" s="1" customFormat="1" ht="25.5" customHeight="1">
      <c r="B100" s="42"/>
      <c r="C100" s="274" t="s">
        <v>272</v>
      </c>
      <c r="D100" s="274" t="s">
        <v>697</v>
      </c>
      <c r="E100" s="275" t="s">
        <v>2701</v>
      </c>
      <c r="F100" s="276" t="s">
        <v>2702</v>
      </c>
      <c r="G100" s="277" t="s">
        <v>2369</v>
      </c>
      <c r="H100" s="278">
        <v>6</v>
      </c>
      <c r="I100" s="279"/>
      <c r="J100" s="280">
        <f>ROUND(I100*H100,2)</f>
        <v>0</v>
      </c>
      <c r="K100" s="276" t="s">
        <v>24</v>
      </c>
      <c r="L100" s="281"/>
      <c r="M100" s="282" t="s">
        <v>24</v>
      </c>
      <c r="N100" s="283" t="s">
        <v>48</v>
      </c>
      <c r="O100" s="43"/>
      <c r="P100" s="215">
        <f>O100*H100</f>
        <v>0</v>
      </c>
      <c r="Q100" s="215">
        <v>0</v>
      </c>
      <c r="R100" s="215">
        <f>Q100*H100</f>
        <v>0</v>
      </c>
      <c r="S100" s="215">
        <v>0</v>
      </c>
      <c r="T100" s="216">
        <f>S100*H100</f>
        <v>0</v>
      </c>
      <c r="AR100" s="25" t="s">
        <v>277</v>
      </c>
      <c r="AT100" s="25" t="s">
        <v>697</v>
      </c>
      <c r="AU100" s="25" t="s">
        <v>25</v>
      </c>
      <c r="AY100" s="25" t="s">
        <v>225</v>
      </c>
      <c r="BE100" s="217">
        <f>IF(N100="základní",J100,0)</f>
        <v>0</v>
      </c>
      <c r="BF100" s="217">
        <f>IF(N100="snížená",J100,0)</f>
        <v>0</v>
      </c>
      <c r="BG100" s="217">
        <f>IF(N100="zákl. přenesená",J100,0)</f>
        <v>0</v>
      </c>
      <c r="BH100" s="217">
        <f>IF(N100="sníž. přenesená",J100,0)</f>
        <v>0</v>
      </c>
      <c r="BI100" s="217">
        <f>IF(N100="nulová",J100,0)</f>
        <v>0</v>
      </c>
      <c r="BJ100" s="25" t="s">
        <v>25</v>
      </c>
      <c r="BK100" s="217">
        <f>ROUND(I100*H100,2)</f>
        <v>0</v>
      </c>
      <c r="BL100" s="25" t="s">
        <v>231</v>
      </c>
      <c r="BM100" s="25" t="s">
        <v>369</v>
      </c>
    </row>
    <row r="101" spans="2:47" s="1" customFormat="1" ht="13.5">
      <c r="B101" s="42"/>
      <c r="C101" s="64"/>
      <c r="D101" s="223" t="s">
        <v>233</v>
      </c>
      <c r="E101" s="64"/>
      <c r="F101" s="269" t="s">
        <v>2702</v>
      </c>
      <c r="G101" s="64"/>
      <c r="H101" s="64"/>
      <c r="I101" s="174"/>
      <c r="J101" s="64"/>
      <c r="K101" s="64"/>
      <c r="L101" s="62"/>
      <c r="M101" s="220"/>
      <c r="N101" s="43"/>
      <c r="O101" s="43"/>
      <c r="P101" s="43"/>
      <c r="Q101" s="43"/>
      <c r="R101" s="43"/>
      <c r="S101" s="43"/>
      <c r="T101" s="79"/>
      <c r="AT101" s="25" t="s">
        <v>233</v>
      </c>
      <c r="AU101" s="25" t="s">
        <v>25</v>
      </c>
    </row>
    <row r="102" spans="2:65" s="1" customFormat="1" ht="16.5" customHeight="1">
      <c r="B102" s="42"/>
      <c r="C102" s="274" t="s">
        <v>277</v>
      </c>
      <c r="D102" s="274" t="s">
        <v>697</v>
      </c>
      <c r="E102" s="275" t="s">
        <v>2703</v>
      </c>
      <c r="F102" s="276" t="s">
        <v>2704</v>
      </c>
      <c r="G102" s="277" t="s">
        <v>2369</v>
      </c>
      <c r="H102" s="278">
        <v>6</v>
      </c>
      <c r="I102" s="279"/>
      <c r="J102" s="280">
        <f>ROUND(I102*H102,2)</f>
        <v>0</v>
      </c>
      <c r="K102" s="276" t="s">
        <v>24</v>
      </c>
      <c r="L102" s="281"/>
      <c r="M102" s="282" t="s">
        <v>24</v>
      </c>
      <c r="N102" s="283" t="s">
        <v>48</v>
      </c>
      <c r="O102" s="43"/>
      <c r="P102" s="215">
        <f>O102*H102</f>
        <v>0</v>
      </c>
      <c r="Q102" s="215">
        <v>0</v>
      </c>
      <c r="R102" s="215">
        <f>Q102*H102</f>
        <v>0</v>
      </c>
      <c r="S102" s="215">
        <v>0</v>
      </c>
      <c r="T102" s="216">
        <f>S102*H102</f>
        <v>0</v>
      </c>
      <c r="AR102" s="25" t="s">
        <v>277</v>
      </c>
      <c r="AT102" s="25" t="s">
        <v>697</v>
      </c>
      <c r="AU102" s="25" t="s">
        <v>25</v>
      </c>
      <c r="AY102" s="25" t="s">
        <v>225</v>
      </c>
      <c r="BE102" s="217">
        <f>IF(N102="základní",J102,0)</f>
        <v>0</v>
      </c>
      <c r="BF102" s="217">
        <f>IF(N102="snížená",J102,0)</f>
        <v>0</v>
      </c>
      <c r="BG102" s="217">
        <f>IF(N102="zákl. přenesená",J102,0)</f>
        <v>0</v>
      </c>
      <c r="BH102" s="217">
        <f>IF(N102="sníž. přenesená",J102,0)</f>
        <v>0</v>
      </c>
      <c r="BI102" s="217">
        <f>IF(N102="nulová",J102,0)</f>
        <v>0</v>
      </c>
      <c r="BJ102" s="25" t="s">
        <v>25</v>
      </c>
      <c r="BK102" s="217">
        <f>ROUND(I102*H102,2)</f>
        <v>0</v>
      </c>
      <c r="BL102" s="25" t="s">
        <v>231</v>
      </c>
      <c r="BM102" s="25" t="s">
        <v>378</v>
      </c>
    </row>
    <row r="103" spans="2:47" s="1" customFormat="1" ht="13.5">
      <c r="B103" s="42"/>
      <c r="C103" s="64"/>
      <c r="D103" s="223" t="s">
        <v>233</v>
      </c>
      <c r="E103" s="64"/>
      <c r="F103" s="269" t="s">
        <v>2704</v>
      </c>
      <c r="G103" s="64"/>
      <c r="H103" s="64"/>
      <c r="I103" s="174"/>
      <c r="J103" s="64"/>
      <c r="K103" s="64"/>
      <c r="L103" s="62"/>
      <c r="M103" s="220"/>
      <c r="N103" s="43"/>
      <c r="O103" s="43"/>
      <c r="P103" s="43"/>
      <c r="Q103" s="43"/>
      <c r="R103" s="43"/>
      <c r="S103" s="43"/>
      <c r="T103" s="79"/>
      <c r="AT103" s="25" t="s">
        <v>233</v>
      </c>
      <c r="AU103" s="25" t="s">
        <v>25</v>
      </c>
    </row>
    <row r="104" spans="2:65" s="1" customFormat="1" ht="16.5" customHeight="1">
      <c r="B104" s="42"/>
      <c r="C104" s="274" t="s">
        <v>284</v>
      </c>
      <c r="D104" s="274" t="s">
        <v>697</v>
      </c>
      <c r="E104" s="275" t="s">
        <v>2705</v>
      </c>
      <c r="F104" s="276" t="s">
        <v>2706</v>
      </c>
      <c r="G104" s="277" t="s">
        <v>141</v>
      </c>
      <c r="H104" s="278">
        <v>3</v>
      </c>
      <c r="I104" s="279"/>
      <c r="J104" s="280">
        <f>ROUND(I104*H104,2)</f>
        <v>0</v>
      </c>
      <c r="K104" s="276" t="s">
        <v>24</v>
      </c>
      <c r="L104" s="281"/>
      <c r="M104" s="282" t="s">
        <v>24</v>
      </c>
      <c r="N104" s="283" t="s">
        <v>48</v>
      </c>
      <c r="O104" s="43"/>
      <c r="P104" s="215">
        <f>O104*H104</f>
        <v>0</v>
      </c>
      <c r="Q104" s="215">
        <v>0</v>
      </c>
      <c r="R104" s="215">
        <f>Q104*H104</f>
        <v>0</v>
      </c>
      <c r="S104" s="215">
        <v>0</v>
      </c>
      <c r="T104" s="216">
        <f>S104*H104</f>
        <v>0</v>
      </c>
      <c r="AR104" s="25" t="s">
        <v>277</v>
      </c>
      <c r="AT104" s="25" t="s">
        <v>697</v>
      </c>
      <c r="AU104" s="25" t="s">
        <v>25</v>
      </c>
      <c r="AY104" s="25" t="s">
        <v>225</v>
      </c>
      <c r="BE104" s="217">
        <f>IF(N104="základní",J104,0)</f>
        <v>0</v>
      </c>
      <c r="BF104" s="217">
        <f>IF(N104="snížená",J104,0)</f>
        <v>0</v>
      </c>
      <c r="BG104" s="217">
        <f>IF(N104="zákl. přenesená",J104,0)</f>
        <v>0</v>
      </c>
      <c r="BH104" s="217">
        <f>IF(N104="sníž. přenesená",J104,0)</f>
        <v>0</v>
      </c>
      <c r="BI104" s="217">
        <f>IF(N104="nulová",J104,0)</f>
        <v>0</v>
      </c>
      <c r="BJ104" s="25" t="s">
        <v>25</v>
      </c>
      <c r="BK104" s="217">
        <f>ROUND(I104*H104,2)</f>
        <v>0</v>
      </c>
      <c r="BL104" s="25" t="s">
        <v>231</v>
      </c>
      <c r="BM104" s="25" t="s">
        <v>391</v>
      </c>
    </row>
    <row r="105" spans="2:47" s="1" customFormat="1" ht="13.5">
      <c r="B105" s="42"/>
      <c r="C105" s="64"/>
      <c r="D105" s="223" t="s">
        <v>233</v>
      </c>
      <c r="E105" s="64"/>
      <c r="F105" s="269" t="s">
        <v>2706</v>
      </c>
      <c r="G105" s="64"/>
      <c r="H105" s="64"/>
      <c r="I105" s="174"/>
      <c r="J105" s="64"/>
      <c r="K105" s="64"/>
      <c r="L105" s="62"/>
      <c r="M105" s="220"/>
      <c r="N105" s="43"/>
      <c r="O105" s="43"/>
      <c r="P105" s="43"/>
      <c r="Q105" s="43"/>
      <c r="R105" s="43"/>
      <c r="S105" s="43"/>
      <c r="T105" s="79"/>
      <c r="AT105" s="25" t="s">
        <v>233</v>
      </c>
      <c r="AU105" s="25" t="s">
        <v>25</v>
      </c>
    </row>
    <row r="106" spans="2:65" s="1" customFormat="1" ht="16.5" customHeight="1">
      <c r="B106" s="42"/>
      <c r="C106" s="274" t="s">
        <v>30</v>
      </c>
      <c r="D106" s="274" t="s">
        <v>697</v>
      </c>
      <c r="E106" s="275" t="s">
        <v>2707</v>
      </c>
      <c r="F106" s="276" t="s">
        <v>2708</v>
      </c>
      <c r="G106" s="277" t="s">
        <v>147</v>
      </c>
      <c r="H106" s="278">
        <v>0.8</v>
      </c>
      <c r="I106" s="279"/>
      <c r="J106" s="280">
        <f>ROUND(I106*H106,2)</f>
        <v>0</v>
      </c>
      <c r="K106" s="276" t="s">
        <v>24</v>
      </c>
      <c r="L106" s="281"/>
      <c r="M106" s="282" t="s">
        <v>24</v>
      </c>
      <c r="N106" s="283" t="s">
        <v>48</v>
      </c>
      <c r="O106" s="43"/>
      <c r="P106" s="215">
        <f>O106*H106</f>
        <v>0</v>
      </c>
      <c r="Q106" s="215">
        <v>0</v>
      </c>
      <c r="R106" s="215">
        <f>Q106*H106</f>
        <v>0</v>
      </c>
      <c r="S106" s="215">
        <v>0</v>
      </c>
      <c r="T106" s="216">
        <f>S106*H106</f>
        <v>0</v>
      </c>
      <c r="AR106" s="25" t="s">
        <v>277</v>
      </c>
      <c r="AT106" s="25" t="s">
        <v>697</v>
      </c>
      <c r="AU106" s="25" t="s">
        <v>25</v>
      </c>
      <c r="AY106" s="25" t="s">
        <v>225</v>
      </c>
      <c r="BE106" s="217">
        <f>IF(N106="základní",J106,0)</f>
        <v>0</v>
      </c>
      <c r="BF106" s="217">
        <f>IF(N106="snížená",J106,0)</f>
        <v>0</v>
      </c>
      <c r="BG106" s="217">
        <f>IF(N106="zákl. přenesená",J106,0)</f>
        <v>0</v>
      </c>
      <c r="BH106" s="217">
        <f>IF(N106="sníž. přenesená",J106,0)</f>
        <v>0</v>
      </c>
      <c r="BI106" s="217">
        <f>IF(N106="nulová",J106,0)</f>
        <v>0</v>
      </c>
      <c r="BJ106" s="25" t="s">
        <v>25</v>
      </c>
      <c r="BK106" s="217">
        <f>ROUND(I106*H106,2)</f>
        <v>0</v>
      </c>
      <c r="BL106" s="25" t="s">
        <v>231</v>
      </c>
      <c r="BM106" s="25" t="s">
        <v>401</v>
      </c>
    </row>
    <row r="107" spans="2:47" s="1" customFormat="1" ht="13.5">
      <c r="B107" s="42"/>
      <c r="C107" s="64"/>
      <c r="D107" s="223" t="s">
        <v>233</v>
      </c>
      <c r="E107" s="64"/>
      <c r="F107" s="269" t="s">
        <v>2708</v>
      </c>
      <c r="G107" s="64"/>
      <c r="H107" s="64"/>
      <c r="I107" s="174"/>
      <c r="J107" s="64"/>
      <c r="K107" s="64"/>
      <c r="L107" s="62"/>
      <c r="M107" s="220"/>
      <c r="N107" s="43"/>
      <c r="O107" s="43"/>
      <c r="P107" s="43"/>
      <c r="Q107" s="43"/>
      <c r="R107" s="43"/>
      <c r="S107" s="43"/>
      <c r="T107" s="79"/>
      <c r="AT107" s="25" t="s">
        <v>233</v>
      </c>
      <c r="AU107" s="25" t="s">
        <v>25</v>
      </c>
    </row>
    <row r="108" spans="2:65" s="1" customFormat="1" ht="16.5" customHeight="1">
      <c r="B108" s="42"/>
      <c r="C108" s="274" t="s">
        <v>327</v>
      </c>
      <c r="D108" s="274" t="s">
        <v>697</v>
      </c>
      <c r="E108" s="275" t="s">
        <v>2709</v>
      </c>
      <c r="F108" s="276" t="s">
        <v>2710</v>
      </c>
      <c r="G108" s="277" t="s">
        <v>147</v>
      </c>
      <c r="H108" s="278">
        <v>0.6</v>
      </c>
      <c r="I108" s="279"/>
      <c r="J108" s="280">
        <f>ROUND(I108*H108,2)</f>
        <v>0</v>
      </c>
      <c r="K108" s="276" t="s">
        <v>24</v>
      </c>
      <c r="L108" s="281"/>
      <c r="M108" s="282" t="s">
        <v>24</v>
      </c>
      <c r="N108" s="283" t="s">
        <v>48</v>
      </c>
      <c r="O108" s="43"/>
      <c r="P108" s="215">
        <f>O108*H108</f>
        <v>0</v>
      </c>
      <c r="Q108" s="215">
        <v>0</v>
      </c>
      <c r="R108" s="215">
        <f>Q108*H108</f>
        <v>0</v>
      </c>
      <c r="S108" s="215">
        <v>0</v>
      </c>
      <c r="T108" s="216">
        <f>S108*H108</f>
        <v>0</v>
      </c>
      <c r="AR108" s="25" t="s">
        <v>277</v>
      </c>
      <c r="AT108" s="25" t="s">
        <v>697</v>
      </c>
      <c r="AU108" s="25" t="s">
        <v>25</v>
      </c>
      <c r="AY108" s="25" t="s">
        <v>225</v>
      </c>
      <c r="BE108" s="217">
        <f>IF(N108="základní",J108,0)</f>
        <v>0</v>
      </c>
      <c r="BF108" s="217">
        <f>IF(N108="snížená",J108,0)</f>
        <v>0</v>
      </c>
      <c r="BG108" s="217">
        <f>IF(N108="zákl. přenesená",J108,0)</f>
        <v>0</v>
      </c>
      <c r="BH108" s="217">
        <f>IF(N108="sníž. přenesená",J108,0)</f>
        <v>0</v>
      </c>
      <c r="BI108" s="217">
        <f>IF(N108="nulová",J108,0)</f>
        <v>0</v>
      </c>
      <c r="BJ108" s="25" t="s">
        <v>25</v>
      </c>
      <c r="BK108" s="217">
        <f>ROUND(I108*H108,2)</f>
        <v>0</v>
      </c>
      <c r="BL108" s="25" t="s">
        <v>231</v>
      </c>
      <c r="BM108" s="25" t="s">
        <v>414</v>
      </c>
    </row>
    <row r="109" spans="2:47" s="1" customFormat="1" ht="13.5">
      <c r="B109" s="42"/>
      <c r="C109" s="64"/>
      <c r="D109" s="223" t="s">
        <v>233</v>
      </c>
      <c r="E109" s="64"/>
      <c r="F109" s="269" t="s">
        <v>2710</v>
      </c>
      <c r="G109" s="64"/>
      <c r="H109" s="64"/>
      <c r="I109" s="174"/>
      <c r="J109" s="64"/>
      <c r="K109" s="64"/>
      <c r="L109" s="62"/>
      <c r="M109" s="220"/>
      <c r="N109" s="43"/>
      <c r="O109" s="43"/>
      <c r="P109" s="43"/>
      <c r="Q109" s="43"/>
      <c r="R109" s="43"/>
      <c r="S109" s="43"/>
      <c r="T109" s="79"/>
      <c r="AT109" s="25" t="s">
        <v>233</v>
      </c>
      <c r="AU109" s="25" t="s">
        <v>25</v>
      </c>
    </row>
    <row r="110" spans="2:65" s="1" customFormat="1" ht="16.5" customHeight="1">
      <c r="B110" s="42"/>
      <c r="C110" s="274" t="s">
        <v>332</v>
      </c>
      <c r="D110" s="274" t="s">
        <v>697</v>
      </c>
      <c r="E110" s="275" t="s">
        <v>2711</v>
      </c>
      <c r="F110" s="276" t="s">
        <v>2712</v>
      </c>
      <c r="G110" s="277" t="s">
        <v>147</v>
      </c>
      <c r="H110" s="278">
        <v>0.4</v>
      </c>
      <c r="I110" s="279"/>
      <c r="J110" s="280">
        <f>ROUND(I110*H110,2)</f>
        <v>0</v>
      </c>
      <c r="K110" s="276" t="s">
        <v>24</v>
      </c>
      <c r="L110" s="281"/>
      <c r="M110" s="282" t="s">
        <v>24</v>
      </c>
      <c r="N110" s="283" t="s">
        <v>48</v>
      </c>
      <c r="O110" s="43"/>
      <c r="P110" s="215">
        <f>O110*H110</f>
        <v>0</v>
      </c>
      <c r="Q110" s="215">
        <v>0</v>
      </c>
      <c r="R110" s="215">
        <f>Q110*H110</f>
        <v>0</v>
      </c>
      <c r="S110" s="215">
        <v>0</v>
      </c>
      <c r="T110" s="216">
        <f>S110*H110</f>
        <v>0</v>
      </c>
      <c r="AR110" s="25" t="s">
        <v>277</v>
      </c>
      <c r="AT110" s="25" t="s">
        <v>697</v>
      </c>
      <c r="AU110" s="25" t="s">
        <v>25</v>
      </c>
      <c r="AY110" s="25" t="s">
        <v>225</v>
      </c>
      <c r="BE110" s="217">
        <f>IF(N110="základní",J110,0)</f>
        <v>0</v>
      </c>
      <c r="BF110" s="217">
        <f>IF(N110="snížená",J110,0)</f>
        <v>0</v>
      </c>
      <c r="BG110" s="217">
        <f>IF(N110="zákl. přenesená",J110,0)</f>
        <v>0</v>
      </c>
      <c r="BH110" s="217">
        <f>IF(N110="sníž. přenesená",J110,0)</f>
        <v>0</v>
      </c>
      <c r="BI110" s="217">
        <f>IF(N110="nulová",J110,0)</f>
        <v>0</v>
      </c>
      <c r="BJ110" s="25" t="s">
        <v>25</v>
      </c>
      <c r="BK110" s="217">
        <f>ROUND(I110*H110,2)</f>
        <v>0</v>
      </c>
      <c r="BL110" s="25" t="s">
        <v>231</v>
      </c>
      <c r="BM110" s="25" t="s">
        <v>426</v>
      </c>
    </row>
    <row r="111" spans="2:47" s="1" customFormat="1" ht="13.5">
      <c r="B111" s="42"/>
      <c r="C111" s="64"/>
      <c r="D111" s="223" t="s">
        <v>233</v>
      </c>
      <c r="E111" s="64"/>
      <c r="F111" s="269" t="s">
        <v>2712</v>
      </c>
      <c r="G111" s="64"/>
      <c r="H111" s="64"/>
      <c r="I111" s="174"/>
      <c r="J111" s="64"/>
      <c r="K111" s="64"/>
      <c r="L111" s="62"/>
      <c r="M111" s="220"/>
      <c r="N111" s="43"/>
      <c r="O111" s="43"/>
      <c r="P111" s="43"/>
      <c r="Q111" s="43"/>
      <c r="R111" s="43"/>
      <c r="S111" s="43"/>
      <c r="T111" s="79"/>
      <c r="AT111" s="25" t="s">
        <v>233</v>
      </c>
      <c r="AU111" s="25" t="s">
        <v>25</v>
      </c>
    </row>
    <row r="112" spans="2:65" s="1" customFormat="1" ht="16.5" customHeight="1">
      <c r="B112" s="42"/>
      <c r="C112" s="274" t="s">
        <v>358</v>
      </c>
      <c r="D112" s="274" t="s">
        <v>697</v>
      </c>
      <c r="E112" s="275" t="s">
        <v>2713</v>
      </c>
      <c r="F112" s="276" t="s">
        <v>2714</v>
      </c>
      <c r="G112" s="277" t="s">
        <v>1149</v>
      </c>
      <c r="H112" s="278">
        <v>2</v>
      </c>
      <c r="I112" s="279"/>
      <c r="J112" s="280">
        <f>ROUND(I112*H112,2)</f>
        <v>0</v>
      </c>
      <c r="K112" s="276" t="s">
        <v>24</v>
      </c>
      <c r="L112" s="281"/>
      <c r="M112" s="282" t="s">
        <v>24</v>
      </c>
      <c r="N112" s="283" t="s">
        <v>48</v>
      </c>
      <c r="O112" s="43"/>
      <c r="P112" s="215">
        <f>O112*H112</f>
        <v>0</v>
      </c>
      <c r="Q112" s="215">
        <v>0</v>
      </c>
      <c r="R112" s="215">
        <f>Q112*H112</f>
        <v>0</v>
      </c>
      <c r="S112" s="215">
        <v>0</v>
      </c>
      <c r="T112" s="216">
        <f>S112*H112</f>
        <v>0</v>
      </c>
      <c r="AR112" s="25" t="s">
        <v>277</v>
      </c>
      <c r="AT112" s="25" t="s">
        <v>697</v>
      </c>
      <c r="AU112" s="25" t="s">
        <v>25</v>
      </c>
      <c r="AY112" s="25" t="s">
        <v>225</v>
      </c>
      <c r="BE112" s="217">
        <f>IF(N112="základní",J112,0)</f>
        <v>0</v>
      </c>
      <c r="BF112" s="217">
        <f>IF(N112="snížená",J112,0)</f>
        <v>0</v>
      </c>
      <c r="BG112" s="217">
        <f>IF(N112="zákl. přenesená",J112,0)</f>
        <v>0</v>
      </c>
      <c r="BH112" s="217">
        <f>IF(N112="sníž. přenesená",J112,0)</f>
        <v>0</v>
      </c>
      <c r="BI112" s="217">
        <f>IF(N112="nulová",J112,0)</f>
        <v>0</v>
      </c>
      <c r="BJ112" s="25" t="s">
        <v>25</v>
      </c>
      <c r="BK112" s="217">
        <f>ROUND(I112*H112,2)</f>
        <v>0</v>
      </c>
      <c r="BL112" s="25" t="s">
        <v>231</v>
      </c>
      <c r="BM112" s="25" t="s">
        <v>439</v>
      </c>
    </row>
    <row r="113" spans="2:47" s="1" customFormat="1" ht="13.5">
      <c r="B113" s="42"/>
      <c r="C113" s="64"/>
      <c r="D113" s="223" t="s">
        <v>233</v>
      </c>
      <c r="E113" s="64"/>
      <c r="F113" s="269" t="s">
        <v>2714</v>
      </c>
      <c r="G113" s="64"/>
      <c r="H113" s="64"/>
      <c r="I113" s="174"/>
      <c r="J113" s="64"/>
      <c r="K113" s="64"/>
      <c r="L113" s="62"/>
      <c r="M113" s="220"/>
      <c r="N113" s="43"/>
      <c r="O113" s="43"/>
      <c r="P113" s="43"/>
      <c r="Q113" s="43"/>
      <c r="R113" s="43"/>
      <c r="S113" s="43"/>
      <c r="T113" s="79"/>
      <c r="AT113" s="25" t="s">
        <v>233</v>
      </c>
      <c r="AU113" s="25" t="s">
        <v>25</v>
      </c>
    </row>
    <row r="114" spans="2:65" s="1" customFormat="1" ht="16.5" customHeight="1">
      <c r="B114" s="42"/>
      <c r="C114" s="274" t="s">
        <v>369</v>
      </c>
      <c r="D114" s="274" t="s">
        <v>697</v>
      </c>
      <c r="E114" s="275" t="s">
        <v>2715</v>
      </c>
      <c r="F114" s="276" t="s">
        <v>2716</v>
      </c>
      <c r="G114" s="277" t="s">
        <v>2369</v>
      </c>
      <c r="H114" s="278">
        <v>2</v>
      </c>
      <c r="I114" s="279"/>
      <c r="J114" s="280">
        <f>ROUND(I114*H114,2)</f>
        <v>0</v>
      </c>
      <c r="K114" s="276" t="s">
        <v>24</v>
      </c>
      <c r="L114" s="281"/>
      <c r="M114" s="282" t="s">
        <v>24</v>
      </c>
      <c r="N114" s="283" t="s">
        <v>48</v>
      </c>
      <c r="O114" s="43"/>
      <c r="P114" s="215">
        <f>O114*H114</f>
        <v>0</v>
      </c>
      <c r="Q114" s="215">
        <v>0</v>
      </c>
      <c r="R114" s="215">
        <f>Q114*H114</f>
        <v>0</v>
      </c>
      <c r="S114" s="215">
        <v>0</v>
      </c>
      <c r="T114" s="216">
        <f>S114*H114</f>
        <v>0</v>
      </c>
      <c r="AR114" s="25" t="s">
        <v>277</v>
      </c>
      <c r="AT114" s="25" t="s">
        <v>697</v>
      </c>
      <c r="AU114" s="25" t="s">
        <v>25</v>
      </c>
      <c r="AY114" s="25" t="s">
        <v>225</v>
      </c>
      <c r="BE114" s="217">
        <f>IF(N114="základní",J114,0)</f>
        <v>0</v>
      </c>
      <c r="BF114" s="217">
        <f>IF(N114="snížená",J114,0)</f>
        <v>0</v>
      </c>
      <c r="BG114" s="217">
        <f>IF(N114="zákl. přenesená",J114,0)</f>
        <v>0</v>
      </c>
      <c r="BH114" s="217">
        <f>IF(N114="sníž. přenesená",J114,0)</f>
        <v>0</v>
      </c>
      <c r="BI114" s="217">
        <f>IF(N114="nulová",J114,0)</f>
        <v>0</v>
      </c>
      <c r="BJ114" s="25" t="s">
        <v>25</v>
      </c>
      <c r="BK114" s="217">
        <f>ROUND(I114*H114,2)</f>
        <v>0</v>
      </c>
      <c r="BL114" s="25" t="s">
        <v>231</v>
      </c>
      <c r="BM114" s="25" t="s">
        <v>463</v>
      </c>
    </row>
    <row r="115" spans="2:47" s="1" customFormat="1" ht="13.5">
      <c r="B115" s="42"/>
      <c r="C115" s="64"/>
      <c r="D115" s="218" t="s">
        <v>233</v>
      </c>
      <c r="E115" s="64"/>
      <c r="F115" s="219" t="s">
        <v>2716</v>
      </c>
      <c r="G115" s="64"/>
      <c r="H115" s="64"/>
      <c r="I115" s="174"/>
      <c r="J115" s="64"/>
      <c r="K115" s="64"/>
      <c r="L115" s="62"/>
      <c r="M115" s="220"/>
      <c r="N115" s="43"/>
      <c r="O115" s="43"/>
      <c r="P115" s="43"/>
      <c r="Q115" s="43"/>
      <c r="R115" s="43"/>
      <c r="S115" s="43"/>
      <c r="T115" s="79"/>
      <c r="AT115" s="25" t="s">
        <v>233</v>
      </c>
      <c r="AU115" s="25" t="s">
        <v>25</v>
      </c>
    </row>
    <row r="116" spans="2:63" s="11" customFormat="1" ht="37.35" customHeight="1">
      <c r="B116" s="189"/>
      <c r="C116" s="190"/>
      <c r="D116" s="203" t="s">
        <v>76</v>
      </c>
      <c r="E116" s="290" t="s">
        <v>120</v>
      </c>
      <c r="F116" s="290" t="s">
        <v>2717</v>
      </c>
      <c r="G116" s="190"/>
      <c r="H116" s="190"/>
      <c r="I116" s="193"/>
      <c r="J116" s="291">
        <f>BK116</f>
        <v>0</v>
      </c>
      <c r="K116" s="190"/>
      <c r="L116" s="195"/>
      <c r="M116" s="196"/>
      <c r="N116" s="197"/>
      <c r="O116" s="197"/>
      <c r="P116" s="198">
        <f>SUM(P117:P166)</f>
        <v>0</v>
      </c>
      <c r="Q116" s="197"/>
      <c r="R116" s="198">
        <f>SUM(R117:R166)</f>
        <v>0</v>
      </c>
      <c r="S116" s="197"/>
      <c r="T116" s="199">
        <f>SUM(T117:T166)</f>
        <v>0</v>
      </c>
      <c r="AR116" s="200" t="s">
        <v>25</v>
      </c>
      <c r="AT116" s="201" t="s">
        <v>76</v>
      </c>
      <c r="AU116" s="201" t="s">
        <v>77</v>
      </c>
      <c r="AY116" s="200" t="s">
        <v>225</v>
      </c>
      <c r="BK116" s="202">
        <f>SUM(BK117:BK166)</f>
        <v>0</v>
      </c>
    </row>
    <row r="117" spans="2:65" s="1" customFormat="1" ht="16.5" customHeight="1">
      <c r="B117" s="42"/>
      <c r="C117" s="206" t="s">
        <v>10</v>
      </c>
      <c r="D117" s="206" t="s">
        <v>227</v>
      </c>
      <c r="E117" s="207" t="s">
        <v>2718</v>
      </c>
      <c r="F117" s="208" t="s">
        <v>2719</v>
      </c>
      <c r="G117" s="209" t="s">
        <v>141</v>
      </c>
      <c r="H117" s="210">
        <v>3460</v>
      </c>
      <c r="I117" s="211"/>
      <c r="J117" s="212">
        <f>ROUND(I117*H117,2)</f>
        <v>0</v>
      </c>
      <c r="K117" s="208" t="s">
        <v>24</v>
      </c>
      <c r="L117" s="62"/>
      <c r="M117" s="213" t="s">
        <v>24</v>
      </c>
      <c r="N117" s="214" t="s">
        <v>48</v>
      </c>
      <c r="O117" s="43"/>
      <c r="P117" s="215">
        <f>O117*H117</f>
        <v>0</v>
      </c>
      <c r="Q117" s="215">
        <v>0</v>
      </c>
      <c r="R117" s="215">
        <f>Q117*H117</f>
        <v>0</v>
      </c>
      <c r="S117" s="215">
        <v>0</v>
      </c>
      <c r="T117" s="216">
        <f>S117*H117</f>
        <v>0</v>
      </c>
      <c r="AR117" s="25" t="s">
        <v>231</v>
      </c>
      <c r="AT117" s="25" t="s">
        <v>227</v>
      </c>
      <c r="AU117" s="25" t="s">
        <v>25</v>
      </c>
      <c r="AY117" s="25" t="s">
        <v>225</v>
      </c>
      <c r="BE117" s="217">
        <f>IF(N117="základní",J117,0)</f>
        <v>0</v>
      </c>
      <c r="BF117" s="217">
        <f>IF(N117="snížená",J117,0)</f>
        <v>0</v>
      </c>
      <c r="BG117" s="217">
        <f>IF(N117="zákl. přenesená",J117,0)</f>
        <v>0</v>
      </c>
      <c r="BH117" s="217">
        <f>IF(N117="sníž. přenesená",J117,0)</f>
        <v>0</v>
      </c>
      <c r="BI117" s="217">
        <f>IF(N117="nulová",J117,0)</f>
        <v>0</v>
      </c>
      <c r="BJ117" s="25" t="s">
        <v>25</v>
      </c>
      <c r="BK117" s="217">
        <f>ROUND(I117*H117,2)</f>
        <v>0</v>
      </c>
      <c r="BL117" s="25" t="s">
        <v>231</v>
      </c>
      <c r="BM117" s="25" t="s">
        <v>488</v>
      </c>
    </row>
    <row r="118" spans="2:47" s="1" customFormat="1" ht="13.5">
      <c r="B118" s="42"/>
      <c r="C118" s="64"/>
      <c r="D118" s="223" t="s">
        <v>233</v>
      </c>
      <c r="E118" s="64"/>
      <c r="F118" s="269" t="s">
        <v>2719</v>
      </c>
      <c r="G118" s="64"/>
      <c r="H118" s="64"/>
      <c r="I118" s="174"/>
      <c r="J118" s="64"/>
      <c r="K118" s="64"/>
      <c r="L118" s="62"/>
      <c r="M118" s="220"/>
      <c r="N118" s="43"/>
      <c r="O118" s="43"/>
      <c r="P118" s="43"/>
      <c r="Q118" s="43"/>
      <c r="R118" s="43"/>
      <c r="S118" s="43"/>
      <c r="T118" s="79"/>
      <c r="AT118" s="25" t="s">
        <v>233</v>
      </c>
      <c r="AU118" s="25" t="s">
        <v>25</v>
      </c>
    </row>
    <row r="119" spans="2:65" s="1" customFormat="1" ht="16.5" customHeight="1">
      <c r="B119" s="42"/>
      <c r="C119" s="206" t="s">
        <v>378</v>
      </c>
      <c r="D119" s="206" t="s">
        <v>227</v>
      </c>
      <c r="E119" s="207" t="s">
        <v>2720</v>
      </c>
      <c r="F119" s="208" t="s">
        <v>2721</v>
      </c>
      <c r="G119" s="209" t="s">
        <v>141</v>
      </c>
      <c r="H119" s="210">
        <v>3460</v>
      </c>
      <c r="I119" s="211"/>
      <c r="J119" s="212">
        <f>ROUND(I119*H119,2)</f>
        <v>0</v>
      </c>
      <c r="K119" s="208" t="s">
        <v>24</v>
      </c>
      <c r="L119" s="62"/>
      <c r="M119" s="213" t="s">
        <v>24</v>
      </c>
      <c r="N119" s="214" t="s">
        <v>48</v>
      </c>
      <c r="O119" s="43"/>
      <c r="P119" s="215">
        <f>O119*H119</f>
        <v>0</v>
      </c>
      <c r="Q119" s="215">
        <v>0</v>
      </c>
      <c r="R119" s="215">
        <f>Q119*H119</f>
        <v>0</v>
      </c>
      <c r="S119" s="215">
        <v>0</v>
      </c>
      <c r="T119" s="216">
        <f>S119*H119</f>
        <v>0</v>
      </c>
      <c r="AR119" s="25" t="s">
        <v>231</v>
      </c>
      <c r="AT119" s="25" t="s">
        <v>227</v>
      </c>
      <c r="AU119" s="25" t="s">
        <v>25</v>
      </c>
      <c r="AY119" s="25" t="s">
        <v>225</v>
      </c>
      <c r="BE119" s="217">
        <f>IF(N119="základní",J119,0)</f>
        <v>0</v>
      </c>
      <c r="BF119" s="217">
        <f>IF(N119="snížená",J119,0)</f>
        <v>0</v>
      </c>
      <c r="BG119" s="217">
        <f>IF(N119="zákl. přenesená",J119,0)</f>
        <v>0</v>
      </c>
      <c r="BH119" s="217">
        <f>IF(N119="sníž. přenesená",J119,0)</f>
        <v>0</v>
      </c>
      <c r="BI119" s="217">
        <f>IF(N119="nulová",J119,0)</f>
        <v>0</v>
      </c>
      <c r="BJ119" s="25" t="s">
        <v>25</v>
      </c>
      <c r="BK119" s="217">
        <f>ROUND(I119*H119,2)</f>
        <v>0</v>
      </c>
      <c r="BL119" s="25" t="s">
        <v>231</v>
      </c>
      <c r="BM119" s="25" t="s">
        <v>499</v>
      </c>
    </row>
    <row r="120" spans="2:47" s="1" customFormat="1" ht="13.5">
      <c r="B120" s="42"/>
      <c r="C120" s="64"/>
      <c r="D120" s="223" t="s">
        <v>233</v>
      </c>
      <c r="E120" s="64"/>
      <c r="F120" s="269" t="s">
        <v>2721</v>
      </c>
      <c r="G120" s="64"/>
      <c r="H120" s="64"/>
      <c r="I120" s="174"/>
      <c r="J120" s="64"/>
      <c r="K120" s="64"/>
      <c r="L120" s="62"/>
      <c r="M120" s="220"/>
      <c r="N120" s="43"/>
      <c r="O120" s="43"/>
      <c r="P120" s="43"/>
      <c r="Q120" s="43"/>
      <c r="R120" s="43"/>
      <c r="S120" s="43"/>
      <c r="T120" s="79"/>
      <c r="AT120" s="25" t="s">
        <v>233</v>
      </c>
      <c r="AU120" s="25" t="s">
        <v>25</v>
      </c>
    </row>
    <row r="121" spans="2:65" s="1" customFormat="1" ht="16.5" customHeight="1">
      <c r="B121" s="42"/>
      <c r="C121" s="206" t="s">
        <v>386</v>
      </c>
      <c r="D121" s="206" t="s">
        <v>227</v>
      </c>
      <c r="E121" s="207" t="s">
        <v>2722</v>
      </c>
      <c r="F121" s="208" t="s">
        <v>2723</v>
      </c>
      <c r="G121" s="209" t="s">
        <v>141</v>
      </c>
      <c r="H121" s="210">
        <v>3460</v>
      </c>
      <c r="I121" s="211"/>
      <c r="J121" s="212">
        <f>ROUND(I121*H121,2)</f>
        <v>0</v>
      </c>
      <c r="K121" s="208" t="s">
        <v>24</v>
      </c>
      <c r="L121" s="62"/>
      <c r="M121" s="213" t="s">
        <v>24</v>
      </c>
      <c r="N121" s="214" t="s">
        <v>48</v>
      </c>
      <c r="O121" s="43"/>
      <c r="P121" s="215">
        <f>O121*H121</f>
        <v>0</v>
      </c>
      <c r="Q121" s="215">
        <v>0</v>
      </c>
      <c r="R121" s="215">
        <f>Q121*H121</f>
        <v>0</v>
      </c>
      <c r="S121" s="215">
        <v>0</v>
      </c>
      <c r="T121" s="216">
        <f>S121*H121</f>
        <v>0</v>
      </c>
      <c r="AR121" s="25" t="s">
        <v>231</v>
      </c>
      <c r="AT121" s="25" t="s">
        <v>227</v>
      </c>
      <c r="AU121" s="25" t="s">
        <v>25</v>
      </c>
      <c r="AY121" s="25" t="s">
        <v>225</v>
      </c>
      <c r="BE121" s="217">
        <f>IF(N121="základní",J121,0)</f>
        <v>0</v>
      </c>
      <c r="BF121" s="217">
        <f>IF(N121="snížená",J121,0)</f>
        <v>0</v>
      </c>
      <c r="BG121" s="217">
        <f>IF(N121="zákl. přenesená",J121,0)</f>
        <v>0</v>
      </c>
      <c r="BH121" s="217">
        <f>IF(N121="sníž. přenesená",J121,0)</f>
        <v>0</v>
      </c>
      <c r="BI121" s="217">
        <f>IF(N121="nulová",J121,0)</f>
        <v>0</v>
      </c>
      <c r="BJ121" s="25" t="s">
        <v>25</v>
      </c>
      <c r="BK121" s="217">
        <f>ROUND(I121*H121,2)</f>
        <v>0</v>
      </c>
      <c r="BL121" s="25" t="s">
        <v>231</v>
      </c>
      <c r="BM121" s="25" t="s">
        <v>516</v>
      </c>
    </row>
    <row r="122" spans="2:47" s="1" customFormat="1" ht="13.5">
      <c r="B122" s="42"/>
      <c r="C122" s="64"/>
      <c r="D122" s="223" t="s">
        <v>233</v>
      </c>
      <c r="E122" s="64"/>
      <c r="F122" s="269" t="s">
        <v>2723</v>
      </c>
      <c r="G122" s="64"/>
      <c r="H122" s="64"/>
      <c r="I122" s="174"/>
      <c r="J122" s="64"/>
      <c r="K122" s="64"/>
      <c r="L122" s="62"/>
      <c r="M122" s="220"/>
      <c r="N122" s="43"/>
      <c r="O122" s="43"/>
      <c r="P122" s="43"/>
      <c r="Q122" s="43"/>
      <c r="R122" s="43"/>
      <c r="S122" s="43"/>
      <c r="T122" s="79"/>
      <c r="AT122" s="25" t="s">
        <v>233</v>
      </c>
      <c r="AU122" s="25" t="s">
        <v>25</v>
      </c>
    </row>
    <row r="123" spans="2:65" s="1" customFormat="1" ht="16.5" customHeight="1">
      <c r="B123" s="42"/>
      <c r="C123" s="206" t="s">
        <v>391</v>
      </c>
      <c r="D123" s="206" t="s">
        <v>227</v>
      </c>
      <c r="E123" s="207" t="s">
        <v>2724</v>
      </c>
      <c r="F123" s="208" t="s">
        <v>2725</v>
      </c>
      <c r="G123" s="209" t="s">
        <v>2369</v>
      </c>
      <c r="H123" s="210">
        <v>2</v>
      </c>
      <c r="I123" s="211"/>
      <c r="J123" s="212">
        <f>ROUND(I123*H123,2)</f>
        <v>0</v>
      </c>
      <c r="K123" s="208" t="s">
        <v>24</v>
      </c>
      <c r="L123" s="62"/>
      <c r="M123" s="213" t="s">
        <v>24</v>
      </c>
      <c r="N123" s="214" t="s">
        <v>48</v>
      </c>
      <c r="O123" s="43"/>
      <c r="P123" s="215">
        <f>O123*H123</f>
        <v>0</v>
      </c>
      <c r="Q123" s="215">
        <v>0</v>
      </c>
      <c r="R123" s="215">
        <f>Q123*H123</f>
        <v>0</v>
      </c>
      <c r="S123" s="215">
        <v>0</v>
      </c>
      <c r="T123" s="216">
        <f>S123*H123</f>
        <v>0</v>
      </c>
      <c r="AR123" s="25" t="s">
        <v>231</v>
      </c>
      <c r="AT123" s="25" t="s">
        <v>227</v>
      </c>
      <c r="AU123" s="25" t="s">
        <v>25</v>
      </c>
      <c r="AY123" s="25" t="s">
        <v>225</v>
      </c>
      <c r="BE123" s="217">
        <f>IF(N123="základní",J123,0)</f>
        <v>0</v>
      </c>
      <c r="BF123" s="217">
        <f>IF(N123="snížená",J123,0)</f>
        <v>0</v>
      </c>
      <c r="BG123" s="217">
        <f>IF(N123="zákl. přenesená",J123,0)</f>
        <v>0</v>
      </c>
      <c r="BH123" s="217">
        <f>IF(N123="sníž. přenesená",J123,0)</f>
        <v>0</v>
      </c>
      <c r="BI123" s="217">
        <f>IF(N123="nulová",J123,0)</f>
        <v>0</v>
      </c>
      <c r="BJ123" s="25" t="s">
        <v>25</v>
      </c>
      <c r="BK123" s="217">
        <f>ROUND(I123*H123,2)</f>
        <v>0</v>
      </c>
      <c r="BL123" s="25" t="s">
        <v>231</v>
      </c>
      <c r="BM123" s="25" t="s">
        <v>528</v>
      </c>
    </row>
    <row r="124" spans="2:47" s="1" customFormat="1" ht="13.5">
      <c r="B124" s="42"/>
      <c r="C124" s="64"/>
      <c r="D124" s="223" t="s">
        <v>233</v>
      </c>
      <c r="E124" s="64"/>
      <c r="F124" s="269" t="s">
        <v>2725</v>
      </c>
      <c r="G124" s="64"/>
      <c r="H124" s="64"/>
      <c r="I124" s="174"/>
      <c r="J124" s="64"/>
      <c r="K124" s="64"/>
      <c r="L124" s="62"/>
      <c r="M124" s="220"/>
      <c r="N124" s="43"/>
      <c r="O124" s="43"/>
      <c r="P124" s="43"/>
      <c r="Q124" s="43"/>
      <c r="R124" s="43"/>
      <c r="S124" s="43"/>
      <c r="T124" s="79"/>
      <c r="AT124" s="25" t="s">
        <v>233</v>
      </c>
      <c r="AU124" s="25" t="s">
        <v>25</v>
      </c>
    </row>
    <row r="125" spans="2:65" s="1" customFormat="1" ht="16.5" customHeight="1">
      <c r="B125" s="42"/>
      <c r="C125" s="206" t="s">
        <v>396</v>
      </c>
      <c r="D125" s="206" t="s">
        <v>227</v>
      </c>
      <c r="E125" s="207" t="s">
        <v>2726</v>
      </c>
      <c r="F125" s="208" t="s">
        <v>2727</v>
      </c>
      <c r="G125" s="209" t="s">
        <v>141</v>
      </c>
      <c r="H125" s="210">
        <v>3</v>
      </c>
      <c r="I125" s="211"/>
      <c r="J125" s="212">
        <f>ROUND(I125*H125,2)</f>
        <v>0</v>
      </c>
      <c r="K125" s="208" t="s">
        <v>24</v>
      </c>
      <c r="L125" s="62"/>
      <c r="M125" s="213" t="s">
        <v>24</v>
      </c>
      <c r="N125" s="214" t="s">
        <v>48</v>
      </c>
      <c r="O125" s="43"/>
      <c r="P125" s="215">
        <f>O125*H125</f>
        <v>0</v>
      </c>
      <c r="Q125" s="215">
        <v>0</v>
      </c>
      <c r="R125" s="215">
        <f>Q125*H125</f>
        <v>0</v>
      </c>
      <c r="S125" s="215">
        <v>0</v>
      </c>
      <c r="T125" s="216">
        <f>S125*H125</f>
        <v>0</v>
      </c>
      <c r="AR125" s="25" t="s">
        <v>231</v>
      </c>
      <c r="AT125" s="25" t="s">
        <v>227</v>
      </c>
      <c r="AU125" s="25" t="s">
        <v>25</v>
      </c>
      <c r="AY125" s="25" t="s">
        <v>225</v>
      </c>
      <c r="BE125" s="217">
        <f>IF(N125="základní",J125,0)</f>
        <v>0</v>
      </c>
      <c r="BF125" s="217">
        <f>IF(N125="snížená",J125,0)</f>
        <v>0</v>
      </c>
      <c r="BG125" s="217">
        <f>IF(N125="zákl. přenesená",J125,0)</f>
        <v>0</v>
      </c>
      <c r="BH125" s="217">
        <f>IF(N125="sníž. přenesená",J125,0)</f>
        <v>0</v>
      </c>
      <c r="BI125" s="217">
        <f>IF(N125="nulová",J125,0)</f>
        <v>0</v>
      </c>
      <c r="BJ125" s="25" t="s">
        <v>25</v>
      </c>
      <c r="BK125" s="217">
        <f>ROUND(I125*H125,2)</f>
        <v>0</v>
      </c>
      <c r="BL125" s="25" t="s">
        <v>231</v>
      </c>
      <c r="BM125" s="25" t="s">
        <v>571</v>
      </c>
    </row>
    <row r="126" spans="2:47" s="1" customFormat="1" ht="13.5">
      <c r="B126" s="42"/>
      <c r="C126" s="64"/>
      <c r="D126" s="223" t="s">
        <v>233</v>
      </c>
      <c r="E126" s="64"/>
      <c r="F126" s="269" t="s">
        <v>2727</v>
      </c>
      <c r="G126" s="64"/>
      <c r="H126" s="64"/>
      <c r="I126" s="174"/>
      <c r="J126" s="64"/>
      <c r="K126" s="64"/>
      <c r="L126" s="62"/>
      <c r="M126" s="220"/>
      <c r="N126" s="43"/>
      <c r="O126" s="43"/>
      <c r="P126" s="43"/>
      <c r="Q126" s="43"/>
      <c r="R126" s="43"/>
      <c r="S126" s="43"/>
      <c r="T126" s="79"/>
      <c r="AT126" s="25" t="s">
        <v>233</v>
      </c>
      <c r="AU126" s="25" t="s">
        <v>25</v>
      </c>
    </row>
    <row r="127" spans="2:65" s="1" customFormat="1" ht="16.5" customHeight="1">
      <c r="B127" s="42"/>
      <c r="C127" s="206" t="s">
        <v>401</v>
      </c>
      <c r="D127" s="206" t="s">
        <v>227</v>
      </c>
      <c r="E127" s="207" t="s">
        <v>2728</v>
      </c>
      <c r="F127" s="208" t="s">
        <v>2729</v>
      </c>
      <c r="G127" s="209" t="s">
        <v>2369</v>
      </c>
      <c r="H127" s="210">
        <v>2</v>
      </c>
      <c r="I127" s="211"/>
      <c r="J127" s="212">
        <f>ROUND(I127*H127,2)</f>
        <v>0</v>
      </c>
      <c r="K127" s="208" t="s">
        <v>24</v>
      </c>
      <c r="L127" s="62"/>
      <c r="M127" s="213" t="s">
        <v>24</v>
      </c>
      <c r="N127" s="214" t="s">
        <v>48</v>
      </c>
      <c r="O127" s="43"/>
      <c r="P127" s="215">
        <f>O127*H127</f>
        <v>0</v>
      </c>
      <c r="Q127" s="215">
        <v>0</v>
      </c>
      <c r="R127" s="215">
        <f>Q127*H127</f>
        <v>0</v>
      </c>
      <c r="S127" s="215">
        <v>0</v>
      </c>
      <c r="T127" s="216">
        <f>S127*H127</f>
        <v>0</v>
      </c>
      <c r="AR127" s="25" t="s">
        <v>231</v>
      </c>
      <c r="AT127" s="25" t="s">
        <v>227</v>
      </c>
      <c r="AU127" s="25" t="s">
        <v>25</v>
      </c>
      <c r="AY127" s="25" t="s">
        <v>225</v>
      </c>
      <c r="BE127" s="217">
        <f>IF(N127="základní",J127,0)</f>
        <v>0</v>
      </c>
      <c r="BF127" s="217">
        <f>IF(N127="snížená",J127,0)</f>
        <v>0</v>
      </c>
      <c r="BG127" s="217">
        <f>IF(N127="zákl. přenesená",J127,0)</f>
        <v>0</v>
      </c>
      <c r="BH127" s="217">
        <f>IF(N127="sníž. přenesená",J127,0)</f>
        <v>0</v>
      </c>
      <c r="BI127" s="217">
        <f>IF(N127="nulová",J127,0)</f>
        <v>0</v>
      </c>
      <c r="BJ127" s="25" t="s">
        <v>25</v>
      </c>
      <c r="BK127" s="217">
        <f>ROUND(I127*H127,2)</f>
        <v>0</v>
      </c>
      <c r="BL127" s="25" t="s">
        <v>231</v>
      </c>
      <c r="BM127" s="25" t="s">
        <v>584</v>
      </c>
    </row>
    <row r="128" spans="2:47" s="1" customFormat="1" ht="13.5">
      <c r="B128" s="42"/>
      <c r="C128" s="64"/>
      <c r="D128" s="223" t="s">
        <v>233</v>
      </c>
      <c r="E128" s="64"/>
      <c r="F128" s="269" t="s">
        <v>2729</v>
      </c>
      <c r="G128" s="64"/>
      <c r="H128" s="64"/>
      <c r="I128" s="174"/>
      <c r="J128" s="64"/>
      <c r="K128" s="64"/>
      <c r="L128" s="62"/>
      <c r="M128" s="220"/>
      <c r="N128" s="43"/>
      <c r="O128" s="43"/>
      <c r="P128" s="43"/>
      <c r="Q128" s="43"/>
      <c r="R128" s="43"/>
      <c r="S128" s="43"/>
      <c r="T128" s="79"/>
      <c r="AT128" s="25" t="s">
        <v>233</v>
      </c>
      <c r="AU128" s="25" t="s">
        <v>25</v>
      </c>
    </row>
    <row r="129" spans="2:65" s="1" customFormat="1" ht="16.5" customHeight="1">
      <c r="B129" s="42"/>
      <c r="C129" s="206" t="s">
        <v>9</v>
      </c>
      <c r="D129" s="206" t="s">
        <v>227</v>
      </c>
      <c r="E129" s="207" t="s">
        <v>2730</v>
      </c>
      <c r="F129" s="208" t="s">
        <v>2731</v>
      </c>
      <c r="G129" s="209" t="s">
        <v>2369</v>
      </c>
      <c r="H129" s="210">
        <v>1</v>
      </c>
      <c r="I129" s="211"/>
      <c r="J129" s="212">
        <f>ROUND(I129*H129,2)</f>
        <v>0</v>
      </c>
      <c r="K129" s="208" t="s">
        <v>24</v>
      </c>
      <c r="L129" s="62"/>
      <c r="M129" s="213" t="s">
        <v>24</v>
      </c>
      <c r="N129" s="214" t="s">
        <v>48</v>
      </c>
      <c r="O129" s="43"/>
      <c r="P129" s="215">
        <f>O129*H129</f>
        <v>0</v>
      </c>
      <c r="Q129" s="215">
        <v>0</v>
      </c>
      <c r="R129" s="215">
        <f>Q129*H129</f>
        <v>0</v>
      </c>
      <c r="S129" s="215">
        <v>0</v>
      </c>
      <c r="T129" s="216">
        <f>S129*H129</f>
        <v>0</v>
      </c>
      <c r="AR129" s="25" t="s">
        <v>231</v>
      </c>
      <c r="AT129" s="25" t="s">
        <v>227</v>
      </c>
      <c r="AU129" s="25" t="s">
        <v>25</v>
      </c>
      <c r="AY129" s="25" t="s">
        <v>225</v>
      </c>
      <c r="BE129" s="217">
        <f>IF(N129="základní",J129,0)</f>
        <v>0</v>
      </c>
      <c r="BF129" s="217">
        <f>IF(N129="snížená",J129,0)</f>
        <v>0</v>
      </c>
      <c r="BG129" s="217">
        <f>IF(N129="zákl. přenesená",J129,0)</f>
        <v>0</v>
      </c>
      <c r="BH129" s="217">
        <f>IF(N129="sníž. přenesená",J129,0)</f>
        <v>0</v>
      </c>
      <c r="BI129" s="217">
        <f>IF(N129="nulová",J129,0)</f>
        <v>0</v>
      </c>
      <c r="BJ129" s="25" t="s">
        <v>25</v>
      </c>
      <c r="BK129" s="217">
        <f>ROUND(I129*H129,2)</f>
        <v>0</v>
      </c>
      <c r="BL129" s="25" t="s">
        <v>231</v>
      </c>
      <c r="BM129" s="25" t="s">
        <v>608</v>
      </c>
    </row>
    <row r="130" spans="2:47" s="1" customFormat="1" ht="13.5">
      <c r="B130" s="42"/>
      <c r="C130" s="64"/>
      <c r="D130" s="223" t="s">
        <v>233</v>
      </c>
      <c r="E130" s="64"/>
      <c r="F130" s="269" t="s">
        <v>2731</v>
      </c>
      <c r="G130" s="64"/>
      <c r="H130" s="64"/>
      <c r="I130" s="174"/>
      <c r="J130" s="64"/>
      <c r="K130" s="64"/>
      <c r="L130" s="62"/>
      <c r="M130" s="220"/>
      <c r="N130" s="43"/>
      <c r="O130" s="43"/>
      <c r="P130" s="43"/>
      <c r="Q130" s="43"/>
      <c r="R130" s="43"/>
      <c r="S130" s="43"/>
      <c r="T130" s="79"/>
      <c r="AT130" s="25" t="s">
        <v>233</v>
      </c>
      <c r="AU130" s="25" t="s">
        <v>25</v>
      </c>
    </row>
    <row r="131" spans="2:65" s="1" customFormat="1" ht="16.5" customHeight="1">
      <c r="B131" s="42"/>
      <c r="C131" s="206" t="s">
        <v>414</v>
      </c>
      <c r="D131" s="206" t="s">
        <v>227</v>
      </c>
      <c r="E131" s="207" t="s">
        <v>2732</v>
      </c>
      <c r="F131" s="208" t="s">
        <v>2733</v>
      </c>
      <c r="G131" s="209" t="s">
        <v>2369</v>
      </c>
      <c r="H131" s="210">
        <v>2</v>
      </c>
      <c r="I131" s="211"/>
      <c r="J131" s="212">
        <f>ROUND(I131*H131,2)</f>
        <v>0</v>
      </c>
      <c r="K131" s="208" t="s">
        <v>24</v>
      </c>
      <c r="L131" s="62"/>
      <c r="M131" s="213" t="s">
        <v>24</v>
      </c>
      <c r="N131" s="214" t="s">
        <v>48</v>
      </c>
      <c r="O131" s="43"/>
      <c r="P131" s="215">
        <f>O131*H131</f>
        <v>0</v>
      </c>
      <c r="Q131" s="215">
        <v>0</v>
      </c>
      <c r="R131" s="215">
        <f>Q131*H131</f>
        <v>0</v>
      </c>
      <c r="S131" s="215">
        <v>0</v>
      </c>
      <c r="T131" s="216">
        <f>S131*H131</f>
        <v>0</v>
      </c>
      <c r="AR131" s="25" t="s">
        <v>231</v>
      </c>
      <c r="AT131" s="25" t="s">
        <v>227</v>
      </c>
      <c r="AU131" s="25" t="s">
        <v>25</v>
      </c>
      <c r="AY131" s="25" t="s">
        <v>225</v>
      </c>
      <c r="BE131" s="217">
        <f>IF(N131="základní",J131,0)</f>
        <v>0</v>
      </c>
      <c r="BF131" s="217">
        <f>IF(N131="snížená",J131,0)</f>
        <v>0</v>
      </c>
      <c r="BG131" s="217">
        <f>IF(N131="zákl. přenesená",J131,0)</f>
        <v>0</v>
      </c>
      <c r="BH131" s="217">
        <f>IF(N131="sníž. přenesená",J131,0)</f>
        <v>0</v>
      </c>
      <c r="BI131" s="217">
        <f>IF(N131="nulová",J131,0)</f>
        <v>0</v>
      </c>
      <c r="BJ131" s="25" t="s">
        <v>25</v>
      </c>
      <c r="BK131" s="217">
        <f>ROUND(I131*H131,2)</f>
        <v>0</v>
      </c>
      <c r="BL131" s="25" t="s">
        <v>231</v>
      </c>
      <c r="BM131" s="25" t="s">
        <v>638</v>
      </c>
    </row>
    <row r="132" spans="2:47" s="1" customFormat="1" ht="13.5">
      <c r="B132" s="42"/>
      <c r="C132" s="64"/>
      <c r="D132" s="223" t="s">
        <v>233</v>
      </c>
      <c r="E132" s="64"/>
      <c r="F132" s="269" t="s">
        <v>2733</v>
      </c>
      <c r="G132" s="64"/>
      <c r="H132" s="64"/>
      <c r="I132" s="174"/>
      <c r="J132" s="64"/>
      <c r="K132" s="64"/>
      <c r="L132" s="62"/>
      <c r="M132" s="220"/>
      <c r="N132" s="43"/>
      <c r="O132" s="43"/>
      <c r="P132" s="43"/>
      <c r="Q132" s="43"/>
      <c r="R132" s="43"/>
      <c r="S132" s="43"/>
      <c r="T132" s="79"/>
      <c r="AT132" s="25" t="s">
        <v>233</v>
      </c>
      <c r="AU132" s="25" t="s">
        <v>25</v>
      </c>
    </row>
    <row r="133" spans="2:65" s="1" customFormat="1" ht="16.5" customHeight="1">
      <c r="B133" s="42"/>
      <c r="C133" s="206" t="s">
        <v>420</v>
      </c>
      <c r="D133" s="206" t="s">
        <v>227</v>
      </c>
      <c r="E133" s="207" t="s">
        <v>2734</v>
      </c>
      <c r="F133" s="208" t="s">
        <v>2735</v>
      </c>
      <c r="G133" s="209" t="s">
        <v>2369</v>
      </c>
      <c r="H133" s="210">
        <v>2</v>
      </c>
      <c r="I133" s="211"/>
      <c r="J133" s="212">
        <f>ROUND(I133*H133,2)</f>
        <v>0</v>
      </c>
      <c r="K133" s="208" t="s">
        <v>24</v>
      </c>
      <c r="L133" s="62"/>
      <c r="M133" s="213" t="s">
        <v>24</v>
      </c>
      <c r="N133" s="214" t="s">
        <v>48</v>
      </c>
      <c r="O133" s="43"/>
      <c r="P133" s="215">
        <f>O133*H133</f>
        <v>0</v>
      </c>
      <c r="Q133" s="215">
        <v>0</v>
      </c>
      <c r="R133" s="215">
        <f>Q133*H133</f>
        <v>0</v>
      </c>
      <c r="S133" s="215">
        <v>0</v>
      </c>
      <c r="T133" s="216">
        <f>S133*H133</f>
        <v>0</v>
      </c>
      <c r="AR133" s="25" t="s">
        <v>231</v>
      </c>
      <c r="AT133" s="25" t="s">
        <v>227</v>
      </c>
      <c r="AU133" s="25" t="s">
        <v>25</v>
      </c>
      <c r="AY133" s="25" t="s">
        <v>225</v>
      </c>
      <c r="BE133" s="217">
        <f>IF(N133="základní",J133,0)</f>
        <v>0</v>
      </c>
      <c r="BF133" s="217">
        <f>IF(N133="snížená",J133,0)</f>
        <v>0</v>
      </c>
      <c r="BG133" s="217">
        <f>IF(N133="zákl. přenesená",J133,0)</f>
        <v>0</v>
      </c>
      <c r="BH133" s="217">
        <f>IF(N133="sníž. přenesená",J133,0)</f>
        <v>0</v>
      </c>
      <c r="BI133" s="217">
        <f>IF(N133="nulová",J133,0)</f>
        <v>0</v>
      </c>
      <c r="BJ133" s="25" t="s">
        <v>25</v>
      </c>
      <c r="BK133" s="217">
        <f>ROUND(I133*H133,2)</f>
        <v>0</v>
      </c>
      <c r="BL133" s="25" t="s">
        <v>231</v>
      </c>
      <c r="BM133" s="25" t="s">
        <v>668</v>
      </c>
    </row>
    <row r="134" spans="2:47" s="1" customFormat="1" ht="13.5">
      <c r="B134" s="42"/>
      <c r="C134" s="64"/>
      <c r="D134" s="223" t="s">
        <v>233</v>
      </c>
      <c r="E134" s="64"/>
      <c r="F134" s="269" t="s">
        <v>2735</v>
      </c>
      <c r="G134" s="64"/>
      <c r="H134" s="64"/>
      <c r="I134" s="174"/>
      <c r="J134" s="64"/>
      <c r="K134" s="64"/>
      <c r="L134" s="62"/>
      <c r="M134" s="220"/>
      <c r="N134" s="43"/>
      <c r="O134" s="43"/>
      <c r="P134" s="43"/>
      <c r="Q134" s="43"/>
      <c r="R134" s="43"/>
      <c r="S134" s="43"/>
      <c r="T134" s="79"/>
      <c r="AT134" s="25" t="s">
        <v>233</v>
      </c>
      <c r="AU134" s="25" t="s">
        <v>25</v>
      </c>
    </row>
    <row r="135" spans="2:65" s="1" customFormat="1" ht="16.5" customHeight="1">
      <c r="B135" s="42"/>
      <c r="C135" s="206" t="s">
        <v>426</v>
      </c>
      <c r="D135" s="206" t="s">
        <v>227</v>
      </c>
      <c r="E135" s="207" t="s">
        <v>2736</v>
      </c>
      <c r="F135" s="208" t="s">
        <v>2737</v>
      </c>
      <c r="G135" s="209" t="s">
        <v>2369</v>
      </c>
      <c r="H135" s="210">
        <v>2</v>
      </c>
      <c r="I135" s="211"/>
      <c r="J135" s="212">
        <f>ROUND(I135*H135,2)</f>
        <v>0</v>
      </c>
      <c r="K135" s="208" t="s">
        <v>24</v>
      </c>
      <c r="L135" s="62"/>
      <c r="M135" s="213" t="s">
        <v>24</v>
      </c>
      <c r="N135" s="214" t="s">
        <v>48</v>
      </c>
      <c r="O135" s="43"/>
      <c r="P135" s="215">
        <f>O135*H135</f>
        <v>0</v>
      </c>
      <c r="Q135" s="215">
        <v>0</v>
      </c>
      <c r="R135" s="215">
        <f>Q135*H135</f>
        <v>0</v>
      </c>
      <c r="S135" s="215">
        <v>0</v>
      </c>
      <c r="T135" s="216">
        <f>S135*H135</f>
        <v>0</v>
      </c>
      <c r="AR135" s="25" t="s">
        <v>231</v>
      </c>
      <c r="AT135" s="25" t="s">
        <v>227</v>
      </c>
      <c r="AU135" s="25" t="s">
        <v>25</v>
      </c>
      <c r="AY135" s="25" t="s">
        <v>225</v>
      </c>
      <c r="BE135" s="217">
        <f>IF(N135="základní",J135,0)</f>
        <v>0</v>
      </c>
      <c r="BF135" s="217">
        <f>IF(N135="snížená",J135,0)</f>
        <v>0</v>
      </c>
      <c r="BG135" s="217">
        <f>IF(N135="zákl. přenesená",J135,0)</f>
        <v>0</v>
      </c>
      <c r="BH135" s="217">
        <f>IF(N135="sníž. přenesená",J135,0)</f>
        <v>0</v>
      </c>
      <c r="BI135" s="217">
        <f>IF(N135="nulová",J135,0)</f>
        <v>0</v>
      </c>
      <c r="BJ135" s="25" t="s">
        <v>25</v>
      </c>
      <c r="BK135" s="217">
        <f>ROUND(I135*H135,2)</f>
        <v>0</v>
      </c>
      <c r="BL135" s="25" t="s">
        <v>231</v>
      </c>
      <c r="BM135" s="25" t="s">
        <v>684</v>
      </c>
    </row>
    <row r="136" spans="2:47" s="1" customFormat="1" ht="13.5">
      <c r="B136" s="42"/>
      <c r="C136" s="64"/>
      <c r="D136" s="223" t="s">
        <v>233</v>
      </c>
      <c r="E136" s="64"/>
      <c r="F136" s="269" t="s">
        <v>2737</v>
      </c>
      <c r="G136" s="64"/>
      <c r="H136" s="64"/>
      <c r="I136" s="174"/>
      <c r="J136" s="64"/>
      <c r="K136" s="64"/>
      <c r="L136" s="62"/>
      <c r="M136" s="220"/>
      <c r="N136" s="43"/>
      <c r="O136" s="43"/>
      <c r="P136" s="43"/>
      <c r="Q136" s="43"/>
      <c r="R136" s="43"/>
      <c r="S136" s="43"/>
      <c r="T136" s="79"/>
      <c r="AT136" s="25" t="s">
        <v>233</v>
      </c>
      <c r="AU136" s="25" t="s">
        <v>25</v>
      </c>
    </row>
    <row r="137" spans="2:65" s="1" customFormat="1" ht="16.5" customHeight="1">
      <c r="B137" s="42"/>
      <c r="C137" s="206" t="s">
        <v>433</v>
      </c>
      <c r="D137" s="206" t="s">
        <v>227</v>
      </c>
      <c r="E137" s="207" t="s">
        <v>2738</v>
      </c>
      <c r="F137" s="208" t="s">
        <v>2739</v>
      </c>
      <c r="G137" s="209" t="s">
        <v>141</v>
      </c>
      <c r="H137" s="210">
        <v>3</v>
      </c>
      <c r="I137" s="211"/>
      <c r="J137" s="212">
        <f>ROUND(I137*H137,2)</f>
        <v>0</v>
      </c>
      <c r="K137" s="208" t="s">
        <v>24</v>
      </c>
      <c r="L137" s="62"/>
      <c r="M137" s="213" t="s">
        <v>24</v>
      </c>
      <c r="N137" s="214" t="s">
        <v>48</v>
      </c>
      <c r="O137" s="43"/>
      <c r="P137" s="215">
        <f>O137*H137</f>
        <v>0</v>
      </c>
      <c r="Q137" s="215">
        <v>0</v>
      </c>
      <c r="R137" s="215">
        <f>Q137*H137</f>
        <v>0</v>
      </c>
      <c r="S137" s="215">
        <v>0</v>
      </c>
      <c r="T137" s="216">
        <f>S137*H137</f>
        <v>0</v>
      </c>
      <c r="AR137" s="25" t="s">
        <v>231</v>
      </c>
      <c r="AT137" s="25" t="s">
        <v>227</v>
      </c>
      <c r="AU137" s="25" t="s">
        <v>25</v>
      </c>
      <c r="AY137" s="25" t="s">
        <v>225</v>
      </c>
      <c r="BE137" s="217">
        <f>IF(N137="základní",J137,0)</f>
        <v>0</v>
      </c>
      <c r="BF137" s="217">
        <f>IF(N137="snížená",J137,0)</f>
        <v>0</v>
      </c>
      <c r="BG137" s="217">
        <f>IF(N137="zákl. přenesená",J137,0)</f>
        <v>0</v>
      </c>
      <c r="BH137" s="217">
        <f>IF(N137="sníž. přenesená",J137,0)</f>
        <v>0</v>
      </c>
      <c r="BI137" s="217">
        <f>IF(N137="nulová",J137,0)</f>
        <v>0</v>
      </c>
      <c r="BJ137" s="25" t="s">
        <v>25</v>
      </c>
      <c r="BK137" s="217">
        <f>ROUND(I137*H137,2)</f>
        <v>0</v>
      </c>
      <c r="BL137" s="25" t="s">
        <v>231</v>
      </c>
      <c r="BM137" s="25" t="s">
        <v>696</v>
      </c>
    </row>
    <row r="138" spans="2:47" s="1" customFormat="1" ht="13.5">
      <c r="B138" s="42"/>
      <c r="C138" s="64"/>
      <c r="D138" s="223" t="s">
        <v>233</v>
      </c>
      <c r="E138" s="64"/>
      <c r="F138" s="269" t="s">
        <v>2739</v>
      </c>
      <c r="G138" s="64"/>
      <c r="H138" s="64"/>
      <c r="I138" s="174"/>
      <c r="J138" s="64"/>
      <c r="K138" s="64"/>
      <c r="L138" s="62"/>
      <c r="M138" s="220"/>
      <c r="N138" s="43"/>
      <c r="O138" s="43"/>
      <c r="P138" s="43"/>
      <c r="Q138" s="43"/>
      <c r="R138" s="43"/>
      <c r="S138" s="43"/>
      <c r="T138" s="79"/>
      <c r="AT138" s="25" t="s">
        <v>233</v>
      </c>
      <c r="AU138" s="25" t="s">
        <v>25</v>
      </c>
    </row>
    <row r="139" spans="2:65" s="1" customFormat="1" ht="16.5" customHeight="1">
      <c r="B139" s="42"/>
      <c r="C139" s="206" t="s">
        <v>439</v>
      </c>
      <c r="D139" s="206" t="s">
        <v>227</v>
      </c>
      <c r="E139" s="207" t="s">
        <v>2740</v>
      </c>
      <c r="F139" s="208" t="s">
        <v>2741</v>
      </c>
      <c r="G139" s="209" t="s">
        <v>2369</v>
      </c>
      <c r="H139" s="210">
        <v>1</v>
      </c>
      <c r="I139" s="211"/>
      <c r="J139" s="212">
        <f>ROUND(I139*H139,2)</f>
        <v>0</v>
      </c>
      <c r="K139" s="208" t="s">
        <v>24</v>
      </c>
      <c r="L139" s="62"/>
      <c r="M139" s="213" t="s">
        <v>24</v>
      </c>
      <c r="N139" s="214" t="s">
        <v>48</v>
      </c>
      <c r="O139" s="43"/>
      <c r="P139" s="215">
        <f>O139*H139</f>
        <v>0</v>
      </c>
      <c r="Q139" s="215">
        <v>0</v>
      </c>
      <c r="R139" s="215">
        <f>Q139*H139</f>
        <v>0</v>
      </c>
      <c r="S139" s="215">
        <v>0</v>
      </c>
      <c r="T139" s="216">
        <f>S139*H139</f>
        <v>0</v>
      </c>
      <c r="AR139" s="25" t="s">
        <v>231</v>
      </c>
      <c r="AT139" s="25" t="s">
        <v>227</v>
      </c>
      <c r="AU139" s="25" t="s">
        <v>25</v>
      </c>
      <c r="AY139" s="25" t="s">
        <v>225</v>
      </c>
      <c r="BE139" s="217">
        <f>IF(N139="základní",J139,0)</f>
        <v>0</v>
      </c>
      <c r="BF139" s="217">
        <f>IF(N139="snížená",J139,0)</f>
        <v>0</v>
      </c>
      <c r="BG139" s="217">
        <f>IF(N139="zákl. přenesená",J139,0)</f>
        <v>0</v>
      </c>
      <c r="BH139" s="217">
        <f>IF(N139="sníž. přenesená",J139,0)</f>
        <v>0</v>
      </c>
      <c r="BI139" s="217">
        <f>IF(N139="nulová",J139,0)</f>
        <v>0</v>
      </c>
      <c r="BJ139" s="25" t="s">
        <v>25</v>
      </c>
      <c r="BK139" s="217">
        <f>ROUND(I139*H139,2)</f>
        <v>0</v>
      </c>
      <c r="BL139" s="25" t="s">
        <v>231</v>
      </c>
      <c r="BM139" s="25" t="s">
        <v>714</v>
      </c>
    </row>
    <row r="140" spans="2:47" s="1" customFormat="1" ht="13.5">
      <c r="B140" s="42"/>
      <c r="C140" s="64"/>
      <c r="D140" s="223" t="s">
        <v>233</v>
      </c>
      <c r="E140" s="64"/>
      <c r="F140" s="269" t="s">
        <v>2741</v>
      </c>
      <c r="G140" s="64"/>
      <c r="H140" s="64"/>
      <c r="I140" s="174"/>
      <c r="J140" s="64"/>
      <c r="K140" s="64"/>
      <c r="L140" s="62"/>
      <c r="M140" s="220"/>
      <c r="N140" s="43"/>
      <c r="O140" s="43"/>
      <c r="P140" s="43"/>
      <c r="Q140" s="43"/>
      <c r="R140" s="43"/>
      <c r="S140" s="43"/>
      <c r="T140" s="79"/>
      <c r="AT140" s="25" t="s">
        <v>233</v>
      </c>
      <c r="AU140" s="25" t="s">
        <v>25</v>
      </c>
    </row>
    <row r="141" spans="2:65" s="1" customFormat="1" ht="16.5" customHeight="1">
      <c r="B141" s="42"/>
      <c r="C141" s="206" t="s">
        <v>456</v>
      </c>
      <c r="D141" s="206" t="s">
        <v>227</v>
      </c>
      <c r="E141" s="207" t="s">
        <v>2742</v>
      </c>
      <c r="F141" s="208" t="s">
        <v>2743</v>
      </c>
      <c r="G141" s="209" t="s">
        <v>2369</v>
      </c>
      <c r="H141" s="210">
        <v>2</v>
      </c>
      <c r="I141" s="211"/>
      <c r="J141" s="212">
        <f>ROUND(I141*H141,2)</f>
        <v>0</v>
      </c>
      <c r="K141" s="208" t="s">
        <v>24</v>
      </c>
      <c r="L141" s="62"/>
      <c r="M141" s="213" t="s">
        <v>24</v>
      </c>
      <c r="N141" s="214" t="s">
        <v>48</v>
      </c>
      <c r="O141" s="43"/>
      <c r="P141" s="215">
        <f>O141*H141</f>
        <v>0</v>
      </c>
      <c r="Q141" s="215">
        <v>0</v>
      </c>
      <c r="R141" s="215">
        <f>Q141*H141</f>
        <v>0</v>
      </c>
      <c r="S141" s="215">
        <v>0</v>
      </c>
      <c r="T141" s="216">
        <f>S141*H141</f>
        <v>0</v>
      </c>
      <c r="AR141" s="25" t="s">
        <v>231</v>
      </c>
      <c r="AT141" s="25" t="s">
        <v>227</v>
      </c>
      <c r="AU141" s="25" t="s">
        <v>25</v>
      </c>
      <c r="AY141" s="25" t="s">
        <v>225</v>
      </c>
      <c r="BE141" s="217">
        <f>IF(N141="základní",J141,0)</f>
        <v>0</v>
      </c>
      <c r="BF141" s="217">
        <f>IF(N141="snížená",J141,0)</f>
        <v>0</v>
      </c>
      <c r="BG141" s="217">
        <f>IF(N141="zákl. přenesená",J141,0)</f>
        <v>0</v>
      </c>
      <c r="BH141" s="217">
        <f>IF(N141="sníž. přenesená",J141,0)</f>
        <v>0</v>
      </c>
      <c r="BI141" s="217">
        <f>IF(N141="nulová",J141,0)</f>
        <v>0</v>
      </c>
      <c r="BJ141" s="25" t="s">
        <v>25</v>
      </c>
      <c r="BK141" s="217">
        <f>ROUND(I141*H141,2)</f>
        <v>0</v>
      </c>
      <c r="BL141" s="25" t="s">
        <v>231</v>
      </c>
      <c r="BM141" s="25" t="s">
        <v>750</v>
      </c>
    </row>
    <row r="142" spans="2:47" s="1" customFormat="1" ht="13.5">
      <c r="B142" s="42"/>
      <c r="C142" s="64"/>
      <c r="D142" s="223" t="s">
        <v>233</v>
      </c>
      <c r="E142" s="64"/>
      <c r="F142" s="269" t="s">
        <v>2743</v>
      </c>
      <c r="G142" s="64"/>
      <c r="H142" s="64"/>
      <c r="I142" s="174"/>
      <c r="J142" s="64"/>
      <c r="K142" s="64"/>
      <c r="L142" s="62"/>
      <c r="M142" s="220"/>
      <c r="N142" s="43"/>
      <c r="O142" s="43"/>
      <c r="P142" s="43"/>
      <c r="Q142" s="43"/>
      <c r="R142" s="43"/>
      <c r="S142" s="43"/>
      <c r="T142" s="79"/>
      <c r="AT142" s="25" t="s">
        <v>233</v>
      </c>
      <c r="AU142" s="25" t="s">
        <v>25</v>
      </c>
    </row>
    <row r="143" spans="2:65" s="1" customFormat="1" ht="16.5" customHeight="1">
      <c r="B143" s="42"/>
      <c r="C143" s="206" t="s">
        <v>463</v>
      </c>
      <c r="D143" s="206" t="s">
        <v>227</v>
      </c>
      <c r="E143" s="207" t="s">
        <v>2744</v>
      </c>
      <c r="F143" s="208" t="s">
        <v>2745</v>
      </c>
      <c r="G143" s="209" t="s">
        <v>141</v>
      </c>
      <c r="H143" s="210">
        <v>3460</v>
      </c>
      <c r="I143" s="211"/>
      <c r="J143" s="212">
        <f>ROUND(I143*H143,2)</f>
        <v>0</v>
      </c>
      <c r="K143" s="208" t="s">
        <v>24</v>
      </c>
      <c r="L143" s="62"/>
      <c r="M143" s="213" t="s">
        <v>24</v>
      </c>
      <c r="N143" s="214" t="s">
        <v>48</v>
      </c>
      <c r="O143" s="43"/>
      <c r="P143" s="215">
        <f>O143*H143</f>
        <v>0</v>
      </c>
      <c r="Q143" s="215">
        <v>0</v>
      </c>
      <c r="R143" s="215">
        <f>Q143*H143</f>
        <v>0</v>
      </c>
      <c r="S143" s="215">
        <v>0</v>
      </c>
      <c r="T143" s="216">
        <f>S143*H143</f>
        <v>0</v>
      </c>
      <c r="AR143" s="25" t="s">
        <v>231</v>
      </c>
      <c r="AT143" s="25" t="s">
        <v>227</v>
      </c>
      <c r="AU143" s="25" t="s">
        <v>25</v>
      </c>
      <c r="AY143" s="25" t="s">
        <v>225</v>
      </c>
      <c r="BE143" s="217">
        <f>IF(N143="základní",J143,0)</f>
        <v>0</v>
      </c>
      <c r="BF143" s="217">
        <f>IF(N143="snížená",J143,0)</f>
        <v>0</v>
      </c>
      <c r="BG143" s="217">
        <f>IF(N143="zákl. přenesená",J143,0)</f>
        <v>0</v>
      </c>
      <c r="BH143" s="217">
        <f>IF(N143="sníž. přenesená",J143,0)</f>
        <v>0</v>
      </c>
      <c r="BI143" s="217">
        <f>IF(N143="nulová",J143,0)</f>
        <v>0</v>
      </c>
      <c r="BJ143" s="25" t="s">
        <v>25</v>
      </c>
      <c r="BK143" s="217">
        <f>ROUND(I143*H143,2)</f>
        <v>0</v>
      </c>
      <c r="BL143" s="25" t="s">
        <v>231</v>
      </c>
      <c r="BM143" s="25" t="s">
        <v>758</v>
      </c>
    </row>
    <row r="144" spans="2:47" s="1" customFormat="1" ht="13.5">
      <c r="B144" s="42"/>
      <c r="C144" s="64"/>
      <c r="D144" s="223" t="s">
        <v>233</v>
      </c>
      <c r="E144" s="64"/>
      <c r="F144" s="269" t="s">
        <v>2745</v>
      </c>
      <c r="G144" s="64"/>
      <c r="H144" s="64"/>
      <c r="I144" s="174"/>
      <c r="J144" s="64"/>
      <c r="K144" s="64"/>
      <c r="L144" s="62"/>
      <c r="M144" s="220"/>
      <c r="N144" s="43"/>
      <c r="O144" s="43"/>
      <c r="P144" s="43"/>
      <c r="Q144" s="43"/>
      <c r="R144" s="43"/>
      <c r="S144" s="43"/>
      <c r="T144" s="79"/>
      <c r="AT144" s="25" t="s">
        <v>233</v>
      </c>
      <c r="AU144" s="25" t="s">
        <v>25</v>
      </c>
    </row>
    <row r="145" spans="2:65" s="1" customFormat="1" ht="16.5" customHeight="1">
      <c r="B145" s="42"/>
      <c r="C145" s="206" t="s">
        <v>477</v>
      </c>
      <c r="D145" s="206" t="s">
        <v>227</v>
      </c>
      <c r="E145" s="207" t="s">
        <v>2746</v>
      </c>
      <c r="F145" s="208" t="s">
        <v>2747</v>
      </c>
      <c r="G145" s="209" t="s">
        <v>141</v>
      </c>
      <c r="H145" s="210">
        <v>3460</v>
      </c>
      <c r="I145" s="211"/>
      <c r="J145" s="212">
        <f>ROUND(I145*H145,2)</f>
        <v>0</v>
      </c>
      <c r="K145" s="208" t="s">
        <v>24</v>
      </c>
      <c r="L145" s="62"/>
      <c r="M145" s="213" t="s">
        <v>24</v>
      </c>
      <c r="N145" s="214" t="s">
        <v>48</v>
      </c>
      <c r="O145" s="43"/>
      <c r="P145" s="215">
        <f>O145*H145</f>
        <v>0</v>
      </c>
      <c r="Q145" s="215">
        <v>0</v>
      </c>
      <c r="R145" s="215">
        <f>Q145*H145</f>
        <v>0</v>
      </c>
      <c r="S145" s="215">
        <v>0</v>
      </c>
      <c r="T145" s="216">
        <f>S145*H145</f>
        <v>0</v>
      </c>
      <c r="AR145" s="25" t="s">
        <v>231</v>
      </c>
      <c r="AT145" s="25" t="s">
        <v>227</v>
      </c>
      <c r="AU145" s="25" t="s">
        <v>25</v>
      </c>
      <c r="AY145" s="25" t="s">
        <v>225</v>
      </c>
      <c r="BE145" s="217">
        <f>IF(N145="základní",J145,0)</f>
        <v>0</v>
      </c>
      <c r="BF145" s="217">
        <f>IF(N145="snížená",J145,0)</f>
        <v>0</v>
      </c>
      <c r="BG145" s="217">
        <f>IF(N145="zákl. přenesená",J145,0)</f>
        <v>0</v>
      </c>
      <c r="BH145" s="217">
        <f>IF(N145="sníž. přenesená",J145,0)</f>
        <v>0</v>
      </c>
      <c r="BI145" s="217">
        <f>IF(N145="nulová",J145,0)</f>
        <v>0</v>
      </c>
      <c r="BJ145" s="25" t="s">
        <v>25</v>
      </c>
      <c r="BK145" s="217">
        <f>ROUND(I145*H145,2)</f>
        <v>0</v>
      </c>
      <c r="BL145" s="25" t="s">
        <v>231</v>
      </c>
      <c r="BM145" s="25" t="s">
        <v>766</v>
      </c>
    </row>
    <row r="146" spans="2:47" s="1" customFormat="1" ht="13.5">
      <c r="B146" s="42"/>
      <c r="C146" s="64"/>
      <c r="D146" s="223" t="s">
        <v>233</v>
      </c>
      <c r="E146" s="64"/>
      <c r="F146" s="269" t="s">
        <v>2747</v>
      </c>
      <c r="G146" s="64"/>
      <c r="H146" s="64"/>
      <c r="I146" s="174"/>
      <c r="J146" s="64"/>
      <c r="K146" s="64"/>
      <c r="L146" s="62"/>
      <c r="M146" s="220"/>
      <c r="N146" s="43"/>
      <c r="O146" s="43"/>
      <c r="P146" s="43"/>
      <c r="Q146" s="43"/>
      <c r="R146" s="43"/>
      <c r="S146" s="43"/>
      <c r="T146" s="79"/>
      <c r="AT146" s="25" t="s">
        <v>233</v>
      </c>
      <c r="AU146" s="25" t="s">
        <v>25</v>
      </c>
    </row>
    <row r="147" spans="2:65" s="1" customFormat="1" ht="16.5" customHeight="1">
      <c r="B147" s="42"/>
      <c r="C147" s="206" t="s">
        <v>488</v>
      </c>
      <c r="D147" s="206" t="s">
        <v>227</v>
      </c>
      <c r="E147" s="207" t="s">
        <v>2748</v>
      </c>
      <c r="F147" s="208" t="s">
        <v>2749</v>
      </c>
      <c r="G147" s="209" t="s">
        <v>141</v>
      </c>
      <c r="H147" s="210">
        <v>3465</v>
      </c>
      <c r="I147" s="211"/>
      <c r="J147" s="212">
        <f>ROUND(I147*H147,2)</f>
        <v>0</v>
      </c>
      <c r="K147" s="208" t="s">
        <v>24</v>
      </c>
      <c r="L147" s="62"/>
      <c r="M147" s="213" t="s">
        <v>24</v>
      </c>
      <c r="N147" s="214" t="s">
        <v>48</v>
      </c>
      <c r="O147" s="43"/>
      <c r="P147" s="215">
        <f>O147*H147</f>
        <v>0</v>
      </c>
      <c r="Q147" s="215">
        <v>0</v>
      </c>
      <c r="R147" s="215">
        <f>Q147*H147</f>
        <v>0</v>
      </c>
      <c r="S147" s="215">
        <v>0</v>
      </c>
      <c r="T147" s="216">
        <f>S147*H147</f>
        <v>0</v>
      </c>
      <c r="AR147" s="25" t="s">
        <v>231</v>
      </c>
      <c r="AT147" s="25" t="s">
        <v>227</v>
      </c>
      <c r="AU147" s="25" t="s">
        <v>25</v>
      </c>
      <c r="AY147" s="25" t="s">
        <v>225</v>
      </c>
      <c r="BE147" s="217">
        <f>IF(N147="základní",J147,0)</f>
        <v>0</v>
      </c>
      <c r="BF147" s="217">
        <f>IF(N147="snížená",J147,0)</f>
        <v>0</v>
      </c>
      <c r="BG147" s="217">
        <f>IF(N147="zákl. přenesená",J147,0)</f>
        <v>0</v>
      </c>
      <c r="BH147" s="217">
        <f>IF(N147="sníž. přenesená",J147,0)</f>
        <v>0</v>
      </c>
      <c r="BI147" s="217">
        <f>IF(N147="nulová",J147,0)</f>
        <v>0</v>
      </c>
      <c r="BJ147" s="25" t="s">
        <v>25</v>
      </c>
      <c r="BK147" s="217">
        <f>ROUND(I147*H147,2)</f>
        <v>0</v>
      </c>
      <c r="BL147" s="25" t="s">
        <v>231</v>
      </c>
      <c r="BM147" s="25" t="s">
        <v>774</v>
      </c>
    </row>
    <row r="148" spans="2:47" s="1" customFormat="1" ht="13.5">
      <c r="B148" s="42"/>
      <c r="C148" s="64"/>
      <c r="D148" s="223" t="s">
        <v>233</v>
      </c>
      <c r="E148" s="64"/>
      <c r="F148" s="269" t="s">
        <v>2749</v>
      </c>
      <c r="G148" s="64"/>
      <c r="H148" s="64"/>
      <c r="I148" s="174"/>
      <c r="J148" s="64"/>
      <c r="K148" s="64"/>
      <c r="L148" s="62"/>
      <c r="M148" s="220"/>
      <c r="N148" s="43"/>
      <c r="O148" s="43"/>
      <c r="P148" s="43"/>
      <c r="Q148" s="43"/>
      <c r="R148" s="43"/>
      <c r="S148" s="43"/>
      <c r="T148" s="79"/>
      <c r="AT148" s="25" t="s">
        <v>233</v>
      </c>
      <c r="AU148" s="25" t="s">
        <v>25</v>
      </c>
    </row>
    <row r="149" spans="2:65" s="1" customFormat="1" ht="16.5" customHeight="1">
      <c r="B149" s="42"/>
      <c r="C149" s="206" t="s">
        <v>493</v>
      </c>
      <c r="D149" s="206" t="s">
        <v>227</v>
      </c>
      <c r="E149" s="207" t="s">
        <v>2750</v>
      </c>
      <c r="F149" s="208" t="s">
        <v>2751</v>
      </c>
      <c r="G149" s="209" t="s">
        <v>141</v>
      </c>
      <c r="H149" s="210">
        <v>3460</v>
      </c>
      <c r="I149" s="211"/>
      <c r="J149" s="212">
        <f>ROUND(I149*H149,2)</f>
        <v>0</v>
      </c>
      <c r="K149" s="208" t="s">
        <v>24</v>
      </c>
      <c r="L149" s="62"/>
      <c r="M149" s="213" t="s">
        <v>24</v>
      </c>
      <c r="N149" s="214" t="s">
        <v>48</v>
      </c>
      <c r="O149" s="43"/>
      <c r="P149" s="215">
        <f>O149*H149</f>
        <v>0</v>
      </c>
      <c r="Q149" s="215">
        <v>0</v>
      </c>
      <c r="R149" s="215">
        <f>Q149*H149</f>
        <v>0</v>
      </c>
      <c r="S149" s="215">
        <v>0</v>
      </c>
      <c r="T149" s="216">
        <f>S149*H149</f>
        <v>0</v>
      </c>
      <c r="AR149" s="25" t="s">
        <v>231</v>
      </c>
      <c r="AT149" s="25" t="s">
        <v>227</v>
      </c>
      <c r="AU149" s="25" t="s">
        <v>25</v>
      </c>
      <c r="AY149" s="25" t="s">
        <v>225</v>
      </c>
      <c r="BE149" s="217">
        <f>IF(N149="základní",J149,0)</f>
        <v>0</v>
      </c>
      <c r="BF149" s="217">
        <f>IF(N149="snížená",J149,0)</f>
        <v>0</v>
      </c>
      <c r="BG149" s="217">
        <f>IF(N149="zákl. přenesená",J149,0)</f>
        <v>0</v>
      </c>
      <c r="BH149" s="217">
        <f>IF(N149="sníž. přenesená",J149,0)</f>
        <v>0</v>
      </c>
      <c r="BI149" s="217">
        <f>IF(N149="nulová",J149,0)</f>
        <v>0</v>
      </c>
      <c r="BJ149" s="25" t="s">
        <v>25</v>
      </c>
      <c r="BK149" s="217">
        <f>ROUND(I149*H149,2)</f>
        <v>0</v>
      </c>
      <c r="BL149" s="25" t="s">
        <v>231</v>
      </c>
      <c r="BM149" s="25" t="s">
        <v>782</v>
      </c>
    </row>
    <row r="150" spans="2:47" s="1" customFormat="1" ht="13.5">
      <c r="B150" s="42"/>
      <c r="C150" s="64"/>
      <c r="D150" s="223" t="s">
        <v>233</v>
      </c>
      <c r="E150" s="64"/>
      <c r="F150" s="269" t="s">
        <v>2751</v>
      </c>
      <c r="G150" s="64"/>
      <c r="H150" s="64"/>
      <c r="I150" s="174"/>
      <c r="J150" s="64"/>
      <c r="K150" s="64"/>
      <c r="L150" s="62"/>
      <c r="M150" s="220"/>
      <c r="N150" s="43"/>
      <c r="O150" s="43"/>
      <c r="P150" s="43"/>
      <c r="Q150" s="43"/>
      <c r="R150" s="43"/>
      <c r="S150" s="43"/>
      <c r="T150" s="79"/>
      <c r="AT150" s="25" t="s">
        <v>233</v>
      </c>
      <c r="AU150" s="25" t="s">
        <v>25</v>
      </c>
    </row>
    <row r="151" spans="2:65" s="1" customFormat="1" ht="16.5" customHeight="1">
      <c r="B151" s="42"/>
      <c r="C151" s="206" t="s">
        <v>499</v>
      </c>
      <c r="D151" s="206" t="s">
        <v>227</v>
      </c>
      <c r="E151" s="207" t="s">
        <v>2752</v>
      </c>
      <c r="F151" s="208" t="s">
        <v>2753</v>
      </c>
      <c r="G151" s="209" t="s">
        <v>141</v>
      </c>
      <c r="H151" s="210">
        <v>3460</v>
      </c>
      <c r="I151" s="211"/>
      <c r="J151" s="212">
        <f>ROUND(I151*H151,2)</f>
        <v>0</v>
      </c>
      <c r="K151" s="208" t="s">
        <v>24</v>
      </c>
      <c r="L151" s="62"/>
      <c r="M151" s="213" t="s">
        <v>24</v>
      </c>
      <c r="N151" s="214" t="s">
        <v>48</v>
      </c>
      <c r="O151" s="43"/>
      <c r="P151" s="215">
        <f>O151*H151</f>
        <v>0</v>
      </c>
      <c r="Q151" s="215">
        <v>0</v>
      </c>
      <c r="R151" s="215">
        <f>Q151*H151</f>
        <v>0</v>
      </c>
      <c r="S151" s="215">
        <v>0</v>
      </c>
      <c r="T151" s="216">
        <f>S151*H151</f>
        <v>0</v>
      </c>
      <c r="AR151" s="25" t="s">
        <v>231</v>
      </c>
      <c r="AT151" s="25" t="s">
        <v>227</v>
      </c>
      <c r="AU151" s="25" t="s">
        <v>25</v>
      </c>
      <c r="AY151" s="25" t="s">
        <v>225</v>
      </c>
      <c r="BE151" s="217">
        <f>IF(N151="základní",J151,0)</f>
        <v>0</v>
      </c>
      <c r="BF151" s="217">
        <f>IF(N151="snížená",J151,0)</f>
        <v>0</v>
      </c>
      <c r="BG151" s="217">
        <f>IF(N151="zákl. přenesená",J151,0)</f>
        <v>0</v>
      </c>
      <c r="BH151" s="217">
        <f>IF(N151="sníž. přenesená",J151,0)</f>
        <v>0</v>
      </c>
      <c r="BI151" s="217">
        <f>IF(N151="nulová",J151,0)</f>
        <v>0</v>
      </c>
      <c r="BJ151" s="25" t="s">
        <v>25</v>
      </c>
      <c r="BK151" s="217">
        <f>ROUND(I151*H151,2)</f>
        <v>0</v>
      </c>
      <c r="BL151" s="25" t="s">
        <v>231</v>
      </c>
      <c r="BM151" s="25" t="s">
        <v>790</v>
      </c>
    </row>
    <row r="152" spans="2:47" s="1" customFormat="1" ht="13.5">
      <c r="B152" s="42"/>
      <c r="C152" s="64"/>
      <c r="D152" s="223" t="s">
        <v>233</v>
      </c>
      <c r="E152" s="64"/>
      <c r="F152" s="269" t="s">
        <v>2753</v>
      </c>
      <c r="G152" s="64"/>
      <c r="H152" s="64"/>
      <c r="I152" s="174"/>
      <c r="J152" s="64"/>
      <c r="K152" s="64"/>
      <c r="L152" s="62"/>
      <c r="M152" s="220"/>
      <c r="N152" s="43"/>
      <c r="O152" s="43"/>
      <c r="P152" s="43"/>
      <c r="Q152" s="43"/>
      <c r="R152" s="43"/>
      <c r="S152" s="43"/>
      <c r="T152" s="79"/>
      <c r="AT152" s="25" t="s">
        <v>233</v>
      </c>
      <c r="AU152" s="25" t="s">
        <v>25</v>
      </c>
    </row>
    <row r="153" spans="2:65" s="1" customFormat="1" ht="16.5" customHeight="1">
      <c r="B153" s="42"/>
      <c r="C153" s="206" t="s">
        <v>506</v>
      </c>
      <c r="D153" s="206" t="s">
        <v>227</v>
      </c>
      <c r="E153" s="207" t="s">
        <v>2754</v>
      </c>
      <c r="F153" s="208" t="s">
        <v>2755</v>
      </c>
      <c r="G153" s="209" t="s">
        <v>141</v>
      </c>
      <c r="H153" s="210">
        <v>3460</v>
      </c>
      <c r="I153" s="211"/>
      <c r="J153" s="212">
        <f>ROUND(I153*H153,2)</f>
        <v>0</v>
      </c>
      <c r="K153" s="208" t="s">
        <v>24</v>
      </c>
      <c r="L153" s="62"/>
      <c r="M153" s="213" t="s">
        <v>24</v>
      </c>
      <c r="N153" s="214" t="s">
        <v>48</v>
      </c>
      <c r="O153" s="43"/>
      <c r="P153" s="215">
        <f>O153*H153</f>
        <v>0</v>
      </c>
      <c r="Q153" s="215">
        <v>0</v>
      </c>
      <c r="R153" s="215">
        <f>Q153*H153</f>
        <v>0</v>
      </c>
      <c r="S153" s="215">
        <v>0</v>
      </c>
      <c r="T153" s="216">
        <f>S153*H153</f>
        <v>0</v>
      </c>
      <c r="AR153" s="25" t="s">
        <v>231</v>
      </c>
      <c r="AT153" s="25" t="s">
        <v>227</v>
      </c>
      <c r="AU153" s="25" t="s">
        <v>25</v>
      </c>
      <c r="AY153" s="25" t="s">
        <v>225</v>
      </c>
      <c r="BE153" s="217">
        <f>IF(N153="základní",J153,0)</f>
        <v>0</v>
      </c>
      <c r="BF153" s="217">
        <f>IF(N153="snížená",J153,0)</f>
        <v>0</v>
      </c>
      <c r="BG153" s="217">
        <f>IF(N153="zákl. přenesená",J153,0)</f>
        <v>0</v>
      </c>
      <c r="BH153" s="217">
        <f>IF(N153="sníž. přenesená",J153,0)</f>
        <v>0</v>
      </c>
      <c r="BI153" s="217">
        <f>IF(N153="nulová",J153,0)</f>
        <v>0</v>
      </c>
      <c r="BJ153" s="25" t="s">
        <v>25</v>
      </c>
      <c r="BK153" s="217">
        <f>ROUND(I153*H153,2)</f>
        <v>0</v>
      </c>
      <c r="BL153" s="25" t="s">
        <v>231</v>
      </c>
      <c r="BM153" s="25" t="s">
        <v>798</v>
      </c>
    </row>
    <row r="154" spans="2:47" s="1" customFormat="1" ht="13.5">
      <c r="B154" s="42"/>
      <c r="C154" s="64"/>
      <c r="D154" s="223" t="s">
        <v>233</v>
      </c>
      <c r="E154" s="64"/>
      <c r="F154" s="269" t="s">
        <v>2755</v>
      </c>
      <c r="G154" s="64"/>
      <c r="H154" s="64"/>
      <c r="I154" s="174"/>
      <c r="J154" s="64"/>
      <c r="K154" s="64"/>
      <c r="L154" s="62"/>
      <c r="M154" s="220"/>
      <c r="N154" s="43"/>
      <c r="O154" s="43"/>
      <c r="P154" s="43"/>
      <c r="Q154" s="43"/>
      <c r="R154" s="43"/>
      <c r="S154" s="43"/>
      <c r="T154" s="79"/>
      <c r="AT154" s="25" t="s">
        <v>233</v>
      </c>
      <c r="AU154" s="25" t="s">
        <v>25</v>
      </c>
    </row>
    <row r="155" spans="2:65" s="1" customFormat="1" ht="16.5" customHeight="1">
      <c r="B155" s="42"/>
      <c r="C155" s="206" t="s">
        <v>516</v>
      </c>
      <c r="D155" s="206" t="s">
        <v>227</v>
      </c>
      <c r="E155" s="207" t="s">
        <v>2756</v>
      </c>
      <c r="F155" s="208" t="s">
        <v>2757</v>
      </c>
      <c r="G155" s="209" t="s">
        <v>141</v>
      </c>
      <c r="H155" s="210">
        <v>80</v>
      </c>
      <c r="I155" s="211"/>
      <c r="J155" s="212">
        <f>ROUND(I155*H155,2)</f>
        <v>0</v>
      </c>
      <c r="K155" s="208" t="s">
        <v>24</v>
      </c>
      <c r="L155" s="62"/>
      <c r="M155" s="213" t="s">
        <v>24</v>
      </c>
      <c r="N155" s="214" t="s">
        <v>48</v>
      </c>
      <c r="O155" s="43"/>
      <c r="P155" s="215">
        <f>O155*H155</f>
        <v>0</v>
      </c>
      <c r="Q155" s="215">
        <v>0</v>
      </c>
      <c r="R155" s="215">
        <f>Q155*H155</f>
        <v>0</v>
      </c>
      <c r="S155" s="215">
        <v>0</v>
      </c>
      <c r="T155" s="216">
        <f>S155*H155</f>
        <v>0</v>
      </c>
      <c r="AR155" s="25" t="s">
        <v>231</v>
      </c>
      <c r="AT155" s="25" t="s">
        <v>227</v>
      </c>
      <c r="AU155" s="25" t="s">
        <v>25</v>
      </c>
      <c r="AY155" s="25" t="s">
        <v>225</v>
      </c>
      <c r="BE155" s="217">
        <f>IF(N155="základní",J155,0)</f>
        <v>0</v>
      </c>
      <c r="BF155" s="217">
        <f>IF(N155="snížená",J155,0)</f>
        <v>0</v>
      </c>
      <c r="BG155" s="217">
        <f>IF(N155="zákl. přenesená",J155,0)</f>
        <v>0</v>
      </c>
      <c r="BH155" s="217">
        <f>IF(N155="sníž. přenesená",J155,0)</f>
        <v>0</v>
      </c>
      <c r="BI155" s="217">
        <f>IF(N155="nulová",J155,0)</f>
        <v>0</v>
      </c>
      <c r="BJ155" s="25" t="s">
        <v>25</v>
      </c>
      <c r="BK155" s="217">
        <f>ROUND(I155*H155,2)</f>
        <v>0</v>
      </c>
      <c r="BL155" s="25" t="s">
        <v>231</v>
      </c>
      <c r="BM155" s="25" t="s">
        <v>806</v>
      </c>
    </row>
    <row r="156" spans="2:47" s="1" customFormat="1" ht="13.5">
      <c r="B156" s="42"/>
      <c r="C156" s="64"/>
      <c r="D156" s="223" t="s">
        <v>233</v>
      </c>
      <c r="E156" s="64"/>
      <c r="F156" s="269" t="s">
        <v>2757</v>
      </c>
      <c r="G156" s="64"/>
      <c r="H156" s="64"/>
      <c r="I156" s="174"/>
      <c r="J156" s="64"/>
      <c r="K156" s="64"/>
      <c r="L156" s="62"/>
      <c r="M156" s="220"/>
      <c r="N156" s="43"/>
      <c r="O156" s="43"/>
      <c r="P156" s="43"/>
      <c r="Q156" s="43"/>
      <c r="R156" s="43"/>
      <c r="S156" s="43"/>
      <c r="T156" s="79"/>
      <c r="AT156" s="25" t="s">
        <v>233</v>
      </c>
      <c r="AU156" s="25" t="s">
        <v>25</v>
      </c>
    </row>
    <row r="157" spans="2:65" s="1" customFormat="1" ht="16.5" customHeight="1">
      <c r="B157" s="42"/>
      <c r="C157" s="206" t="s">
        <v>523</v>
      </c>
      <c r="D157" s="206" t="s">
        <v>227</v>
      </c>
      <c r="E157" s="207" t="s">
        <v>2758</v>
      </c>
      <c r="F157" s="208" t="s">
        <v>2759</v>
      </c>
      <c r="G157" s="209" t="s">
        <v>141</v>
      </c>
      <c r="H157" s="210">
        <v>80</v>
      </c>
      <c r="I157" s="211"/>
      <c r="J157" s="212">
        <f>ROUND(I157*H157,2)</f>
        <v>0</v>
      </c>
      <c r="K157" s="208" t="s">
        <v>24</v>
      </c>
      <c r="L157" s="62"/>
      <c r="M157" s="213" t="s">
        <v>24</v>
      </c>
      <c r="N157" s="214" t="s">
        <v>48</v>
      </c>
      <c r="O157" s="43"/>
      <c r="P157" s="215">
        <f>O157*H157</f>
        <v>0</v>
      </c>
      <c r="Q157" s="215">
        <v>0</v>
      </c>
      <c r="R157" s="215">
        <f>Q157*H157</f>
        <v>0</v>
      </c>
      <c r="S157" s="215">
        <v>0</v>
      </c>
      <c r="T157" s="216">
        <f>S157*H157</f>
        <v>0</v>
      </c>
      <c r="AR157" s="25" t="s">
        <v>231</v>
      </c>
      <c r="AT157" s="25" t="s">
        <v>227</v>
      </c>
      <c r="AU157" s="25" t="s">
        <v>25</v>
      </c>
      <c r="AY157" s="25" t="s">
        <v>225</v>
      </c>
      <c r="BE157" s="217">
        <f>IF(N157="základní",J157,0)</f>
        <v>0</v>
      </c>
      <c r="BF157" s="217">
        <f>IF(N157="snížená",J157,0)</f>
        <v>0</v>
      </c>
      <c r="BG157" s="217">
        <f>IF(N157="zákl. přenesená",J157,0)</f>
        <v>0</v>
      </c>
      <c r="BH157" s="217">
        <f>IF(N157="sníž. přenesená",J157,0)</f>
        <v>0</v>
      </c>
      <c r="BI157" s="217">
        <f>IF(N157="nulová",J157,0)</f>
        <v>0</v>
      </c>
      <c r="BJ157" s="25" t="s">
        <v>25</v>
      </c>
      <c r="BK157" s="217">
        <f>ROUND(I157*H157,2)</f>
        <v>0</v>
      </c>
      <c r="BL157" s="25" t="s">
        <v>231</v>
      </c>
      <c r="BM157" s="25" t="s">
        <v>814</v>
      </c>
    </row>
    <row r="158" spans="2:47" s="1" customFormat="1" ht="13.5">
      <c r="B158" s="42"/>
      <c r="C158" s="64"/>
      <c r="D158" s="223" t="s">
        <v>233</v>
      </c>
      <c r="E158" s="64"/>
      <c r="F158" s="269" t="s">
        <v>2759</v>
      </c>
      <c r="G158" s="64"/>
      <c r="H158" s="64"/>
      <c r="I158" s="174"/>
      <c r="J158" s="64"/>
      <c r="K158" s="64"/>
      <c r="L158" s="62"/>
      <c r="M158" s="220"/>
      <c r="N158" s="43"/>
      <c r="O158" s="43"/>
      <c r="P158" s="43"/>
      <c r="Q158" s="43"/>
      <c r="R158" s="43"/>
      <c r="S158" s="43"/>
      <c r="T158" s="79"/>
      <c r="AT158" s="25" t="s">
        <v>233</v>
      </c>
      <c r="AU158" s="25" t="s">
        <v>25</v>
      </c>
    </row>
    <row r="159" spans="2:65" s="1" customFormat="1" ht="16.5" customHeight="1">
      <c r="B159" s="42"/>
      <c r="C159" s="206" t="s">
        <v>528</v>
      </c>
      <c r="D159" s="206" t="s">
        <v>227</v>
      </c>
      <c r="E159" s="207" t="s">
        <v>2760</v>
      </c>
      <c r="F159" s="208" t="s">
        <v>2761</v>
      </c>
      <c r="G159" s="209" t="s">
        <v>2369</v>
      </c>
      <c r="H159" s="210">
        <v>6</v>
      </c>
      <c r="I159" s="211"/>
      <c r="J159" s="212">
        <f>ROUND(I159*H159,2)</f>
        <v>0</v>
      </c>
      <c r="K159" s="208" t="s">
        <v>24</v>
      </c>
      <c r="L159" s="62"/>
      <c r="M159" s="213" t="s">
        <v>24</v>
      </c>
      <c r="N159" s="214" t="s">
        <v>48</v>
      </c>
      <c r="O159" s="43"/>
      <c r="P159" s="215">
        <f>O159*H159</f>
        <v>0</v>
      </c>
      <c r="Q159" s="215">
        <v>0</v>
      </c>
      <c r="R159" s="215">
        <f>Q159*H159</f>
        <v>0</v>
      </c>
      <c r="S159" s="215">
        <v>0</v>
      </c>
      <c r="T159" s="216">
        <f>S159*H159</f>
        <v>0</v>
      </c>
      <c r="AR159" s="25" t="s">
        <v>231</v>
      </c>
      <c r="AT159" s="25" t="s">
        <v>227</v>
      </c>
      <c r="AU159" s="25" t="s">
        <v>25</v>
      </c>
      <c r="AY159" s="25" t="s">
        <v>225</v>
      </c>
      <c r="BE159" s="217">
        <f>IF(N159="základní",J159,0)</f>
        <v>0</v>
      </c>
      <c r="BF159" s="217">
        <f>IF(N159="snížená",J159,0)</f>
        <v>0</v>
      </c>
      <c r="BG159" s="217">
        <f>IF(N159="zákl. přenesená",J159,0)</f>
        <v>0</v>
      </c>
      <c r="BH159" s="217">
        <f>IF(N159="sníž. přenesená",J159,0)</f>
        <v>0</v>
      </c>
      <c r="BI159" s="217">
        <f>IF(N159="nulová",J159,0)</f>
        <v>0</v>
      </c>
      <c r="BJ159" s="25" t="s">
        <v>25</v>
      </c>
      <c r="BK159" s="217">
        <f>ROUND(I159*H159,2)</f>
        <v>0</v>
      </c>
      <c r="BL159" s="25" t="s">
        <v>231</v>
      </c>
      <c r="BM159" s="25" t="s">
        <v>822</v>
      </c>
    </row>
    <row r="160" spans="2:47" s="1" customFormat="1" ht="13.5">
      <c r="B160" s="42"/>
      <c r="C160" s="64"/>
      <c r="D160" s="223" t="s">
        <v>233</v>
      </c>
      <c r="E160" s="64"/>
      <c r="F160" s="269" t="s">
        <v>2761</v>
      </c>
      <c r="G160" s="64"/>
      <c r="H160" s="64"/>
      <c r="I160" s="174"/>
      <c r="J160" s="64"/>
      <c r="K160" s="64"/>
      <c r="L160" s="62"/>
      <c r="M160" s="220"/>
      <c r="N160" s="43"/>
      <c r="O160" s="43"/>
      <c r="P160" s="43"/>
      <c r="Q160" s="43"/>
      <c r="R160" s="43"/>
      <c r="S160" s="43"/>
      <c r="T160" s="79"/>
      <c r="AT160" s="25" t="s">
        <v>233</v>
      </c>
      <c r="AU160" s="25" t="s">
        <v>25</v>
      </c>
    </row>
    <row r="161" spans="2:65" s="1" customFormat="1" ht="16.5" customHeight="1">
      <c r="B161" s="42"/>
      <c r="C161" s="206" t="s">
        <v>558</v>
      </c>
      <c r="D161" s="206" t="s">
        <v>227</v>
      </c>
      <c r="E161" s="207" t="s">
        <v>2762</v>
      </c>
      <c r="F161" s="208" t="s">
        <v>2763</v>
      </c>
      <c r="G161" s="209" t="s">
        <v>147</v>
      </c>
      <c r="H161" s="210">
        <v>300</v>
      </c>
      <c r="I161" s="211"/>
      <c r="J161" s="212">
        <f>ROUND(I161*H161,2)</f>
        <v>0</v>
      </c>
      <c r="K161" s="208" t="s">
        <v>24</v>
      </c>
      <c r="L161" s="62"/>
      <c r="M161" s="213" t="s">
        <v>24</v>
      </c>
      <c r="N161" s="214" t="s">
        <v>48</v>
      </c>
      <c r="O161" s="43"/>
      <c r="P161" s="215">
        <f>O161*H161</f>
        <v>0</v>
      </c>
      <c r="Q161" s="215">
        <v>0</v>
      </c>
      <c r="R161" s="215">
        <f>Q161*H161</f>
        <v>0</v>
      </c>
      <c r="S161" s="215">
        <v>0</v>
      </c>
      <c r="T161" s="216">
        <f>S161*H161</f>
        <v>0</v>
      </c>
      <c r="AR161" s="25" t="s">
        <v>231</v>
      </c>
      <c r="AT161" s="25" t="s">
        <v>227</v>
      </c>
      <c r="AU161" s="25" t="s">
        <v>25</v>
      </c>
      <c r="AY161" s="25" t="s">
        <v>225</v>
      </c>
      <c r="BE161" s="217">
        <f>IF(N161="základní",J161,0)</f>
        <v>0</v>
      </c>
      <c r="BF161" s="217">
        <f>IF(N161="snížená",J161,0)</f>
        <v>0</v>
      </c>
      <c r="BG161" s="217">
        <f>IF(N161="zákl. přenesená",J161,0)</f>
        <v>0</v>
      </c>
      <c r="BH161" s="217">
        <f>IF(N161="sníž. přenesená",J161,0)</f>
        <v>0</v>
      </c>
      <c r="BI161" s="217">
        <f>IF(N161="nulová",J161,0)</f>
        <v>0</v>
      </c>
      <c r="BJ161" s="25" t="s">
        <v>25</v>
      </c>
      <c r="BK161" s="217">
        <f>ROUND(I161*H161,2)</f>
        <v>0</v>
      </c>
      <c r="BL161" s="25" t="s">
        <v>231</v>
      </c>
      <c r="BM161" s="25" t="s">
        <v>830</v>
      </c>
    </row>
    <row r="162" spans="2:47" s="1" customFormat="1" ht="13.5">
      <c r="B162" s="42"/>
      <c r="C162" s="64"/>
      <c r="D162" s="223" t="s">
        <v>233</v>
      </c>
      <c r="E162" s="64"/>
      <c r="F162" s="269" t="s">
        <v>2763</v>
      </c>
      <c r="G162" s="64"/>
      <c r="H162" s="64"/>
      <c r="I162" s="174"/>
      <c r="J162" s="64"/>
      <c r="K162" s="64"/>
      <c r="L162" s="62"/>
      <c r="M162" s="220"/>
      <c r="N162" s="43"/>
      <c r="O162" s="43"/>
      <c r="P162" s="43"/>
      <c r="Q162" s="43"/>
      <c r="R162" s="43"/>
      <c r="S162" s="43"/>
      <c r="T162" s="79"/>
      <c r="AT162" s="25" t="s">
        <v>233</v>
      </c>
      <c r="AU162" s="25" t="s">
        <v>25</v>
      </c>
    </row>
    <row r="163" spans="2:65" s="1" customFormat="1" ht="16.5" customHeight="1">
      <c r="B163" s="42"/>
      <c r="C163" s="206" t="s">
        <v>571</v>
      </c>
      <c r="D163" s="206" t="s">
        <v>227</v>
      </c>
      <c r="E163" s="207" t="s">
        <v>2764</v>
      </c>
      <c r="F163" s="208" t="s">
        <v>2765</v>
      </c>
      <c r="G163" s="209" t="s">
        <v>2460</v>
      </c>
      <c r="H163" s="210">
        <v>40</v>
      </c>
      <c r="I163" s="211"/>
      <c r="J163" s="212">
        <f>ROUND(I163*H163,2)</f>
        <v>0</v>
      </c>
      <c r="K163" s="208" t="s">
        <v>24</v>
      </c>
      <c r="L163" s="62"/>
      <c r="M163" s="213" t="s">
        <v>24</v>
      </c>
      <c r="N163" s="214" t="s">
        <v>48</v>
      </c>
      <c r="O163" s="43"/>
      <c r="P163" s="215">
        <f>O163*H163</f>
        <v>0</v>
      </c>
      <c r="Q163" s="215">
        <v>0</v>
      </c>
      <c r="R163" s="215">
        <f>Q163*H163</f>
        <v>0</v>
      </c>
      <c r="S163" s="215">
        <v>0</v>
      </c>
      <c r="T163" s="216">
        <f>S163*H163</f>
        <v>0</v>
      </c>
      <c r="AR163" s="25" t="s">
        <v>231</v>
      </c>
      <c r="AT163" s="25" t="s">
        <v>227</v>
      </c>
      <c r="AU163" s="25" t="s">
        <v>25</v>
      </c>
      <c r="AY163" s="25" t="s">
        <v>225</v>
      </c>
      <c r="BE163" s="217">
        <f>IF(N163="základní",J163,0)</f>
        <v>0</v>
      </c>
      <c r="BF163" s="217">
        <f>IF(N163="snížená",J163,0)</f>
        <v>0</v>
      </c>
      <c r="BG163" s="217">
        <f>IF(N163="zákl. přenesená",J163,0)</f>
        <v>0</v>
      </c>
      <c r="BH163" s="217">
        <f>IF(N163="sníž. přenesená",J163,0)</f>
        <v>0</v>
      </c>
      <c r="BI163" s="217">
        <f>IF(N163="nulová",J163,0)</f>
        <v>0</v>
      </c>
      <c r="BJ163" s="25" t="s">
        <v>25</v>
      </c>
      <c r="BK163" s="217">
        <f>ROUND(I163*H163,2)</f>
        <v>0</v>
      </c>
      <c r="BL163" s="25" t="s">
        <v>231</v>
      </c>
      <c r="BM163" s="25" t="s">
        <v>838</v>
      </c>
    </row>
    <row r="164" spans="2:47" s="1" customFormat="1" ht="13.5">
      <c r="B164" s="42"/>
      <c r="C164" s="64"/>
      <c r="D164" s="223" t="s">
        <v>233</v>
      </c>
      <c r="E164" s="64"/>
      <c r="F164" s="269" t="s">
        <v>2765</v>
      </c>
      <c r="G164" s="64"/>
      <c r="H164" s="64"/>
      <c r="I164" s="174"/>
      <c r="J164" s="64"/>
      <c r="K164" s="64"/>
      <c r="L164" s="62"/>
      <c r="M164" s="220"/>
      <c r="N164" s="43"/>
      <c r="O164" s="43"/>
      <c r="P164" s="43"/>
      <c r="Q164" s="43"/>
      <c r="R164" s="43"/>
      <c r="S164" s="43"/>
      <c r="T164" s="79"/>
      <c r="AT164" s="25" t="s">
        <v>233</v>
      </c>
      <c r="AU164" s="25" t="s">
        <v>25</v>
      </c>
    </row>
    <row r="165" spans="2:65" s="1" customFormat="1" ht="16.5" customHeight="1">
      <c r="B165" s="42"/>
      <c r="C165" s="206" t="s">
        <v>577</v>
      </c>
      <c r="D165" s="206" t="s">
        <v>227</v>
      </c>
      <c r="E165" s="207" t="s">
        <v>2766</v>
      </c>
      <c r="F165" s="208" t="s">
        <v>2767</v>
      </c>
      <c r="G165" s="209" t="s">
        <v>2369</v>
      </c>
      <c r="H165" s="210">
        <v>3</v>
      </c>
      <c r="I165" s="211"/>
      <c r="J165" s="212">
        <f>ROUND(I165*H165,2)</f>
        <v>0</v>
      </c>
      <c r="K165" s="208" t="s">
        <v>24</v>
      </c>
      <c r="L165" s="62"/>
      <c r="M165" s="213" t="s">
        <v>24</v>
      </c>
      <c r="N165" s="214" t="s">
        <v>48</v>
      </c>
      <c r="O165" s="43"/>
      <c r="P165" s="215">
        <f>O165*H165</f>
        <v>0</v>
      </c>
      <c r="Q165" s="215">
        <v>0</v>
      </c>
      <c r="R165" s="215">
        <f>Q165*H165</f>
        <v>0</v>
      </c>
      <c r="S165" s="215">
        <v>0</v>
      </c>
      <c r="T165" s="216">
        <f>S165*H165</f>
        <v>0</v>
      </c>
      <c r="AR165" s="25" t="s">
        <v>231</v>
      </c>
      <c r="AT165" s="25" t="s">
        <v>227</v>
      </c>
      <c r="AU165" s="25" t="s">
        <v>25</v>
      </c>
      <c r="AY165" s="25" t="s">
        <v>225</v>
      </c>
      <c r="BE165" s="217">
        <f>IF(N165="základní",J165,0)</f>
        <v>0</v>
      </c>
      <c r="BF165" s="217">
        <f>IF(N165="snížená",J165,0)</f>
        <v>0</v>
      </c>
      <c r="BG165" s="217">
        <f>IF(N165="zákl. přenesená",J165,0)</f>
        <v>0</v>
      </c>
      <c r="BH165" s="217">
        <f>IF(N165="sníž. přenesená",J165,0)</f>
        <v>0</v>
      </c>
      <c r="BI165" s="217">
        <f>IF(N165="nulová",J165,0)</f>
        <v>0</v>
      </c>
      <c r="BJ165" s="25" t="s">
        <v>25</v>
      </c>
      <c r="BK165" s="217">
        <f>ROUND(I165*H165,2)</f>
        <v>0</v>
      </c>
      <c r="BL165" s="25" t="s">
        <v>231</v>
      </c>
      <c r="BM165" s="25" t="s">
        <v>846</v>
      </c>
    </row>
    <row r="166" spans="2:47" s="1" customFormat="1" ht="13.5">
      <c r="B166" s="42"/>
      <c r="C166" s="64"/>
      <c r="D166" s="218" t="s">
        <v>233</v>
      </c>
      <c r="E166" s="64"/>
      <c r="F166" s="219" t="s">
        <v>2767</v>
      </c>
      <c r="G166" s="64"/>
      <c r="H166" s="64"/>
      <c r="I166" s="174"/>
      <c r="J166" s="64"/>
      <c r="K166" s="64"/>
      <c r="L166" s="62"/>
      <c r="M166" s="220"/>
      <c r="N166" s="43"/>
      <c r="O166" s="43"/>
      <c r="P166" s="43"/>
      <c r="Q166" s="43"/>
      <c r="R166" s="43"/>
      <c r="S166" s="43"/>
      <c r="T166" s="79"/>
      <c r="AT166" s="25" t="s">
        <v>233</v>
      </c>
      <c r="AU166" s="25" t="s">
        <v>25</v>
      </c>
    </row>
    <row r="167" spans="2:63" s="11" customFormat="1" ht="37.35" customHeight="1">
      <c r="B167" s="189"/>
      <c r="C167" s="190"/>
      <c r="D167" s="203" t="s">
        <v>76</v>
      </c>
      <c r="E167" s="290" t="s">
        <v>2403</v>
      </c>
      <c r="F167" s="290" t="s">
        <v>2768</v>
      </c>
      <c r="G167" s="190"/>
      <c r="H167" s="190"/>
      <c r="I167" s="193"/>
      <c r="J167" s="291">
        <f>BK167</f>
        <v>0</v>
      </c>
      <c r="K167" s="190"/>
      <c r="L167" s="195"/>
      <c r="M167" s="196"/>
      <c r="N167" s="197"/>
      <c r="O167" s="197"/>
      <c r="P167" s="198">
        <f>P168+SUM(P169:P176)</f>
        <v>0</v>
      </c>
      <c r="Q167" s="197"/>
      <c r="R167" s="198">
        <f>R168+SUM(R169:R176)</f>
        <v>0</v>
      </c>
      <c r="S167" s="197"/>
      <c r="T167" s="199">
        <f>T168+SUM(T169:T176)</f>
        <v>0</v>
      </c>
      <c r="AR167" s="200" t="s">
        <v>25</v>
      </c>
      <c r="AT167" s="201" t="s">
        <v>76</v>
      </c>
      <c r="AU167" s="201" t="s">
        <v>77</v>
      </c>
      <c r="AY167" s="200" t="s">
        <v>225</v>
      </c>
      <c r="BK167" s="202">
        <f>BK168+SUM(BK169:BK176)</f>
        <v>0</v>
      </c>
    </row>
    <row r="168" spans="2:65" s="1" customFormat="1" ht="25.5" customHeight="1">
      <c r="B168" s="42"/>
      <c r="C168" s="206" t="s">
        <v>584</v>
      </c>
      <c r="D168" s="206" t="s">
        <v>227</v>
      </c>
      <c r="E168" s="207" t="s">
        <v>2769</v>
      </c>
      <c r="F168" s="208" t="s">
        <v>2770</v>
      </c>
      <c r="G168" s="209" t="s">
        <v>2369</v>
      </c>
      <c r="H168" s="210">
        <v>1</v>
      </c>
      <c r="I168" s="211"/>
      <c r="J168" s="212">
        <f>ROUND(I168*H168,2)</f>
        <v>0</v>
      </c>
      <c r="K168" s="208" t="s">
        <v>24</v>
      </c>
      <c r="L168" s="62"/>
      <c r="M168" s="213" t="s">
        <v>24</v>
      </c>
      <c r="N168" s="214" t="s">
        <v>48</v>
      </c>
      <c r="O168" s="43"/>
      <c r="P168" s="215">
        <f>O168*H168</f>
        <v>0</v>
      </c>
      <c r="Q168" s="215">
        <v>0</v>
      </c>
      <c r="R168" s="215">
        <f>Q168*H168</f>
        <v>0</v>
      </c>
      <c r="S168" s="215">
        <v>0</v>
      </c>
      <c r="T168" s="216">
        <f>S168*H168</f>
        <v>0</v>
      </c>
      <c r="AR168" s="25" t="s">
        <v>231</v>
      </c>
      <c r="AT168" s="25" t="s">
        <v>227</v>
      </c>
      <c r="AU168" s="25" t="s">
        <v>25</v>
      </c>
      <c r="AY168" s="25" t="s">
        <v>225</v>
      </c>
      <c r="BE168" s="217">
        <f>IF(N168="základní",J168,0)</f>
        <v>0</v>
      </c>
      <c r="BF168" s="217">
        <f>IF(N168="snížená",J168,0)</f>
        <v>0</v>
      </c>
      <c r="BG168" s="217">
        <f>IF(N168="zákl. přenesená",J168,0)</f>
        <v>0</v>
      </c>
      <c r="BH168" s="217">
        <f>IF(N168="sníž. přenesená",J168,0)</f>
        <v>0</v>
      </c>
      <c r="BI168" s="217">
        <f>IF(N168="nulová",J168,0)</f>
        <v>0</v>
      </c>
      <c r="BJ168" s="25" t="s">
        <v>25</v>
      </c>
      <c r="BK168" s="217">
        <f>ROUND(I168*H168,2)</f>
        <v>0</v>
      </c>
      <c r="BL168" s="25" t="s">
        <v>231</v>
      </c>
      <c r="BM168" s="25" t="s">
        <v>854</v>
      </c>
    </row>
    <row r="169" spans="2:47" s="1" customFormat="1" ht="27">
      <c r="B169" s="42"/>
      <c r="C169" s="64"/>
      <c r="D169" s="223" t="s">
        <v>233</v>
      </c>
      <c r="E169" s="64"/>
      <c r="F169" s="269" t="s">
        <v>2770</v>
      </c>
      <c r="G169" s="64"/>
      <c r="H169" s="64"/>
      <c r="I169" s="174"/>
      <c r="J169" s="64"/>
      <c r="K169" s="64"/>
      <c r="L169" s="62"/>
      <c r="M169" s="220"/>
      <c r="N169" s="43"/>
      <c r="O169" s="43"/>
      <c r="P169" s="43"/>
      <c r="Q169" s="43"/>
      <c r="R169" s="43"/>
      <c r="S169" s="43"/>
      <c r="T169" s="79"/>
      <c r="AT169" s="25" t="s">
        <v>233</v>
      </c>
      <c r="AU169" s="25" t="s">
        <v>25</v>
      </c>
    </row>
    <row r="170" spans="2:65" s="1" customFormat="1" ht="16.5" customHeight="1">
      <c r="B170" s="42"/>
      <c r="C170" s="206" t="s">
        <v>591</v>
      </c>
      <c r="D170" s="206" t="s">
        <v>227</v>
      </c>
      <c r="E170" s="207" t="s">
        <v>2771</v>
      </c>
      <c r="F170" s="208" t="s">
        <v>2772</v>
      </c>
      <c r="G170" s="209" t="s">
        <v>2369</v>
      </c>
      <c r="H170" s="210">
        <v>1</v>
      </c>
      <c r="I170" s="211"/>
      <c r="J170" s="212">
        <f>ROUND(I170*H170,2)</f>
        <v>0</v>
      </c>
      <c r="K170" s="208" t="s">
        <v>24</v>
      </c>
      <c r="L170" s="62"/>
      <c r="M170" s="213" t="s">
        <v>24</v>
      </c>
      <c r="N170" s="214" t="s">
        <v>48</v>
      </c>
      <c r="O170" s="43"/>
      <c r="P170" s="215">
        <f>O170*H170</f>
        <v>0</v>
      </c>
      <c r="Q170" s="215">
        <v>0</v>
      </c>
      <c r="R170" s="215">
        <f>Q170*H170</f>
        <v>0</v>
      </c>
      <c r="S170" s="215">
        <v>0</v>
      </c>
      <c r="T170" s="216">
        <f>S170*H170</f>
        <v>0</v>
      </c>
      <c r="AR170" s="25" t="s">
        <v>231</v>
      </c>
      <c r="AT170" s="25" t="s">
        <v>227</v>
      </c>
      <c r="AU170" s="25" t="s">
        <v>25</v>
      </c>
      <c r="AY170" s="25" t="s">
        <v>225</v>
      </c>
      <c r="BE170" s="217">
        <f>IF(N170="základní",J170,0)</f>
        <v>0</v>
      </c>
      <c r="BF170" s="217">
        <f>IF(N170="snížená",J170,0)</f>
        <v>0</v>
      </c>
      <c r="BG170" s="217">
        <f>IF(N170="zákl. přenesená",J170,0)</f>
        <v>0</v>
      </c>
      <c r="BH170" s="217">
        <f>IF(N170="sníž. přenesená",J170,0)</f>
        <v>0</v>
      </c>
      <c r="BI170" s="217">
        <f>IF(N170="nulová",J170,0)</f>
        <v>0</v>
      </c>
      <c r="BJ170" s="25" t="s">
        <v>25</v>
      </c>
      <c r="BK170" s="217">
        <f>ROUND(I170*H170,2)</f>
        <v>0</v>
      </c>
      <c r="BL170" s="25" t="s">
        <v>231</v>
      </c>
      <c r="BM170" s="25" t="s">
        <v>869</v>
      </c>
    </row>
    <row r="171" spans="2:47" s="1" customFormat="1" ht="13.5">
      <c r="B171" s="42"/>
      <c r="C171" s="64"/>
      <c r="D171" s="223" t="s">
        <v>233</v>
      </c>
      <c r="E171" s="64"/>
      <c r="F171" s="269" t="s">
        <v>2772</v>
      </c>
      <c r="G171" s="64"/>
      <c r="H171" s="64"/>
      <c r="I171" s="174"/>
      <c r="J171" s="64"/>
      <c r="K171" s="64"/>
      <c r="L171" s="62"/>
      <c r="M171" s="220"/>
      <c r="N171" s="43"/>
      <c r="O171" s="43"/>
      <c r="P171" s="43"/>
      <c r="Q171" s="43"/>
      <c r="R171" s="43"/>
      <c r="S171" s="43"/>
      <c r="T171" s="79"/>
      <c r="AT171" s="25" t="s">
        <v>233</v>
      </c>
      <c r="AU171" s="25" t="s">
        <v>25</v>
      </c>
    </row>
    <row r="172" spans="2:65" s="1" customFormat="1" ht="16.5" customHeight="1">
      <c r="B172" s="42"/>
      <c r="C172" s="206" t="s">
        <v>608</v>
      </c>
      <c r="D172" s="206" t="s">
        <v>227</v>
      </c>
      <c r="E172" s="207" t="s">
        <v>2773</v>
      </c>
      <c r="F172" s="208" t="s">
        <v>2774</v>
      </c>
      <c r="G172" s="209" t="s">
        <v>2369</v>
      </c>
      <c r="H172" s="210">
        <v>2</v>
      </c>
      <c r="I172" s="211"/>
      <c r="J172" s="212">
        <f>ROUND(I172*H172,2)</f>
        <v>0</v>
      </c>
      <c r="K172" s="208" t="s">
        <v>24</v>
      </c>
      <c r="L172" s="62"/>
      <c r="M172" s="213" t="s">
        <v>24</v>
      </c>
      <c r="N172" s="214" t="s">
        <v>48</v>
      </c>
      <c r="O172" s="43"/>
      <c r="P172" s="215">
        <f>O172*H172</f>
        <v>0</v>
      </c>
      <c r="Q172" s="215">
        <v>0</v>
      </c>
      <c r="R172" s="215">
        <f>Q172*H172</f>
        <v>0</v>
      </c>
      <c r="S172" s="215">
        <v>0</v>
      </c>
      <c r="T172" s="216">
        <f>S172*H172</f>
        <v>0</v>
      </c>
      <c r="AR172" s="25" t="s">
        <v>231</v>
      </c>
      <c r="AT172" s="25" t="s">
        <v>227</v>
      </c>
      <c r="AU172" s="25" t="s">
        <v>25</v>
      </c>
      <c r="AY172" s="25" t="s">
        <v>225</v>
      </c>
      <c r="BE172" s="217">
        <f>IF(N172="základní",J172,0)</f>
        <v>0</v>
      </c>
      <c r="BF172" s="217">
        <f>IF(N172="snížená",J172,0)</f>
        <v>0</v>
      </c>
      <c r="BG172" s="217">
        <f>IF(N172="zákl. přenesená",J172,0)</f>
        <v>0</v>
      </c>
      <c r="BH172" s="217">
        <f>IF(N172="sníž. přenesená",J172,0)</f>
        <v>0</v>
      </c>
      <c r="BI172" s="217">
        <f>IF(N172="nulová",J172,0)</f>
        <v>0</v>
      </c>
      <c r="BJ172" s="25" t="s">
        <v>25</v>
      </c>
      <c r="BK172" s="217">
        <f>ROUND(I172*H172,2)</f>
        <v>0</v>
      </c>
      <c r="BL172" s="25" t="s">
        <v>231</v>
      </c>
      <c r="BM172" s="25" t="s">
        <v>880</v>
      </c>
    </row>
    <row r="173" spans="2:47" s="1" customFormat="1" ht="13.5">
      <c r="B173" s="42"/>
      <c r="C173" s="64"/>
      <c r="D173" s="223" t="s">
        <v>233</v>
      </c>
      <c r="E173" s="64"/>
      <c r="F173" s="269" t="s">
        <v>2774</v>
      </c>
      <c r="G173" s="64"/>
      <c r="H173" s="64"/>
      <c r="I173" s="174"/>
      <c r="J173" s="64"/>
      <c r="K173" s="64"/>
      <c r="L173" s="62"/>
      <c r="M173" s="220"/>
      <c r="N173" s="43"/>
      <c r="O173" s="43"/>
      <c r="P173" s="43"/>
      <c r="Q173" s="43"/>
      <c r="R173" s="43"/>
      <c r="S173" s="43"/>
      <c r="T173" s="79"/>
      <c r="AT173" s="25" t="s">
        <v>233</v>
      </c>
      <c r="AU173" s="25" t="s">
        <v>25</v>
      </c>
    </row>
    <row r="174" spans="2:65" s="1" customFormat="1" ht="16.5" customHeight="1">
      <c r="B174" s="42"/>
      <c r="C174" s="206" t="s">
        <v>625</v>
      </c>
      <c r="D174" s="206" t="s">
        <v>227</v>
      </c>
      <c r="E174" s="207" t="s">
        <v>2775</v>
      </c>
      <c r="F174" s="208" t="s">
        <v>2776</v>
      </c>
      <c r="G174" s="209" t="s">
        <v>2369</v>
      </c>
      <c r="H174" s="210">
        <v>1</v>
      </c>
      <c r="I174" s="211"/>
      <c r="J174" s="212">
        <f>ROUND(I174*H174,2)</f>
        <v>0</v>
      </c>
      <c r="K174" s="208" t="s">
        <v>24</v>
      </c>
      <c r="L174" s="62"/>
      <c r="M174" s="213" t="s">
        <v>24</v>
      </c>
      <c r="N174" s="214" t="s">
        <v>48</v>
      </c>
      <c r="O174" s="43"/>
      <c r="P174" s="215">
        <f>O174*H174</f>
        <v>0</v>
      </c>
      <c r="Q174" s="215">
        <v>0</v>
      </c>
      <c r="R174" s="215">
        <f>Q174*H174</f>
        <v>0</v>
      </c>
      <c r="S174" s="215">
        <v>0</v>
      </c>
      <c r="T174" s="216">
        <f>S174*H174</f>
        <v>0</v>
      </c>
      <c r="AR174" s="25" t="s">
        <v>231</v>
      </c>
      <c r="AT174" s="25" t="s">
        <v>227</v>
      </c>
      <c r="AU174" s="25" t="s">
        <v>25</v>
      </c>
      <c r="AY174" s="25" t="s">
        <v>225</v>
      </c>
      <c r="BE174" s="217">
        <f>IF(N174="základní",J174,0)</f>
        <v>0</v>
      </c>
      <c r="BF174" s="217">
        <f>IF(N174="snížená",J174,0)</f>
        <v>0</v>
      </c>
      <c r="BG174" s="217">
        <f>IF(N174="zákl. přenesená",J174,0)</f>
        <v>0</v>
      </c>
      <c r="BH174" s="217">
        <f>IF(N174="sníž. přenesená",J174,0)</f>
        <v>0</v>
      </c>
      <c r="BI174" s="217">
        <f>IF(N174="nulová",J174,0)</f>
        <v>0</v>
      </c>
      <c r="BJ174" s="25" t="s">
        <v>25</v>
      </c>
      <c r="BK174" s="217">
        <f>ROUND(I174*H174,2)</f>
        <v>0</v>
      </c>
      <c r="BL174" s="25" t="s">
        <v>231</v>
      </c>
      <c r="BM174" s="25" t="s">
        <v>890</v>
      </c>
    </row>
    <row r="175" spans="2:47" s="1" customFormat="1" ht="13.5">
      <c r="B175" s="42"/>
      <c r="C175" s="64"/>
      <c r="D175" s="218" t="s">
        <v>233</v>
      </c>
      <c r="E175" s="64"/>
      <c r="F175" s="219" t="s">
        <v>2776</v>
      </c>
      <c r="G175" s="64"/>
      <c r="H175" s="64"/>
      <c r="I175" s="174"/>
      <c r="J175" s="64"/>
      <c r="K175" s="64"/>
      <c r="L175" s="62"/>
      <c r="M175" s="220"/>
      <c r="N175" s="43"/>
      <c r="O175" s="43"/>
      <c r="P175" s="43"/>
      <c r="Q175" s="43"/>
      <c r="R175" s="43"/>
      <c r="S175" s="43"/>
      <c r="T175" s="79"/>
      <c r="AT175" s="25" t="s">
        <v>233</v>
      </c>
      <c r="AU175" s="25" t="s">
        <v>25</v>
      </c>
    </row>
    <row r="176" spans="2:63" s="11" customFormat="1" ht="29.85" customHeight="1">
      <c r="B176" s="189"/>
      <c r="C176" s="190"/>
      <c r="D176" s="203" t="s">
        <v>76</v>
      </c>
      <c r="E176" s="204" t="s">
        <v>2415</v>
      </c>
      <c r="F176" s="204" t="s">
        <v>2777</v>
      </c>
      <c r="G176" s="190"/>
      <c r="H176" s="190"/>
      <c r="I176" s="193"/>
      <c r="J176" s="205">
        <f>BK176</f>
        <v>0</v>
      </c>
      <c r="K176" s="190"/>
      <c r="L176" s="195"/>
      <c r="M176" s="196"/>
      <c r="N176" s="197"/>
      <c r="O176" s="197"/>
      <c r="P176" s="198">
        <f>SUM(P177:P180)</f>
        <v>0</v>
      </c>
      <c r="Q176" s="197"/>
      <c r="R176" s="198">
        <f>SUM(R177:R180)</f>
        <v>0</v>
      </c>
      <c r="S176" s="197"/>
      <c r="T176" s="199">
        <f>SUM(T177:T180)</f>
        <v>0</v>
      </c>
      <c r="AR176" s="200" t="s">
        <v>25</v>
      </c>
      <c r="AT176" s="201" t="s">
        <v>76</v>
      </c>
      <c r="AU176" s="201" t="s">
        <v>25</v>
      </c>
      <c r="AY176" s="200" t="s">
        <v>225</v>
      </c>
      <c r="BK176" s="202">
        <f>SUM(BK177:BK180)</f>
        <v>0</v>
      </c>
    </row>
    <row r="177" spans="2:65" s="1" customFormat="1" ht="16.5" customHeight="1">
      <c r="B177" s="42"/>
      <c r="C177" s="206" t="s">
        <v>638</v>
      </c>
      <c r="D177" s="206" t="s">
        <v>227</v>
      </c>
      <c r="E177" s="207" t="s">
        <v>2778</v>
      </c>
      <c r="F177" s="208" t="s">
        <v>2779</v>
      </c>
      <c r="G177" s="209" t="s">
        <v>2369</v>
      </c>
      <c r="H177" s="210">
        <v>1</v>
      </c>
      <c r="I177" s="211"/>
      <c r="J177" s="212">
        <f>ROUND(I177*H177,2)</f>
        <v>0</v>
      </c>
      <c r="K177" s="208" t="s">
        <v>24</v>
      </c>
      <c r="L177" s="62"/>
      <c r="M177" s="213" t="s">
        <v>24</v>
      </c>
      <c r="N177" s="214" t="s">
        <v>48</v>
      </c>
      <c r="O177" s="43"/>
      <c r="P177" s="215">
        <f>O177*H177</f>
        <v>0</v>
      </c>
      <c r="Q177" s="215">
        <v>0</v>
      </c>
      <c r="R177" s="215">
        <f>Q177*H177</f>
        <v>0</v>
      </c>
      <c r="S177" s="215">
        <v>0</v>
      </c>
      <c r="T177" s="216">
        <f>S177*H177</f>
        <v>0</v>
      </c>
      <c r="AR177" s="25" t="s">
        <v>231</v>
      </c>
      <c r="AT177" s="25" t="s">
        <v>227</v>
      </c>
      <c r="AU177" s="25" t="s">
        <v>85</v>
      </c>
      <c r="AY177" s="25" t="s">
        <v>225</v>
      </c>
      <c r="BE177" s="217">
        <f>IF(N177="základní",J177,0)</f>
        <v>0</v>
      </c>
      <c r="BF177" s="217">
        <f>IF(N177="snížená",J177,0)</f>
        <v>0</v>
      </c>
      <c r="BG177" s="217">
        <f>IF(N177="zákl. přenesená",J177,0)</f>
        <v>0</v>
      </c>
      <c r="BH177" s="217">
        <f>IF(N177="sníž. přenesená",J177,0)</f>
        <v>0</v>
      </c>
      <c r="BI177" s="217">
        <f>IF(N177="nulová",J177,0)</f>
        <v>0</v>
      </c>
      <c r="BJ177" s="25" t="s">
        <v>25</v>
      </c>
      <c r="BK177" s="217">
        <f>ROUND(I177*H177,2)</f>
        <v>0</v>
      </c>
      <c r="BL177" s="25" t="s">
        <v>231</v>
      </c>
      <c r="BM177" s="25" t="s">
        <v>900</v>
      </c>
    </row>
    <row r="178" spans="2:47" s="1" customFormat="1" ht="13.5">
      <c r="B178" s="42"/>
      <c r="C178" s="64"/>
      <c r="D178" s="223" t="s">
        <v>233</v>
      </c>
      <c r="E178" s="64"/>
      <c r="F178" s="269" t="s">
        <v>2779</v>
      </c>
      <c r="G178" s="64"/>
      <c r="H178" s="64"/>
      <c r="I178" s="174"/>
      <c r="J178" s="64"/>
      <c r="K178" s="64"/>
      <c r="L178" s="62"/>
      <c r="M178" s="220"/>
      <c r="N178" s="43"/>
      <c r="O178" s="43"/>
      <c r="P178" s="43"/>
      <c r="Q178" s="43"/>
      <c r="R178" s="43"/>
      <c r="S178" s="43"/>
      <c r="T178" s="79"/>
      <c r="AT178" s="25" t="s">
        <v>233</v>
      </c>
      <c r="AU178" s="25" t="s">
        <v>85</v>
      </c>
    </row>
    <row r="179" spans="2:65" s="1" customFormat="1" ht="16.5" customHeight="1">
      <c r="B179" s="42"/>
      <c r="C179" s="206" t="s">
        <v>647</v>
      </c>
      <c r="D179" s="206" t="s">
        <v>227</v>
      </c>
      <c r="E179" s="207" t="s">
        <v>2780</v>
      </c>
      <c r="F179" s="208" t="s">
        <v>2781</v>
      </c>
      <c r="G179" s="209" t="s">
        <v>2369</v>
      </c>
      <c r="H179" s="210">
        <v>1</v>
      </c>
      <c r="I179" s="211"/>
      <c r="J179" s="212">
        <f>ROUND(I179*H179,2)</f>
        <v>0</v>
      </c>
      <c r="K179" s="208" t="s">
        <v>24</v>
      </c>
      <c r="L179" s="62"/>
      <c r="M179" s="213" t="s">
        <v>24</v>
      </c>
      <c r="N179" s="214" t="s">
        <v>48</v>
      </c>
      <c r="O179" s="43"/>
      <c r="P179" s="215">
        <f>O179*H179</f>
        <v>0</v>
      </c>
      <c r="Q179" s="215">
        <v>0</v>
      </c>
      <c r="R179" s="215">
        <f>Q179*H179</f>
        <v>0</v>
      </c>
      <c r="S179" s="215">
        <v>0</v>
      </c>
      <c r="T179" s="216">
        <f>S179*H179</f>
        <v>0</v>
      </c>
      <c r="AR179" s="25" t="s">
        <v>231</v>
      </c>
      <c r="AT179" s="25" t="s">
        <v>227</v>
      </c>
      <c r="AU179" s="25" t="s">
        <v>85</v>
      </c>
      <c r="AY179" s="25" t="s">
        <v>225</v>
      </c>
      <c r="BE179" s="217">
        <f>IF(N179="základní",J179,0)</f>
        <v>0</v>
      </c>
      <c r="BF179" s="217">
        <f>IF(N179="snížená",J179,0)</f>
        <v>0</v>
      </c>
      <c r="BG179" s="217">
        <f>IF(N179="zákl. přenesená",J179,0)</f>
        <v>0</v>
      </c>
      <c r="BH179" s="217">
        <f>IF(N179="sníž. přenesená",J179,0)</f>
        <v>0</v>
      </c>
      <c r="BI179" s="217">
        <f>IF(N179="nulová",J179,0)</f>
        <v>0</v>
      </c>
      <c r="BJ179" s="25" t="s">
        <v>25</v>
      </c>
      <c r="BK179" s="217">
        <f>ROUND(I179*H179,2)</f>
        <v>0</v>
      </c>
      <c r="BL179" s="25" t="s">
        <v>231</v>
      </c>
      <c r="BM179" s="25" t="s">
        <v>912</v>
      </c>
    </row>
    <row r="180" spans="2:47" s="1" customFormat="1" ht="13.5">
      <c r="B180" s="42"/>
      <c r="C180" s="64"/>
      <c r="D180" s="218" t="s">
        <v>233</v>
      </c>
      <c r="E180" s="64"/>
      <c r="F180" s="219" t="s">
        <v>2781</v>
      </c>
      <c r="G180" s="64"/>
      <c r="H180" s="64"/>
      <c r="I180" s="174"/>
      <c r="J180" s="64"/>
      <c r="K180" s="64"/>
      <c r="L180" s="62"/>
      <c r="M180" s="287"/>
      <c r="N180" s="288"/>
      <c r="O180" s="288"/>
      <c r="P180" s="288"/>
      <c r="Q180" s="288"/>
      <c r="R180" s="288"/>
      <c r="S180" s="288"/>
      <c r="T180" s="289"/>
      <c r="AT180" s="25" t="s">
        <v>233</v>
      </c>
      <c r="AU180" s="25" t="s">
        <v>85</v>
      </c>
    </row>
    <row r="181" spans="2:12" s="1" customFormat="1" ht="6.95" customHeight="1">
      <c r="B181" s="57"/>
      <c r="C181" s="58"/>
      <c r="D181" s="58"/>
      <c r="E181" s="58"/>
      <c r="F181" s="58"/>
      <c r="G181" s="58"/>
      <c r="H181" s="58"/>
      <c r="I181" s="150"/>
      <c r="J181" s="58"/>
      <c r="K181" s="58"/>
      <c r="L181" s="62"/>
    </row>
  </sheetData>
  <sheetProtection password="CC35" sheet="1" objects="1" scenarios="1" formatCells="0" formatColumns="0" formatRows="0" sort="0" autoFilter="0"/>
  <autoFilter ref="C85:K180"/>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cp:lastModifiedBy>
  <dcterms:created xsi:type="dcterms:W3CDTF">2017-10-05T10:32:12Z</dcterms:created>
  <dcterms:modified xsi:type="dcterms:W3CDTF">2017-10-05T10:32:30Z</dcterms:modified>
  <cp:category/>
  <cp:version/>
  <cp:contentType/>
  <cp:contentStatus/>
</cp:coreProperties>
</file>