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5521" yWindow="65521" windowWidth="20520" windowHeight="6090" activeTab="1"/>
  </bookViews>
  <sheets>
    <sheet name="01 - Architektonické a st..." sheetId="3" r:id="rId1"/>
    <sheet name="List1" sheetId="11" r:id="rId2"/>
  </sheets>
  <definedNames>
    <definedName name="_xlnm._FilterDatabase" localSheetId="0" hidden="1">'01 - Architektonické a st...'!$C$112:$K$1347</definedName>
    <definedName name="_xlnm.Print_Area" localSheetId="0">'01 - Architektonické a st...'!$C$4:$J$36,'01 - Architektonické a st...'!$C$42:$J$94,'01 - Architektonické a st...'!$C$100:$K$1347</definedName>
    <definedName name="_xlnm.Print_Area" localSheetId="1">'List1'!$B$2:$K$21</definedName>
    <definedName name="_xlnm.Print_Titles" localSheetId="0">'01 - Architektonické a st...'!$112:$112</definedName>
  </definedNames>
  <calcPr calcId="145621"/>
</workbook>
</file>

<file path=xl/sharedStrings.xml><?xml version="1.0" encoding="utf-8"?>
<sst xmlns="http://schemas.openxmlformats.org/spreadsheetml/2006/main" count="12689" uniqueCount="1731">
  <si>
    <t>List obsahuje:</t>
  </si>
  <si>
    <t>False</t>
  </si>
  <si>
    <t>21</t>
  </si>
  <si>
    <t>15</t>
  </si>
  <si>
    <t>v ---  níže se nacházejí doplnkové a pomocné údaje k sestavám  --- v</t>
  </si>
  <si>
    <t>Stavba:</t>
  </si>
  <si>
    <t>KSO:</t>
  </si>
  <si>
    <t/>
  </si>
  <si>
    <t>CC-CZ:</t>
  </si>
  <si>
    <t>Místo:</t>
  </si>
  <si>
    <t>Datum:</t>
  </si>
  <si>
    <t>Zadavatel:</t>
  </si>
  <si>
    <t>IČ:</t>
  </si>
  <si>
    <t>Gymnázium Luďka Pika</t>
  </si>
  <si>
    <t>DIČ:</t>
  </si>
  <si>
    <t>Uchazeč:</t>
  </si>
  <si>
    <t>Projektant:</t>
  </si>
  <si>
    <t>HBH atellier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</si>
  <si>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</si>
  <si>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</si>
  <si>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</si>
  <si>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</si>
  <si>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</si>
  <si>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</si>
  <si>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</si>
  <si>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</si>
  <si>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</si>
  <si>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</si>
  <si>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</si>
  <si>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</si>
  <si>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</si>
  <si>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</si>
  <si>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</si>
  <si>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Kód</t>
  </si>
  <si>
    <t>Typ</t>
  </si>
  <si>
    <t>D</t>
  </si>
  <si>
    <t>0</t>
  </si>
  <si>
    <t>1</t>
  </si>
  <si>
    <t>2</t>
  </si>
  <si>
    <t>{1cd6627d-8ffd-4450-9717-9bf52b1e2351}</t>
  </si>
  <si>
    <t>1) Krycí list soupisu</t>
  </si>
  <si>
    <t>2) Rekapitulace</t>
  </si>
  <si>
    <t>3) Soupis prací</t>
  </si>
  <si>
    <t>Zpět na list:</t>
  </si>
  <si>
    <t>Rekapitulace stavby</t>
  </si>
  <si>
    <t>KRYCÍ LIST SOUPISU</t>
  </si>
  <si>
    <t>Objekt:</t>
  </si>
  <si>
    <t xml:space="preserve"> </t>
  </si>
  <si>
    <t>REKAPITULACE ČLENĚNÍ SOUPISU PRACÍ</t>
  </si>
  <si>
    <t>Kód dílu - Popis</t>
  </si>
  <si>
    <t>Cena celkem [CZK]</t>
  </si>
  <si>
    <t>Náklady soupisu celkem</t>
  </si>
  <si>
    <t>-1</t>
  </si>
  <si>
    <t>SOUPIS PRACÍ</t>
  </si>
  <si>
    <t>PČ</t>
  </si>
  <si>
    <t>Popis</t>
  </si>
  <si>
    <t>MJ</t>
  </si>
  <si>
    <t>Množství</t>
  </si>
  <si>
    <t>J.cena [CZK]</t>
  </si>
  <si>
    <t>Cenová soustava</t>
  </si>
  <si>
    <t>Poznámka</t>
  </si>
  <si>
    <t>J. Nh [h]</t>
  </si>
  <si>
    <t>Nh celkem [h]</t>
  </si>
  <si>
    <t>J. hmotnost
[t]</t>
  </si>
  <si>
    <t>Hmotnost
celkem [t]</t>
  </si>
  <si>
    <t>J. suť [t]</t>
  </si>
  <si>
    <t>Suť Celkem [t]</t>
  </si>
  <si>
    <t>ROZPOCET</t>
  </si>
  <si>
    <t>K</t>
  </si>
  <si>
    <t>kus</t>
  </si>
  <si>
    <t>3</t>
  </si>
  <si>
    <t>4</t>
  </si>
  <si>
    <t>5</t>
  </si>
  <si>
    <t>16</t>
  </si>
  <si>
    <t>6</t>
  </si>
  <si>
    <t>7</t>
  </si>
  <si>
    <t>P</t>
  </si>
  <si>
    <t>8</t>
  </si>
  <si>
    <t>9</t>
  </si>
  <si>
    <t>10</t>
  </si>
  <si>
    <t>11</t>
  </si>
  <si>
    <t>12</t>
  </si>
  <si>
    <t>01 - Architektonické a stavební řešení</t>
  </si>
  <si>
    <t>HS -  HRUBÁ STAVBA</t>
  </si>
  <si>
    <t xml:space="preserve">    HSV -  Práce a dodávky HSV</t>
  </si>
  <si>
    <t xml:space="preserve">      1 -  Zemní práce</t>
  </si>
  <si>
    <t xml:space="preserve">      2 -  Zakládání</t>
  </si>
  <si>
    <t xml:space="preserve">      3 -  Svislé a kompletní konstrukce</t>
  </si>
  <si>
    <t xml:space="preserve">      34 -  Stěny a příčky</t>
  </si>
  <si>
    <t xml:space="preserve">      4 -  Vodorovné konstrukce</t>
  </si>
  <si>
    <t xml:space="preserve">      9 -  Ostatní konstrukce a práce-bourání</t>
  </si>
  <si>
    <t xml:space="preserve">      96 -  Bourání konstrukcí</t>
  </si>
  <si>
    <t xml:space="preserve">      99 -  Přesun hmot</t>
  </si>
  <si>
    <t xml:space="preserve">      997 -  Přesun sutě</t>
  </si>
  <si>
    <t xml:space="preserve">    PSV -  Práce a dodávky PSV</t>
  </si>
  <si>
    <t xml:space="preserve">      711 -  Izolace proti vodě, vlhkosti a plynům</t>
  </si>
  <si>
    <t>DOK -  DOKONČOVACÍ PRÁCE</t>
  </si>
  <si>
    <t xml:space="preserve">      38 -  Různé kompletní konstrukce</t>
  </si>
  <si>
    <t xml:space="preserve">      5 -  Komunikace</t>
  </si>
  <si>
    <t xml:space="preserve">      61 -  Úprava povrchů vnitřní</t>
  </si>
  <si>
    <t xml:space="preserve">      62 -  Úprava povrchů vnější</t>
  </si>
  <si>
    <t xml:space="preserve">      63 -  Podlahy a podlahové konstrukce</t>
  </si>
  <si>
    <t xml:space="preserve">      712 -  Povlakové krytiny</t>
  </si>
  <si>
    <t xml:space="preserve">      713 -  Izolace tepelné</t>
  </si>
  <si>
    <t xml:space="preserve">      763 -  Konstrukce suché výstavby</t>
  </si>
  <si>
    <t xml:space="preserve">      764 -  Konstrukce klempířské</t>
  </si>
  <si>
    <t xml:space="preserve">      7663 -  Vnitřní dveře</t>
  </si>
  <si>
    <t xml:space="preserve">      767 -  Konstrukce zámečnické</t>
  </si>
  <si>
    <t xml:space="preserve">      7673 -  Vnější výplně otvorů</t>
  </si>
  <si>
    <t xml:space="preserve">      771 -  Podlahy z dlaždic</t>
  </si>
  <si>
    <t xml:space="preserve">      773 -  Podlahy z litého teraca</t>
  </si>
  <si>
    <t xml:space="preserve">      781 -  Dokončovací práce</t>
  </si>
  <si>
    <t xml:space="preserve">      784 -  Dokončovací práce</t>
  </si>
  <si>
    <t xml:space="preserve">      799 -  Ostatní práce</t>
  </si>
  <si>
    <t>HS</t>
  </si>
  <si>
    <t xml:space="preserve"> HRUBÁ STAVBA</t>
  </si>
  <si>
    <t>HSV</t>
  </si>
  <si>
    <t xml:space="preserve"> Práce a dodávky HSV</t>
  </si>
  <si>
    <t xml:space="preserve"> Zemní práce</t>
  </si>
  <si>
    <t>919735112</t>
  </si>
  <si>
    <t>Řezání stávajícího živičného krytu hl do 100 mm</t>
  </si>
  <si>
    <t>m</t>
  </si>
  <si>
    <t>CS ÚRS 2015 02</t>
  </si>
  <si>
    <t>-100768838</t>
  </si>
  <si>
    <t>PSC</t>
  </si>
  <si>
    <t xml:space="preserve">Poznámka k souboru cen:
1. V cenách jsou započteny i náklady na spotřebu vody. </t>
  </si>
  <si>
    <t>VV</t>
  </si>
  <si>
    <t>přístavba</t>
  </si>
  <si>
    <t>(14,84+6,2)*2</t>
  </si>
  <si>
    <t>113107162</t>
  </si>
  <si>
    <t>Odstranění podkladu pl přes 50 do 200 m2 z kameniva drceného tl 200 mm</t>
  </si>
  <si>
    <t>m2</t>
  </si>
  <si>
    <t>2127267256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</si>
  <si>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</si>
  <si>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113107182</t>
  </si>
  <si>
    <t>Odstranění podkladu pl přes 50 do 200 m2 živičných tl 100 mm</t>
  </si>
  <si>
    <t>99992441</t>
  </si>
  <si>
    <t>14,84*6,2</t>
  </si>
  <si>
    <t>122201101</t>
  </si>
  <si>
    <t>Odkopávky a prokopávky nezapažené v hornině tř. 3 objem do 100 m3</t>
  </si>
  <si>
    <t>m3</t>
  </si>
  <si>
    <t>1151628086</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</si>
  <si>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</si>
  <si>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14,84*6,2*0,17</t>
  </si>
  <si>
    <t>139711101</t>
  </si>
  <si>
    <t>Vykopávky v uzavřených prostorách v hornině tř. 1 až 4</t>
  </si>
  <si>
    <t>872236608</t>
  </si>
  <si>
    <t xml:space="preserve">Poznámka k souboru cen:
1. V cenách nejsou započteny náklady na podchycení stavebních konstrukcí a případné odvětrávání pracovního prostoru. </t>
  </si>
  <si>
    <t>základ prahy</t>
  </si>
  <si>
    <t>0,8*1,55*6,15</t>
  </si>
  <si>
    <t>0,77*1,55*(5,98+4,66+5,85+1,845)</t>
  </si>
  <si>
    <t>základ patky</t>
  </si>
  <si>
    <t>0,82*2*2*2</t>
  </si>
  <si>
    <t>základ deska</t>
  </si>
  <si>
    <t>1,72*(1,705*3,6+4,03*3,905)</t>
  </si>
  <si>
    <t>Součet</t>
  </si>
  <si>
    <t>162201102</t>
  </si>
  <si>
    <t>Vodorovné přemístění do 50 m výkopku/sypaniny z horniny tř. 1 až 4</t>
  </si>
  <si>
    <t>-880728675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</si>
  <si>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</si>
  <si>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13,56+73,7</t>
  </si>
  <si>
    <t>162701106.R1</t>
  </si>
  <si>
    <t>Vodorovné přemístění výkopku/sypaniny z horniny tř. 1 až 4 na skládku (vzdálenost dle dodavatele)</t>
  </si>
  <si>
    <t>-78076247</t>
  </si>
  <si>
    <t>171201211</t>
  </si>
  <si>
    <t>Poplatek za uložení odpadu ze sypaniny na skládce (skládkovné)</t>
  </si>
  <si>
    <t>t</t>
  </si>
  <si>
    <t>-852961044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</si>
  <si>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</si>
  <si>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174101102</t>
  </si>
  <si>
    <t>Zásyp v uzavřených prostorech sypaninou se zhutněním</t>
  </si>
  <si>
    <t>-689784716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</si>
  <si>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</si>
  <si>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1PP původní kotelna</t>
  </si>
  <si>
    <t>3,22*6,4*6,15</t>
  </si>
  <si>
    <t>0,8*(1,55-0,35)*6,15</t>
  </si>
  <si>
    <t>0,77*(1,55-0,35)*(5,98+4,66+5,85+1,845)</t>
  </si>
  <si>
    <t>0,82*(2*2-0,8*0,8)*2</t>
  </si>
  <si>
    <t>1,72*(1,705*3,6+4,03*3,905-(1,105*3,6+3,43*3,305))</t>
  </si>
  <si>
    <t>M</t>
  </si>
  <si>
    <t>583336740</t>
  </si>
  <si>
    <t>kamenivo těžené hrubé frakce 16-32</t>
  </si>
  <si>
    <t>-1965642965</t>
  </si>
  <si>
    <t>181951102</t>
  </si>
  <si>
    <t>Úprava pláně v hornině tř. 1 až 4 se zhutněním</t>
  </si>
  <si>
    <t>2019873631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</si>
  <si>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</si>
  <si>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8,6*6,6+5,6*14,24</t>
  </si>
  <si>
    <t xml:space="preserve"> Zakládání</t>
  </si>
  <si>
    <t>226213214</t>
  </si>
  <si>
    <t>Vrty velkoprofilové svislé zapažené D do 1050 mm hl do 10 m hor. IV</t>
  </si>
  <si>
    <t>-1681857327</t>
  </si>
  <si>
    <t>z úrovně -0,48</t>
  </si>
  <si>
    <t>5,37*1</t>
  </si>
  <si>
    <t>6,37*5</t>
  </si>
  <si>
    <t>4,37*2</t>
  </si>
  <si>
    <t>6,62*1</t>
  </si>
  <si>
    <t>5,62*4</t>
  </si>
  <si>
    <t>6,12*1</t>
  </si>
  <si>
    <t>13</t>
  </si>
  <si>
    <t>227211115</t>
  </si>
  <si>
    <t>Odpažení velkoprofilových vrtů průměru do 1050 mm</t>
  </si>
  <si>
    <t>153926091</t>
  </si>
  <si>
    <t>14</t>
  </si>
  <si>
    <t>231112113</t>
  </si>
  <si>
    <t>Zřízení pilot svislých D do 1250 mm hl do 10 m bez vytažení pažnic z betonu železového</t>
  </si>
  <si>
    <t>-567628231</t>
  </si>
  <si>
    <t xml:space="preserve">Poznámka k souboru cen:
1. Ceny neobsahují náklady na dodání výplně, tyto se oceňují ve specifikaci. Objem výplně se určí pro: a) pilotu nezapaženou, zapaženou bentonitovou suspenzí nebo zapaženou s vytažením pažnice jako součin délky piloty a projektem předepsané průřezové plochy zvětšené u pilot: - D do 450 mm . . . . . . . . . . . . . o 15 % - D přes 450 do 1050 mm . . . . . o 10 % - D přes 1050 mm . . . . . . . . . . . o 5 % b) nestejné velikosti průřezové plochy jedné piloty jako součet objemů jednotlivých částí piloty. 2. Množství měrných jednotek se určuje v m3 objemu výplně piloty. 3. Do celkového množství se započítává i objem výplně pro nutné nadbetonování při betonování do suspenze. 4. Pokud je výplň dodávána přímo na místo zabudování nebo do prostoru technologické manipulace, její hmotnost se nezapočítává do přesunu hmot. </t>
  </si>
  <si>
    <t>z úrovně -0,85</t>
  </si>
  <si>
    <t>5*1</t>
  </si>
  <si>
    <t>6*5</t>
  </si>
  <si>
    <t>4*2</t>
  </si>
  <si>
    <t>z úrovně -2,1</t>
  </si>
  <si>
    <t>4*4</t>
  </si>
  <si>
    <t>4,5*1</t>
  </si>
  <si>
    <t>589329400</t>
  </si>
  <si>
    <t>směs pro beton třída C25-30 XF4 XA1  frakce do 8 mm</t>
  </si>
  <si>
    <t>99114097</t>
  </si>
  <si>
    <t>5*1*3,14*0,9*0,9*1/4*1,1</t>
  </si>
  <si>
    <t>6*5*3,14*0,9*0,9*1/4*1,1</t>
  </si>
  <si>
    <t>4*2*3,14*0,9*0,9*1/4*1,1</t>
  </si>
  <si>
    <t>4*4*3,14*0,9*0,9*1/4*1,1</t>
  </si>
  <si>
    <t>4,5*1*3,14*0,9*0,9*1/4*1,1</t>
  </si>
  <si>
    <t>231611114</t>
  </si>
  <si>
    <t>Výztuž pilot betonovaných do země ocel z betonářské oceli 10 505</t>
  </si>
  <si>
    <t>731425807</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</si>
  <si>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</si>
  <si>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47,92*0,04</t>
  </si>
  <si>
    <t>17</t>
  </si>
  <si>
    <t>271532213</t>
  </si>
  <si>
    <t>Podsyp pod základové konstrukce se zhutněním z hrubého kameniva frakce 8 až 16 mm</t>
  </si>
  <si>
    <t>2060487723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</si>
  <si>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</si>
  <si>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sk2, sk2*, sk2°</t>
  </si>
  <si>
    <t>(7,2*6,15+4,76*5,5-2,05*2,98)*0,15</t>
  </si>
  <si>
    <t>18</t>
  </si>
  <si>
    <t>273313511</t>
  </si>
  <si>
    <t>Základové desky z betonu tř. C 12/15</t>
  </si>
  <si>
    <t>1674696619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</si>
  <si>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</si>
  <si>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 xml:space="preserve">podklad beton </t>
  </si>
  <si>
    <t>0,7*0,1*6,15</t>
  </si>
  <si>
    <t>0,7*0,1*(5,75+4,66+5,8+1,845)</t>
  </si>
  <si>
    <t>0,7*0,1*3,93</t>
  </si>
  <si>
    <t>1,105*3,6*0,1</t>
  </si>
  <si>
    <t>3,305*3,43*0,1</t>
  </si>
  <si>
    <t>19</t>
  </si>
  <si>
    <t>273321211</t>
  </si>
  <si>
    <t>Základové desky ze ŽB bez zvýšených nároků na prostředí tř. C 12/15</t>
  </si>
  <si>
    <t>388539975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</si>
  <si>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</si>
  <si>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sk3</t>
  </si>
  <si>
    <t>46,48</t>
  </si>
  <si>
    <t>20</t>
  </si>
  <si>
    <t>273322611</t>
  </si>
  <si>
    <t>Základové desky ze ŽB se zvýšenými nároky na prostředí tř. C 30/37 XF4 XA1</t>
  </si>
  <si>
    <t>1874889733</t>
  </si>
  <si>
    <t>1,105*3,6*0,3</t>
  </si>
  <si>
    <t>3,305*3,43*0,3</t>
  </si>
  <si>
    <t>deska výtah šachty</t>
  </si>
  <si>
    <t>2,3*2,98*0,2</t>
  </si>
  <si>
    <t>deska m01.11</t>
  </si>
  <si>
    <t>0,805*6,6*0,2</t>
  </si>
  <si>
    <t>273351215</t>
  </si>
  <si>
    <t>Zřízení bednění stěn základových desek</t>
  </si>
  <si>
    <t>-725098518</t>
  </si>
  <si>
    <t>(1,105+3,6)*0,3*2</t>
  </si>
  <si>
    <t>(3,305+3,43)*0,3*2</t>
  </si>
  <si>
    <t>(2,3+2,98)*0,2*2</t>
  </si>
  <si>
    <t>(0,805+6,6)*0,2*2</t>
  </si>
  <si>
    <t>(8,6+5,6)*0,15</t>
  </si>
  <si>
    <t>22</t>
  </si>
  <si>
    <t>273351216</t>
  </si>
  <si>
    <t>Odstranění bednění stěn základových desek</t>
  </si>
  <si>
    <t>1032457701</t>
  </si>
  <si>
    <t>23</t>
  </si>
  <si>
    <t>273361821</t>
  </si>
  <si>
    <t>Výztuž základových desek betonářskou ocelí 10 505 (R)</t>
  </si>
  <si>
    <t>695021013</t>
  </si>
  <si>
    <t xml:space="preserve">Poznámka k souboru cen:
1. Ceny platí pro desky rovné, s náběhy, hřibové nebo upnuté do žeber včetně výztuže těchto žeber. </t>
  </si>
  <si>
    <t>7,02*0,12*1,1</t>
  </si>
  <si>
    <t>24</t>
  </si>
  <si>
    <t>273362021</t>
  </si>
  <si>
    <t>Výztuž základových desek svařovanými sítěmi Kari</t>
  </si>
  <si>
    <t>-33895335</t>
  </si>
  <si>
    <t>(7,2*6,15+4,76*5,5-2,05*2,98)*4,44*1,1/1000</t>
  </si>
  <si>
    <t>46,48*4,44*1,1/1000</t>
  </si>
  <si>
    <t>25</t>
  </si>
  <si>
    <t>274321511</t>
  </si>
  <si>
    <t>Základové pasy ze ŽB bez zvýšených nároků na prostředí tř. C 25/30 XF4 XA1</t>
  </si>
  <si>
    <t>-2065161946</t>
  </si>
  <si>
    <t>0,35*0,7*6,15</t>
  </si>
  <si>
    <t>0,35*0,67*(5,75+4,66+5,8+1,845)</t>
  </si>
  <si>
    <t>0,35*1,62*3,93</t>
  </si>
  <si>
    <t>26</t>
  </si>
  <si>
    <t>274351215</t>
  </si>
  <si>
    <t>Zřízení bednění stěn základových pasů</t>
  </si>
  <si>
    <t>-585492406</t>
  </si>
  <si>
    <t>2*0,7*6,15</t>
  </si>
  <si>
    <t>2*0,67*(5,75+4,66+5,8+1,845)</t>
  </si>
  <si>
    <t>2*1,62*3,93</t>
  </si>
  <si>
    <t>27</t>
  </si>
  <si>
    <t>274351216</t>
  </si>
  <si>
    <t>Odstranění bednění stěn základových pasů</t>
  </si>
  <si>
    <t>1141024415</t>
  </si>
  <si>
    <t>28</t>
  </si>
  <si>
    <t>274361821</t>
  </si>
  <si>
    <t>Výztuž základových pásů betonářskou ocelí 10 505 (R)</t>
  </si>
  <si>
    <t>497377347</t>
  </si>
  <si>
    <t>7,97*0,26*1,1</t>
  </si>
  <si>
    <t>29</t>
  </si>
  <si>
    <t>275321511</t>
  </si>
  <si>
    <t>Základové patky ze ŽB bez zvýšených nároků na prostředí tř. C 25/30 XF4 XA1</t>
  </si>
  <si>
    <t>218768457</t>
  </si>
  <si>
    <t>0,72*0,8*0,8*2</t>
  </si>
  <si>
    <t>30</t>
  </si>
  <si>
    <t>275351215</t>
  </si>
  <si>
    <t>Zřízení bednění stěn základových patek</t>
  </si>
  <si>
    <t>132530762</t>
  </si>
  <si>
    <t>0,72*0,8*4*2</t>
  </si>
  <si>
    <t>31</t>
  </si>
  <si>
    <t>275351216</t>
  </si>
  <si>
    <t>Odstranění bednění stěn základových patek</t>
  </si>
  <si>
    <t>1789423288</t>
  </si>
  <si>
    <t>32</t>
  </si>
  <si>
    <t>275361821</t>
  </si>
  <si>
    <t>Výztuž základových patek betonářskou ocelí 10 505 (R)</t>
  </si>
  <si>
    <t>1784343640</t>
  </si>
  <si>
    <t>0,92*0,1*1,1</t>
  </si>
  <si>
    <t>33</t>
  </si>
  <si>
    <t>291.R</t>
  </si>
  <si>
    <t>Těsnící plech pro pracovní spáry žb kcí</t>
  </si>
  <si>
    <t>2140387055</t>
  </si>
  <si>
    <t>základ prahy x stěny</t>
  </si>
  <si>
    <t>6,15+5,75+4,66+5,8+1,845+3,93</t>
  </si>
  <si>
    <t>výtah šachta</t>
  </si>
  <si>
    <t>(2,3+2,98)*2</t>
  </si>
  <si>
    <t xml:space="preserve"> Svislé a kompletní konstrukce</t>
  </si>
  <si>
    <t>34</t>
  </si>
  <si>
    <t>311272411.R1</t>
  </si>
  <si>
    <t>Zdivo nosné tl 450 mm z pórobetonových přesných hladkých tvárnic hmotnosti 400 kg/m3</t>
  </si>
  <si>
    <t>589024679</t>
  </si>
  <si>
    <t>1PP</t>
  </si>
  <si>
    <t>3,13*0,85*0,45</t>
  </si>
  <si>
    <t>4,63*0,805*0,45</t>
  </si>
  <si>
    <t>35</t>
  </si>
  <si>
    <t>311321815</t>
  </si>
  <si>
    <t>Nosná zeď ze ŽB pohledového tř. C 30/37 bez výztuže</t>
  </si>
  <si>
    <t>-1583419998</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</si>
  <si>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 </t>
  </si>
  <si>
    <t>stěna jižní</t>
  </si>
  <si>
    <t>46,1</t>
  </si>
  <si>
    <t>stěna západní</t>
  </si>
  <si>
    <t>31,48</t>
  </si>
  <si>
    <t>stěna severní</t>
  </si>
  <si>
    <t>43,81</t>
  </si>
  <si>
    <t>stěna 1PP</t>
  </si>
  <si>
    <t>2,57</t>
  </si>
  <si>
    <t>stěna výtah západní</t>
  </si>
  <si>
    <t>6,75</t>
  </si>
  <si>
    <t>stěna výtah východní</t>
  </si>
  <si>
    <t>5,19</t>
  </si>
  <si>
    <t>stěna výtah jižní</t>
  </si>
  <si>
    <t>16,43</t>
  </si>
  <si>
    <t>stěna výtah severní</t>
  </si>
  <si>
    <t>16,73</t>
  </si>
  <si>
    <t>36</t>
  </si>
  <si>
    <t>311351105</t>
  </si>
  <si>
    <t>Zřízení oboustranného bednění zdí nosných</t>
  </si>
  <si>
    <t>-1598643613</t>
  </si>
  <si>
    <t xml:space="preserve">Poznámka k souboru cen: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pro vzhled pohledového betonu (ceny 311 32-1812 až -1814; bez dalších zednických povrchových úprav vnějších, tj. omítek, nástřiků fasád apod. nebo zednických vnitřních přímo pod malby, nátěry, tapety apod.). 3. Není-li v úvodním projektu odůvodněně předepsána nejméně jedna podmínka uvedená v poznámce 2, použijí se ceny -1105 a -1106. </t>
  </si>
  <si>
    <t>11,62*16,6*2</t>
  </si>
  <si>
    <t>(1,5+0,63)*2*0,25*9</t>
  </si>
  <si>
    <t>(5,26*16,6+2,5*13,2+2,55*4,42)*2</t>
  </si>
  <si>
    <t>(1,5+0,63)*2*0,25*6</t>
  </si>
  <si>
    <t>(3,93*22,65+1,78*21,4+3,17*17,87)*2</t>
  </si>
  <si>
    <t>5,48*3,16*2</t>
  </si>
  <si>
    <t>(2,6+2,7)*2*0,25</t>
  </si>
  <si>
    <t>1,8*22,05*2</t>
  </si>
  <si>
    <t>(1,18+2,15)*2*0,25*5</t>
  </si>
  <si>
    <t>(1,18+2,15)*2*0,15*2</t>
  </si>
  <si>
    <t>2,98*22,05*2</t>
  </si>
  <si>
    <t>2,98*22,45*2</t>
  </si>
  <si>
    <t>37</t>
  </si>
  <si>
    <t>311351106</t>
  </si>
  <si>
    <t>Odstranění oboustranného bednění zdí nosných</t>
  </si>
  <si>
    <t>-1466931370</t>
  </si>
  <si>
    <t>38</t>
  </si>
  <si>
    <t>311361821</t>
  </si>
  <si>
    <t>Výztuž nosných zdí betonářskou ocelí 10 505</t>
  </si>
  <si>
    <t>1285527502</t>
  </si>
  <si>
    <t>169,06*0,1*1,1</t>
  </si>
  <si>
    <t>39</t>
  </si>
  <si>
    <t>317142322</t>
  </si>
  <si>
    <t>Překlady nenosné přímé z pórobetonu v příčkách tl 150 mm pro světlost otvoru do 1010 mm</t>
  </si>
  <si>
    <t>-1910931469</t>
  </si>
  <si>
    <t xml:space="preserve">Poznámka k souboru cen:
1. V cenách jsou započteny náklady na dodání a uložení překladu, včetně podmazání ložné plochy tenkovrstvou maltou. </t>
  </si>
  <si>
    <t>1PP-3NP</t>
  </si>
  <si>
    <t>7+9*3</t>
  </si>
  <si>
    <t>40</t>
  </si>
  <si>
    <t>317234410</t>
  </si>
  <si>
    <t>Vyzdívka mezi nosníky z cihel pálených na MC</t>
  </si>
  <si>
    <t>-1879896032</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</si>
  <si>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</si>
  <si>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0,25*0,6*1,2</t>
  </si>
  <si>
    <t>41</t>
  </si>
  <si>
    <t>317941123</t>
  </si>
  <si>
    <t>Osazování ocelových válcovaných nosníků na zdivu I, IE, U, UE nebo L do č 22</t>
  </si>
  <si>
    <t>-394075260</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</si>
  <si>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</si>
  <si>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42</t>
  </si>
  <si>
    <t>130107160</t>
  </si>
  <si>
    <t>ocel profilová IPN, v jakosti 11 375, h=140 mm</t>
  </si>
  <si>
    <t>-1467771055</t>
  </si>
  <si>
    <t>Poznámka k položce:
Hmotnost: 14,40 kg/m</t>
  </si>
  <si>
    <t>4*1,2*14,3*1,1/1000</t>
  </si>
  <si>
    <t>43</t>
  </si>
  <si>
    <t>349231821</t>
  </si>
  <si>
    <t>Přizdívka ostění s ozubem z cihel tl do 300 mm</t>
  </si>
  <si>
    <t>-1604584097</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</si>
  <si>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</si>
  <si>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0,6*(1,9*2+2,85*2*3+1,6+2,1*2)</t>
  </si>
  <si>
    <t>0,45*(1,1+2,1*2)</t>
  </si>
  <si>
    <t>1NP</t>
  </si>
  <si>
    <t>0,6*(1,9+3,75*2)*3</t>
  </si>
  <si>
    <t>2NP</t>
  </si>
  <si>
    <t>3NP</t>
  </si>
  <si>
    <t>4NP</t>
  </si>
  <si>
    <t>0,6*(1,9+3,75*2)</t>
  </si>
  <si>
    <t xml:space="preserve"> Stěny a příčky</t>
  </si>
  <si>
    <t>44</t>
  </si>
  <si>
    <t>340239235</t>
  </si>
  <si>
    <t>Zazdívka otvorů pl do 4 m2 v příčkách nebo stěnách z příčkovek tl 150 mm</t>
  </si>
  <si>
    <t>-90384754</t>
  </si>
  <si>
    <t>1,6*2,85</t>
  </si>
  <si>
    <t>2*3,75</t>
  </si>
  <si>
    <t>45</t>
  </si>
  <si>
    <t>342272523</t>
  </si>
  <si>
    <t>Příčky tl 150 mm z pórobetonových přesných hladkých příčkovek objemové hmotnosti 500 kg/m3</t>
  </si>
  <si>
    <t>-1967405556</t>
  </si>
  <si>
    <t>3,13*(4,76+2,25*3+1,9*2+6,95)</t>
  </si>
  <si>
    <t>-(1,4*5+1,6+1,8)</t>
  </si>
  <si>
    <t>4*(1,8+1,6*2+2,56+7,26+2,25*2+6,6+0,8+1,9*3+4,9+0,35)</t>
  </si>
  <si>
    <t>-(1,4*5+1,6*3+1,8)</t>
  </si>
  <si>
    <t>4,02*(1,8+1,6*2+2,56+7,26+2,25*2+6,6+0,8+1,9*3+4,9+0,35)</t>
  </si>
  <si>
    <t>46</t>
  </si>
  <si>
    <t>342291112</t>
  </si>
  <si>
    <t>Ukotvení příček montážní polyuretanovou pěnou tl příčky přes 100 mm</t>
  </si>
  <si>
    <t>1527450252</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</si>
  <si>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</si>
  <si>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(4,76+2,25*3+1,9*2+6,95)</t>
  </si>
  <si>
    <t>(1,8+1,6*2+2,56+7,26+2,25*2+6,6+0,8+1,9*3+4,9+0,35)</t>
  </si>
  <si>
    <t>47</t>
  </si>
  <si>
    <t>342291121</t>
  </si>
  <si>
    <t>Ukotvení příček k cihelným konstrukcím plochými kotvami</t>
  </si>
  <si>
    <t>1282302300</t>
  </si>
  <si>
    <t>3,13*3</t>
  </si>
  <si>
    <t>4*3</t>
  </si>
  <si>
    <t>4,02*3</t>
  </si>
  <si>
    <t>48</t>
  </si>
  <si>
    <t>342291131</t>
  </si>
  <si>
    <t>Ukotvení příček k betonovým konstrukcím plochými kotvami</t>
  </si>
  <si>
    <t>-653573168</t>
  </si>
  <si>
    <t>3,13*7</t>
  </si>
  <si>
    <t>4*8</t>
  </si>
  <si>
    <t>4,02*8</t>
  </si>
  <si>
    <t>49</t>
  </si>
  <si>
    <t>346271112</t>
  </si>
  <si>
    <t>Přizdívky izolační tl 140 mm z cihel betonových dl 290 mm</t>
  </si>
  <si>
    <t>-58022647</t>
  </si>
  <si>
    <t>výtah šachta+stěna u schodiště</t>
  </si>
  <si>
    <t>1,6*(1+6,6+2,3*2+0,805)</t>
  </si>
  <si>
    <t xml:space="preserve"> Vodorovné konstrukce</t>
  </si>
  <si>
    <t>50</t>
  </si>
  <si>
    <t>411321616</t>
  </si>
  <si>
    <t>Stropy deskové ze ŽB tř. C 30/37</t>
  </si>
  <si>
    <t>-410507227</t>
  </si>
  <si>
    <t>strop 1PP-4np</t>
  </si>
  <si>
    <t>25,31+25,31+25,31+23,49+4,09</t>
  </si>
  <si>
    <t>sk9</t>
  </si>
  <si>
    <t>(0,835+0,805)*6,6*0,1</t>
  </si>
  <si>
    <t>51</t>
  </si>
  <si>
    <t>411351101</t>
  </si>
  <si>
    <t>Zřízení bednění stropů deskových</t>
  </si>
  <si>
    <t>1016037429</t>
  </si>
  <si>
    <t xml:space="preserve">Poznámka k souboru cen:
1. Při poloměru klenby do 1 m oceňuje se Bednění fabionů na přechodu stěn do stropů, monolitických kleneb, vnějších říms cenami souboru cen 416 35-11. </t>
  </si>
  <si>
    <t>84,38*3+83,88+2,3*11,86</t>
  </si>
  <si>
    <t>52</t>
  </si>
  <si>
    <t>411351102</t>
  </si>
  <si>
    <t>Odstranění bednění stropů deskových</t>
  </si>
  <si>
    <t>-1427866539</t>
  </si>
  <si>
    <t>53</t>
  </si>
  <si>
    <t>411354171</t>
  </si>
  <si>
    <t>Zřízení podpěrné konstrukce stropů v do 4 m pro zatížení do 5 kPa</t>
  </si>
  <si>
    <t>-1439112918</t>
  </si>
  <si>
    <t>54</t>
  </si>
  <si>
    <t>411354172</t>
  </si>
  <si>
    <t>Odstranění podpěrné konstrukce stropů v do 4 m pro zatížení do 5 kPa</t>
  </si>
  <si>
    <t>-1671105158</t>
  </si>
  <si>
    <t>55</t>
  </si>
  <si>
    <t>411354209</t>
  </si>
  <si>
    <t>Bednění stropů ztracené z hraněných trapézových vln v 40 mm plech lesklý tl 1,0 mm</t>
  </si>
  <si>
    <t>-1210705236</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</si>
  <si>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</si>
  <si>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(0,835+0,805)*6,6</t>
  </si>
  <si>
    <t>56</t>
  </si>
  <si>
    <t>411361821</t>
  </si>
  <si>
    <t>Výztuž stropů betonářskou ocelí 10 505</t>
  </si>
  <si>
    <t>1223370094</t>
  </si>
  <si>
    <t>(25,31*0,1+25,31*0,12+25,31*0,12+23,49*0,1+4,09*0,11)*1,1</t>
  </si>
  <si>
    <t>(0,835+0,805)*6,6*0,1*0,1*1,1</t>
  </si>
  <si>
    <t>57</t>
  </si>
  <si>
    <t>413232221</t>
  </si>
  <si>
    <t>Zazdívka zhlaví válcovaných nosníků v do 300 mm</t>
  </si>
  <si>
    <t>-1704581088</t>
  </si>
  <si>
    <t>58</t>
  </si>
  <si>
    <t>413941123</t>
  </si>
  <si>
    <t>Osazování ocelových válcovaných nosníků stropů I, IE, U, UE nebo L do č. 22</t>
  </si>
  <si>
    <t>1072381596</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</si>
  <si>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</si>
  <si>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59</t>
  </si>
  <si>
    <t>130107200</t>
  </si>
  <si>
    <t>ocel profilová IPN, v jakosti 11 375, h=180 mm</t>
  </si>
  <si>
    <t>1280059578</t>
  </si>
  <si>
    <t>Poznámka k položce:
Hmotnost: 21,90 kg/m</t>
  </si>
  <si>
    <t>6,6*4*21,9*1,1/1000</t>
  </si>
  <si>
    <t xml:space="preserve"> Ostatní konstrukce a práce-bourání</t>
  </si>
  <si>
    <t>60</t>
  </si>
  <si>
    <t>953312122</t>
  </si>
  <si>
    <t>Vložky do svislých dilatačních spár z extrudovaných polystyrénových desek tl 20 mm</t>
  </si>
  <si>
    <t>-495537049</t>
  </si>
  <si>
    <t>základy</t>
  </si>
  <si>
    <t>0,8*0,35+0,4*(3,43+6,905)</t>
  </si>
  <si>
    <t>4,78*2,3+3,16*0,25+0,42*7,75</t>
  </si>
  <si>
    <t>4*2,3+4*0,25+0,42*7,75</t>
  </si>
  <si>
    <t>4,02*2,3+4,02*0,25+0,4*7,75</t>
  </si>
  <si>
    <t>4,25*2,3</t>
  </si>
  <si>
    <t>96</t>
  </si>
  <si>
    <t xml:space="preserve"> Bourání konstrukcí</t>
  </si>
  <si>
    <t>61</t>
  </si>
  <si>
    <t>712300831</t>
  </si>
  <si>
    <t>Odstranění povlakové krytiny střech do 10° jednovrstvé</t>
  </si>
  <si>
    <t>698462271</t>
  </si>
  <si>
    <t>62</t>
  </si>
  <si>
    <t>712300833</t>
  </si>
  <si>
    <t>Odstranění povlakové krytiny střech do 10° třívrstvé</t>
  </si>
  <si>
    <t>-1706846473</t>
  </si>
  <si>
    <t>1PP střecha</t>
  </si>
  <si>
    <t>9,4*6,6</t>
  </si>
  <si>
    <t>63</t>
  </si>
  <si>
    <t>713140863</t>
  </si>
  <si>
    <t>Odstranění tepelné izolace střech nadstřešní lepené z polystyrenu tl přes 100 mm</t>
  </si>
  <si>
    <t>-1937848662</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</si>
  <si>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</si>
  <si>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64</t>
  </si>
  <si>
    <t>762841821</t>
  </si>
  <si>
    <t>Demontáž podbíjení obkladů stropů a střech sklonu do 60° z desek měkkých</t>
  </si>
  <si>
    <t>-2116502939</t>
  </si>
  <si>
    <t>9,1*6,15</t>
  </si>
  <si>
    <t>65</t>
  </si>
  <si>
    <t>763411811</t>
  </si>
  <si>
    <t>Demontáž sanitárních příček z desek</t>
  </si>
  <si>
    <t>1514469416</t>
  </si>
  <si>
    <t>2,1*(1,5*10+4,8+5,3)</t>
  </si>
  <si>
    <t>2,1*(1,5*8+2,7+2,9)</t>
  </si>
  <si>
    <t>66</t>
  </si>
  <si>
    <t>763411821</t>
  </si>
  <si>
    <t>Demontáž dveří sanitárních příček</t>
  </si>
  <si>
    <t>-1553502201</t>
  </si>
  <si>
    <t>67</t>
  </si>
  <si>
    <t>766441821</t>
  </si>
  <si>
    <t>Demontáž parapetních desek dřevěných nebo plastových šířky do 30 cm délky přes 1,0 m</t>
  </si>
  <si>
    <t>-920619723</t>
  </si>
  <si>
    <t>1+3*3+1</t>
  </si>
  <si>
    <t>68</t>
  </si>
  <si>
    <t>767996705</t>
  </si>
  <si>
    <t>Demontáž atypických zámečnických konstrukcí řezáním hmotnosti jednotlivých dílů přes 500 kg</t>
  </si>
  <si>
    <t>kg</t>
  </si>
  <si>
    <t>-1146221048</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</si>
  <si>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</si>
  <si>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1PP - ocel plošina, schodiště</t>
  </si>
  <si>
    <t>1000</t>
  </si>
  <si>
    <t>69</t>
  </si>
  <si>
    <t>961.R</t>
  </si>
  <si>
    <t>Dmtž stáv rozvodů instalací, otopných těles, armatur</t>
  </si>
  <si>
    <t>hod</t>
  </si>
  <si>
    <t>1004969553</t>
  </si>
  <si>
    <t>70</t>
  </si>
  <si>
    <t>962.R</t>
  </si>
  <si>
    <t>Dmtž stáv klempířských prvků</t>
  </si>
  <si>
    <t>2146524167</t>
  </si>
  <si>
    <t>71</t>
  </si>
  <si>
    <t>961055111</t>
  </si>
  <si>
    <t>Bourání základů ze ŽB</t>
  </si>
  <si>
    <t>-692335403</t>
  </si>
  <si>
    <t>(0,35*(6,6+0,45*2)+3,14*0,9*0,9*1/4*9)*0,15</t>
  </si>
  <si>
    <t>72</t>
  </si>
  <si>
    <t>962031133</t>
  </si>
  <si>
    <t>Bourání příček z cihel pálených na MVC tl do 150 mm</t>
  </si>
  <si>
    <t>-1456474717</t>
  </si>
  <si>
    <t>3,08*6,6</t>
  </si>
  <si>
    <t>-1,6</t>
  </si>
  <si>
    <t>4,1*(3,2*5+2,4*2)</t>
  </si>
  <si>
    <t>-1,6*6</t>
  </si>
  <si>
    <t>4,1*2</t>
  </si>
  <si>
    <t>-1,4</t>
  </si>
  <si>
    <t>73</t>
  </si>
  <si>
    <t>962032231</t>
  </si>
  <si>
    <t>Bourání zdiva z cihel pálených nebo vápenopískových na MV nebo MVC přes 1 m3</t>
  </si>
  <si>
    <t>-1118018632</t>
  </si>
  <si>
    <t xml:space="preserve">Poznámka k souboru cen:
1. Bourání pilířů o průřezu přes 0,36 m2 se oceňuje příslušnými cenami -2230, -2231, -2240, -2241,-2253 a -2254 jako bourání zdiva nadzákladového cihelného. </t>
  </si>
  <si>
    <t>3,08*6,6*0,3</t>
  </si>
  <si>
    <t>3,08*9,4*0,45</t>
  </si>
  <si>
    <t>-1,6*0,3</t>
  </si>
  <si>
    <t>-(1,6*2,55*2+2,2*2,05)*0,45</t>
  </si>
  <si>
    <t>74</t>
  </si>
  <si>
    <t>962032631</t>
  </si>
  <si>
    <t>Bourání zdiva komínového nad střechou z cihel na MV nebo MVC</t>
  </si>
  <si>
    <t>500583029</t>
  </si>
  <si>
    <t>4,1*0,6*1</t>
  </si>
  <si>
    <t>4,1*0,6*1,2</t>
  </si>
  <si>
    <t>75</t>
  </si>
  <si>
    <t>962081141</t>
  </si>
  <si>
    <t>Bourání příček ze skleněných tvárnic tl do 150 mm</t>
  </si>
  <si>
    <t>431918527</t>
  </si>
  <si>
    <t>1,6*1,8+1,6*2,55*3</t>
  </si>
  <si>
    <t>76</t>
  </si>
  <si>
    <t>963051113</t>
  </si>
  <si>
    <t>Bourání ŽB stropů deskových tl přes 80 mm</t>
  </si>
  <si>
    <t>-1133600547</t>
  </si>
  <si>
    <t xml:space="preserve">Poznámka k souboru cen:
1. Cenu -1313 lze použít i pro bourání bedničkových stropů. Množství jednotek se určuje v m3 včetně dutin. </t>
  </si>
  <si>
    <t>9,4*6,6*0,2</t>
  </si>
  <si>
    <t>77</t>
  </si>
  <si>
    <t>965043341</t>
  </si>
  <si>
    <t>Bourání podkladů pod dlažby betonových s potěrem nebo teracem tl do 100 mm pl přes 4 m2</t>
  </si>
  <si>
    <t>-173190760</t>
  </si>
  <si>
    <t>2,7*6,15*0,3</t>
  </si>
  <si>
    <t>9,4*6,6*0,1</t>
  </si>
  <si>
    <t>15,83*3,2*0,03</t>
  </si>
  <si>
    <t>2*1,1*0,03</t>
  </si>
  <si>
    <t>78</t>
  </si>
  <si>
    <t>965049111</t>
  </si>
  <si>
    <t>Příplatek k bourání betonových mazanin za bourání mazanin se svařovanou sítí tl do 100 mm</t>
  </si>
  <si>
    <t>541498009</t>
  </si>
  <si>
    <t>79</t>
  </si>
  <si>
    <t>965081223</t>
  </si>
  <si>
    <t>Bourání podlah z dlaždic keramických nebo xylolitových tl přes 10 mm plochy přes 1 m2</t>
  </si>
  <si>
    <t>424442590</t>
  </si>
  <si>
    <t xml:space="preserve">Poznámka k souboru cen:
1. Odsekání soklíků se oceňuje cenami souboru cen 965 08. </t>
  </si>
  <si>
    <t>2,7*6,15</t>
  </si>
  <si>
    <t>15,83*3,2</t>
  </si>
  <si>
    <t>2*1,1</t>
  </si>
  <si>
    <t>80</t>
  </si>
  <si>
    <t>967031132</t>
  </si>
  <si>
    <t>Přisekání rovných ostění v cihelném zdivu na MV nebo MVC</t>
  </si>
  <si>
    <t>-1020569539</t>
  </si>
  <si>
    <t>81</t>
  </si>
  <si>
    <t>968072355</t>
  </si>
  <si>
    <t>Vybourání kovových rámů oken dvojitých včetně křídel pl do 2 m2</t>
  </si>
  <si>
    <t>-705424594</t>
  </si>
  <si>
    <t xml:space="preserve">Poznámka k souboru cen:
1. V cenách -2244 až -2559 jsou započteny i náklady na vyvěšení křídel. 2. Cenou -2641 se oceňuje i vybourání nosné ocelové konstrukce pro sádrokartonové příčky. </t>
  </si>
  <si>
    <t>1,9*0,7*2</t>
  </si>
  <si>
    <t>82</t>
  </si>
  <si>
    <t>968072356</t>
  </si>
  <si>
    <t>Vybourání kovových rámů oken dvojitých včetně křídel pl do 4 m2</t>
  </si>
  <si>
    <t>-929180447</t>
  </si>
  <si>
    <t>1,9*2,4*3</t>
  </si>
  <si>
    <t>1,9*2,4</t>
  </si>
  <si>
    <t>83</t>
  </si>
  <si>
    <t>968072455</t>
  </si>
  <si>
    <t>Vybourání kovových dveřních zárubní pl do 2 m2</t>
  </si>
  <si>
    <t>-5603427</t>
  </si>
  <si>
    <t>1,6*3</t>
  </si>
  <si>
    <t>1,6*6</t>
  </si>
  <si>
    <t>1,4</t>
  </si>
  <si>
    <t>84</t>
  </si>
  <si>
    <t>968072558</t>
  </si>
  <si>
    <t>Vybourání kovových vrat pl do 5 m2</t>
  </si>
  <si>
    <t>2036643649</t>
  </si>
  <si>
    <t>2,2*2,05</t>
  </si>
  <si>
    <t>85</t>
  </si>
  <si>
    <t>971033561</t>
  </si>
  <si>
    <t>Vybourání otvorů ve zdivu cihelném pl do 1 m2 na MVC nebo MV tl do 600 mm</t>
  </si>
  <si>
    <t>823854037</t>
  </si>
  <si>
    <t>0,55*(1,9*2+1,6)*0,6</t>
  </si>
  <si>
    <t>86</t>
  </si>
  <si>
    <t>971033631</t>
  </si>
  <si>
    <t>Vybourání otvorů ve zdivu cihelném pl do 4 m2 na MVC nebo MV tl do 150 mm</t>
  </si>
  <si>
    <t>-1404262766</t>
  </si>
  <si>
    <t>2,4*(1,9*2+1,6)</t>
  </si>
  <si>
    <t>-(1,9*0,7*2+1,6*1,8)</t>
  </si>
  <si>
    <t>87</t>
  </si>
  <si>
    <t>971033651</t>
  </si>
  <si>
    <t>Vybourání otvorů ve zdivu cihelném pl do 4 m2 na MVC nebo MV tl do 600 mm</t>
  </si>
  <si>
    <t>-2130193643</t>
  </si>
  <si>
    <t>0,805*2,1*0,6</t>
  </si>
  <si>
    <t>1,45*1,9*0,45*3</t>
  </si>
  <si>
    <t>1,45*1,9*0,45</t>
  </si>
  <si>
    <t>88</t>
  </si>
  <si>
    <t>973022251</t>
  </si>
  <si>
    <t>Vysekání kapes ve zdivu z kamene pl do 0,10 m2 hl do 300 mm</t>
  </si>
  <si>
    <t>-67509909</t>
  </si>
  <si>
    <t xml:space="preserve">Poznámka k souboru cen:
1. Ceny -1511 až -6191 lze použít i pro vysekání ve zdivu z cihel na maltu cementovou. </t>
  </si>
  <si>
    <t>89</t>
  </si>
  <si>
    <t>977211111</t>
  </si>
  <si>
    <t>Řezání ŽB kcí hl do 200 mm stěnovou pilou do průměru výztuže 16 mm</t>
  </si>
  <si>
    <t>-1296410609</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</si>
  <si>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</si>
  <si>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9,4+6,6*2</t>
  </si>
  <si>
    <t>90</t>
  </si>
  <si>
    <t>974031666</t>
  </si>
  <si>
    <t>Vysekání rýh ve zdivu cihelném pro vtahování nosníků hl do 150 mm v do 250 mm</t>
  </si>
  <si>
    <t>-2119090378</t>
  </si>
  <si>
    <t>1,2*4</t>
  </si>
  <si>
    <t>91</t>
  </si>
  <si>
    <t>978011121</t>
  </si>
  <si>
    <t>Otlučení vnitřní vápenné nebo vápenocementové omítky stropů v rozsahu do 10 %</t>
  </si>
  <si>
    <t>-1312817514</t>
  </si>
  <si>
    <t xml:space="preserve">Poznámka k souboru cen:
1. Položky lze použít i pro ocenění otlučení sádrových, hliněných apod. vnitřních omítek. </t>
  </si>
  <si>
    <t>2*6,15</t>
  </si>
  <si>
    <t>1NP-3NP</t>
  </si>
  <si>
    <t>15,83*3,2*3</t>
  </si>
  <si>
    <t>92</t>
  </si>
  <si>
    <t>978013141</t>
  </si>
  <si>
    <t>Otlučení vnitřní vápenné nebo vápenocementové omítky stěn v rozsahu do 30 %</t>
  </si>
  <si>
    <t>-1615186452</t>
  </si>
  <si>
    <t>2,2*15,83*2</t>
  </si>
  <si>
    <t>2,2*(1,1*2+2)</t>
  </si>
  <si>
    <t>93</t>
  </si>
  <si>
    <t>978013191</t>
  </si>
  <si>
    <t>Otlučení vnitřní vápenné nebo vápenocementové omítky stěn v rozsahu do 100 %</t>
  </si>
  <si>
    <t>-253130706</t>
  </si>
  <si>
    <t>3,13*(8,8+6,15)</t>
  </si>
  <si>
    <t>-(1,6*2,75+1,9*2,75*2+1,4)</t>
  </si>
  <si>
    <t>94</t>
  </si>
  <si>
    <t>978015391</t>
  </si>
  <si>
    <t>Otlučení vnější vápenné nebo vápenocementové vnější omítky stupně členitosti 1 a 2 rozsahu do 100%</t>
  </si>
  <si>
    <t>382343065</t>
  </si>
  <si>
    <t>12,9*8,26</t>
  </si>
  <si>
    <t>-(2*3,75+1,75*3,75+2*2,4)*3</t>
  </si>
  <si>
    <t>4,3*2,7</t>
  </si>
  <si>
    <t>-1,85*3,75</t>
  </si>
  <si>
    <t>95</t>
  </si>
  <si>
    <t>978021191</t>
  </si>
  <si>
    <t>Otlučení cementových omítek vnitřních stěn o rozsahu do 100 %</t>
  </si>
  <si>
    <t>1442077469</t>
  </si>
  <si>
    <t>3,7*(6,4+6,15)*2</t>
  </si>
  <si>
    <t>978059541</t>
  </si>
  <si>
    <t>Odsekání a odebrání obkladů stěn z vnitřních obkládaček plochy přes 1 m2</t>
  </si>
  <si>
    <t>536783633</t>
  </si>
  <si>
    <t>1,8*15,4*2</t>
  </si>
  <si>
    <t>1,8*(1,1*2+2)</t>
  </si>
  <si>
    <t>97</t>
  </si>
  <si>
    <t>975053131</t>
  </si>
  <si>
    <t>Víceřadové podchycení stropů pro osazení nosníků v do 3,5 m pro zatížení do 800 kg/m2</t>
  </si>
  <si>
    <t>805551549</t>
  </si>
  <si>
    <t xml:space="preserve">Poznámka k souboru cen:
1. U víceřadového podchycení stropů se každá řada podchycení oceňuje zvlášť. </t>
  </si>
  <si>
    <t>6,6*10</t>
  </si>
  <si>
    <t>99</t>
  </si>
  <si>
    <t xml:space="preserve"> Přesun hmot</t>
  </si>
  <si>
    <t>98</t>
  </si>
  <si>
    <t>998012023</t>
  </si>
  <si>
    <t>Přesun hmot pro budovy monolitické v do 24 m</t>
  </si>
  <si>
    <t>1010935631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</si>
  <si>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</si>
  <si>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997</t>
  </si>
  <si>
    <t xml:space="preserve"> Přesun sutě</t>
  </si>
  <si>
    <t>997013116</t>
  </si>
  <si>
    <t>Vnitrostaveništní doprava suti a vybouraných hmot pro budovy v do 21 m s použitím mechanizace</t>
  </si>
  <si>
    <t>1203785208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</si>
  <si>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</si>
  <si>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100</t>
  </si>
  <si>
    <t>997013501.R1</t>
  </si>
  <si>
    <t>Odvoz suti na skládku a vybouraných hmot nebo meziskládku se složením (vzdálenost dle dodavatele)</t>
  </si>
  <si>
    <t>65779161</t>
  </si>
  <si>
    <t>101</t>
  </si>
  <si>
    <t>997013801</t>
  </si>
  <si>
    <t>Poplatek za uložení stavebního betonového odpadu na skládce (skládkovné)</t>
  </si>
  <si>
    <t>-390282944</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</si>
  <si>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</si>
  <si>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102</t>
  </si>
  <si>
    <t>997013802</t>
  </si>
  <si>
    <t>Poplatek za uložení stavebního železobetonového odpadu na skládce (skládkovné)</t>
  </si>
  <si>
    <t>-768908887</t>
  </si>
  <si>
    <t>103</t>
  </si>
  <si>
    <t>997013803</t>
  </si>
  <si>
    <t>Poplatek za uložení stavebního odpadu z keramických materiálů na skládce (skládkovné)</t>
  </si>
  <si>
    <t>1520182103</t>
  </si>
  <si>
    <t>104</t>
  </si>
  <si>
    <t>997013831</t>
  </si>
  <si>
    <t>Poplatek za uložení stavebního směsného odpadu na skládce (skládkovné)</t>
  </si>
  <si>
    <t>2109229397</t>
  </si>
  <si>
    <t>105</t>
  </si>
  <si>
    <t>997013814</t>
  </si>
  <si>
    <t>Poplatek za uložení stavebního odpadu z izolačních hmot na skládce (skládkovné)</t>
  </si>
  <si>
    <t>-1658556731</t>
  </si>
  <si>
    <t>106</t>
  </si>
  <si>
    <t>997221845</t>
  </si>
  <si>
    <t>Poplatek za uložení odpadu z asfaltových povrchů na skládce (skládkovné)</t>
  </si>
  <si>
    <t>1952644533</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</si>
  <si>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</si>
  <si>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PSV</t>
  </si>
  <si>
    <t xml:space="preserve"> Práce a dodávky PSV</t>
  </si>
  <si>
    <t>711</t>
  </si>
  <si>
    <t xml:space="preserve"> Izolace proti vodě, vlhkosti a plynům</t>
  </si>
  <si>
    <t>107</t>
  </si>
  <si>
    <t>711111001</t>
  </si>
  <si>
    <t>Provedení izolace proti zemní vlhkosti vodorovné za studena nátěrem penetračním</t>
  </si>
  <si>
    <t>752395964</t>
  </si>
  <si>
    <t xml:space="preserve">Poznámka k souboru cen:
1. Izolace plochy jednotlivě do 10 m2 se oceňují skladebně cenou příslušné izolace a cenou 711 19-9095 Příplatek za plochu do 10 m2. </t>
  </si>
  <si>
    <t>1,105*3,6</t>
  </si>
  <si>
    <t>3,305*3,43</t>
  </si>
  <si>
    <t>7,2*6,15+4,76*5,5-2,05*2,98</t>
  </si>
  <si>
    <t>0,35*(6,15+5,75+4,66+5,8+1,845+3,93)</t>
  </si>
  <si>
    <t>0,6*2,25</t>
  </si>
  <si>
    <t>108</t>
  </si>
  <si>
    <t>711112001</t>
  </si>
  <si>
    <t>Provedení izolace proti zemní vlhkosti svislé za studena nátěrem penetračním</t>
  </si>
  <si>
    <t>-616487142</t>
  </si>
  <si>
    <t>obvod stěny</t>
  </si>
  <si>
    <t>0,5*(5,3+5,2+5,5+2,25+2,3*2+0,25+0,8*2)</t>
  </si>
  <si>
    <t>109</t>
  </si>
  <si>
    <t>111631500</t>
  </si>
  <si>
    <t>lak asfaltový ALP/9 (MJ t) bal 9 kg</t>
  </si>
  <si>
    <t>-1542746542</t>
  </si>
  <si>
    <t>Poznámka k položce:
Spotřeba 0,3-0,4kg/m2 dle povrchu, ředidlo technický benzín</t>
  </si>
  <si>
    <t>(137,35+33,16)*0,0004</t>
  </si>
  <si>
    <t>110</t>
  </si>
  <si>
    <t>711141559</t>
  </si>
  <si>
    <t>Provedení izolace proti zemní vlhkosti pásy přitavením vodorovné NAIP</t>
  </si>
  <si>
    <t>-287651964</t>
  </si>
  <si>
    <t xml:space="preserve">Poznámka k souboru cen:
1. Izolace plochy jednotlivě do 10 m2 se oceňují skladebně cenou příslušné izolace a cenou 711 19-9097 Příplatek za plochu do 10 m2. </t>
  </si>
  <si>
    <t>111</t>
  </si>
  <si>
    <t>711142559</t>
  </si>
  <si>
    <t>Provedení izolace proti zemní vlhkosti pásy přitavením svislé NAIP</t>
  </si>
  <si>
    <t>1472337859</t>
  </si>
  <si>
    <t>112</t>
  </si>
  <si>
    <t>628522552</t>
  </si>
  <si>
    <t xml:space="preserve">pás asfaltovaný modifikovaný </t>
  </si>
  <si>
    <t>2027527282</t>
  </si>
  <si>
    <t>Poznámka k položce:
přesná specifikace viz technická zpráva</t>
  </si>
  <si>
    <t>(137,35+33,16)*1,15</t>
  </si>
  <si>
    <t>113</t>
  </si>
  <si>
    <t>628522641</t>
  </si>
  <si>
    <t xml:space="preserve">pás s modifikovaným asfaltem </t>
  </si>
  <si>
    <t>-926968855</t>
  </si>
  <si>
    <t>114</t>
  </si>
  <si>
    <t>711491172</t>
  </si>
  <si>
    <t>Provedení izolace proti tlakové vodě vodorovné z textilií vrstva ochranná</t>
  </si>
  <si>
    <t>-1270333270</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</si>
  <si>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</si>
  <si>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115</t>
  </si>
  <si>
    <t>693111460</t>
  </si>
  <si>
    <t>textilie 63 63/30 300 g/m2 do š 8,8 m</t>
  </si>
  <si>
    <t>-293176281</t>
  </si>
  <si>
    <t>116</t>
  </si>
  <si>
    <t>711493111.R1</t>
  </si>
  <si>
    <t xml:space="preserve">Izolace proti podpovrchové a tlakové vodě vodorovná těsnicí kaší </t>
  </si>
  <si>
    <t>-829811176</t>
  </si>
  <si>
    <t>Poznámka k položce:
vč. kompletních těsnících pásků pracovních spár desek, stěn apod.</t>
  </si>
  <si>
    <t>(6,15+5,75+4,66+5,8+1,845+3,93)*0,25</t>
  </si>
  <si>
    <t>(2,3+2,98)*2*0,25</t>
  </si>
  <si>
    <t>117</t>
  </si>
  <si>
    <t>998711203</t>
  </si>
  <si>
    <t>Přesun hmot procentní pro izolace proti vodě, vlhkosti a plynům v objektech v do 60 m</t>
  </si>
  <si>
    <t>%</t>
  </si>
  <si>
    <t>2057494579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</si>
  <si>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</si>
  <si>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DOK</t>
  </si>
  <si>
    <t xml:space="preserve"> DOKONČOVACÍ PRÁCE</t>
  </si>
  <si>
    <t>118</t>
  </si>
  <si>
    <t>346272115</t>
  </si>
  <si>
    <t>Přizdívky ochranné tl 150 mm z pórobetonových přesných příčkovek objemové hmotnosti 500 kg/m3</t>
  </si>
  <si>
    <t>1007019204</t>
  </si>
  <si>
    <t>1PP-3NP - WC</t>
  </si>
  <si>
    <t>1,83*(1*2+0,9*2)</t>
  </si>
  <si>
    <t>1,83*(0,9*2+1*2+3,98+1,85+1,7+2,8)*3</t>
  </si>
  <si>
    <t xml:space="preserve"> Různé kompletní konstrukce</t>
  </si>
  <si>
    <t>119</t>
  </si>
  <si>
    <t>38.R1</t>
  </si>
  <si>
    <t>D+M pohled želbet panelu A, beton C40/50 XF4, výztuž mikro vlákny, vč kotvení a použití víceobrátkové matrice pro pohledovou stranu, vel.1480/1540</t>
  </si>
  <si>
    <t>-1701063915</t>
  </si>
  <si>
    <t>120</t>
  </si>
  <si>
    <t>38.R2</t>
  </si>
  <si>
    <t>D+M pohled želbet panelu B, beton C40/50 XF4, výztuž mikro vlákny, vč kotvení a použití víceobrátkové matrice pro pohledovou stranu, vel.1480/1540</t>
  </si>
  <si>
    <t>-877044266</t>
  </si>
  <si>
    <t>121</t>
  </si>
  <si>
    <t>38.R3</t>
  </si>
  <si>
    <t>D+M pohled želbet panelu C, beton C40/50 XF4, výztuž mikro vlákny, vč kotvení a použití víceobrátkové matrice pro pohledovou stranu, vel.1120+120/1540</t>
  </si>
  <si>
    <t>-111430955</t>
  </si>
  <si>
    <t>122</t>
  </si>
  <si>
    <t>38.R4</t>
  </si>
  <si>
    <t>D+M pohled želbet panelu D, beton C40/50 XF4, výztuž mikro vlákny, vč kotvení a použití víceobrátkové matrice pro pohledovou stranu, vel.1120+120/1540</t>
  </si>
  <si>
    <t>1058888388</t>
  </si>
  <si>
    <t>123</t>
  </si>
  <si>
    <t>38.R5</t>
  </si>
  <si>
    <t>D+M pohled želbet panelu E, beton C40/50 XF4, výztuž mikro vlákny, vč kotvení a použití víceobrátkové matrice pro pohledovou stranu, vel.1480/1750</t>
  </si>
  <si>
    <t>1923630230</t>
  </si>
  <si>
    <t>124</t>
  </si>
  <si>
    <t>38.R6</t>
  </si>
  <si>
    <t>D+M pohled želbet panelu F, beton C40/50 XF4, výztuž mikro vlákny, vč kotvení a použití víceobrátkové matrice pro pohledovou stranu, vel.1480/1750</t>
  </si>
  <si>
    <t>-139268063</t>
  </si>
  <si>
    <t>125</t>
  </si>
  <si>
    <t>38.R7</t>
  </si>
  <si>
    <t>D+M pohled želbet panelu G, beton C40/50 XF4, výztuž mikro vlákny, vč kotvení a použití víceobrátkové matrice pro pohledovou stranu, vel.1120+120/1750</t>
  </si>
  <si>
    <t>615261836</t>
  </si>
  <si>
    <t>126</t>
  </si>
  <si>
    <t>38.R8</t>
  </si>
  <si>
    <t>D+M pohled želbet panelu H, beton C40/50 XF4, výztuž mikro vlákny, vč kotvení a použití víceobrátkové matrice pro pohledovou stranu, vel.1120+120/1750</t>
  </si>
  <si>
    <t>-330176190</t>
  </si>
  <si>
    <t>127</t>
  </si>
  <si>
    <t>38.R9</t>
  </si>
  <si>
    <t>D+M pohled želbet panelu I, beton C40/50 XF4, výztuž mikro vlákny, vč kotvení a použití víceobrátkové matrice pro pohledovou stranu, vel.1480/2840</t>
  </si>
  <si>
    <t>-1712815421</t>
  </si>
  <si>
    <t>128</t>
  </si>
  <si>
    <t>38.R10</t>
  </si>
  <si>
    <t>D+M pohled želbet panelu J, beton C40/50 XF4, výztuž mikro vlákny, vč kotvení a použití víceobrátkové matrice pro pohledovou stranu, vel.880/2840</t>
  </si>
  <si>
    <t>-2064905492</t>
  </si>
  <si>
    <t>129</t>
  </si>
  <si>
    <t>38.R11</t>
  </si>
  <si>
    <t>D+M pohled želbet panelu K, beton C40/50 XF4, výztuž mikro vlákny, vč kotvení a použití víceobrátkové matrice pro pohledovou stranu, vel.1120+120/2840</t>
  </si>
  <si>
    <t>-578980518</t>
  </si>
  <si>
    <t>130</t>
  </si>
  <si>
    <t>38.R12</t>
  </si>
  <si>
    <t>D+M gumový profil mezi svislými spárami panelů</t>
  </si>
  <si>
    <t>920043821</t>
  </si>
  <si>
    <t xml:space="preserve"> Komunikace</t>
  </si>
  <si>
    <t>131</t>
  </si>
  <si>
    <t>402228442</t>
  </si>
  <si>
    <t>132</t>
  </si>
  <si>
    <t>564751111</t>
  </si>
  <si>
    <t>Podklad z kameniva hrubého drceného vel. 32-63 mm tl 150 mm</t>
  </si>
  <si>
    <t>-291637030</t>
  </si>
  <si>
    <t>133</t>
  </si>
  <si>
    <t>564851111</t>
  </si>
  <si>
    <t>Podklad ze štěrkodrtě ŠD tl 150 mm</t>
  </si>
  <si>
    <t>-136549449</t>
  </si>
  <si>
    <t>134</t>
  </si>
  <si>
    <t>565145111</t>
  </si>
  <si>
    <t>Asfaltový beton vrstva podkladní ACP 16 (obalované kamenivo OKS) tl 60 mm š do 3 m</t>
  </si>
  <si>
    <t>-1319085075</t>
  </si>
  <si>
    <t xml:space="preserve">Poznámka k souboru cen:
1. ČSN EN 13108-1 připouští pro ACP 16 pouze tl. 50 až 80 mm. </t>
  </si>
  <si>
    <t>135</t>
  </si>
  <si>
    <t>573211108</t>
  </si>
  <si>
    <t>Postřik živičný spojovací z asfaltu v množství 0,40 kg/m2</t>
  </si>
  <si>
    <t>-1683895418</t>
  </si>
  <si>
    <t>136</t>
  </si>
  <si>
    <t>577135131</t>
  </si>
  <si>
    <t>Asfaltový beton vrstva obrusná ACO 16 (ABH) tl 40 mm š do 3 m z modifikovaného asfaltu</t>
  </si>
  <si>
    <t>682808369</t>
  </si>
  <si>
    <t xml:space="preserve">Poznámka k souboru cen:
1. ČSN EN 13108-1 připouští pro ACO 16 pouze tl. 45 až 60 mm. </t>
  </si>
  <si>
    <t>h</t>
  </si>
  <si>
    <t>0,5*(14,84+6,2*2)</t>
  </si>
  <si>
    <t>l</t>
  </si>
  <si>
    <t xml:space="preserve"> Úprava povrchů vnitřní</t>
  </si>
  <si>
    <t>137</t>
  </si>
  <si>
    <t>621221021</t>
  </si>
  <si>
    <t>Montáž kontaktního zateplení vnějších podhledů z minerální vlny s podélnou orientací  tl do 120 mm</t>
  </si>
  <si>
    <t>-1845243660</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</si>
  <si>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</si>
  <si>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sk4*</t>
  </si>
  <si>
    <t>21,56</t>
  </si>
  <si>
    <t>138</t>
  </si>
  <si>
    <t>631515290</t>
  </si>
  <si>
    <t>deska minerální izolační tl. 120 mm</t>
  </si>
  <si>
    <t>-451497246</t>
  </si>
  <si>
    <t>139</t>
  </si>
  <si>
    <t>611321141.R1</t>
  </si>
  <si>
    <t>Vápenocementová omítka štuková dvouvrstvá vnitřních stropů rovných nanášená ručně, vč penetrace, vyztužení přechodových míst perlinkou, pomocného lešení</t>
  </si>
  <si>
    <t>-1226563463</t>
  </si>
  <si>
    <t>26,27+2,03+2,09+1,9+4,05+2,09+1,9+21,56</t>
  </si>
  <si>
    <t>140</t>
  </si>
  <si>
    <t>611325411</t>
  </si>
  <si>
    <t>Oprava vnitřní vápenocementové hladké omítky stropů v rozsahu plochy do 10%</t>
  </si>
  <si>
    <t>1605612092</t>
  </si>
  <si>
    <t xml:space="preserve">Poznámka k souboru cen:
1. Pro ocenění opravy omítek plochy do 1 m2 se použijí ceny souboru cen 61. 32-52.. Vápenocementová nebo vápenná omítka jednotlivých malých ploch. </t>
  </si>
  <si>
    <t>141</t>
  </si>
  <si>
    <t>611311132</t>
  </si>
  <si>
    <t>Potažení vnitřních žebrových stropů vápenným štukem tloušťky do 3 mm</t>
  </si>
  <si>
    <t>-683565857</t>
  </si>
  <si>
    <t>142</t>
  </si>
  <si>
    <t>612321141.R1</t>
  </si>
  <si>
    <t>Vápenocementová omítka štuková dvouvrstvá vnitřních stěn nanášená ručně, vč penetrace, vyztužení přechodových míst perlinkou, pomocného lešení</t>
  </si>
  <si>
    <t>-1730346682</t>
  </si>
  <si>
    <t>3,13*1</t>
  </si>
  <si>
    <t>-(1,6*2,8+1,9*2,8*2+1,4)</t>
  </si>
  <si>
    <t>1,8*15,83*2</t>
  </si>
  <si>
    <t>příčky</t>
  </si>
  <si>
    <t>(27,06+471,26)*2</t>
  </si>
  <si>
    <t>žb stěny</t>
  </si>
  <si>
    <t>3,13*(11,6*2+7,26+2,05)+1,9*2,85</t>
  </si>
  <si>
    <t>-(2,4*2,6+1,9*2,8+1,18*2,15*2)</t>
  </si>
  <si>
    <t>0,25*(2,6+2,7*2+2,25+2,98*2+1,18+2,15*2)+0,15*(1,18+2,15*2)</t>
  </si>
  <si>
    <t>(3,12*(11,6*2+7,26+2,05)+1,75*3,75)*3</t>
  </si>
  <si>
    <t>-(1,5*0,63*8+1,18*2,15)*3</t>
  </si>
  <si>
    <t>(0,25*(1,5+0,63)*2*8+0,15*(1,18+2,15*2))*3</t>
  </si>
  <si>
    <t>1,85*3,75</t>
  </si>
  <si>
    <t>-1,18*2,15</t>
  </si>
  <si>
    <t>0,15*(1,18+2,15*2)</t>
  </si>
  <si>
    <t>143</t>
  </si>
  <si>
    <t>612321191</t>
  </si>
  <si>
    <t>Příplatek k vápenocementové omítce vnitřních stěn za každých dalších 5 mm tloušťky ručně</t>
  </si>
  <si>
    <t>1273438800</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</si>
  <si>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</si>
  <si>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144</t>
  </si>
  <si>
    <t>612325302</t>
  </si>
  <si>
    <t>Vápenocementová štuková omítka ostění nebo nadpraží</t>
  </si>
  <si>
    <t>977474048</t>
  </si>
  <si>
    <t xml:space="preserve">Poznámka k souboru cen:
1. Ceny lze použít jen pro ocenění samostatně upravovaného ostění a nadpraží ( např. při dodatečné výměně oken nebo zárubní ) v šířce do 300 mm okolo upravovaného otvoru. </t>
  </si>
  <si>
    <t>145</t>
  </si>
  <si>
    <t>612325412</t>
  </si>
  <si>
    <t>Oprava vnitřní vápenocementové hladké omítky stěn v rozsahu plochy do 30%</t>
  </si>
  <si>
    <t>1166201832</t>
  </si>
  <si>
    <t>146</t>
  </si>
  <si>
    <t>612311131</t>
  </si>
  <si>
    <t>Potažení vnitřních stěn vápenným štukem tloušťky do 3 mm</t>
  </si>
  <si>
    <t>1283993881</t>
  </si>
  <si>
    <t>147</t>
  </si>
  <si>
    <t>612821011</t>
  </si>
  <si>
    <t>Vnitřní sanační zatřená omítka pro vlhké a zasolené zdivo prováděná ručně</t>
  </si>
  <si>
    <t>-2070846828</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</si>
  <si>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nebo nátěry; tyto se oceňují příslušnými cenami tohoto katalogu. 3. Ceny -1031 a -1041 jsou určeny pro vyrovnání nerovností vlhkého nebo zasoleného podkladu ( zdiva ) nebo v případě požadované větší tloušťky omítky. </t>
  </si>
  <si>
    <t>148</t>
  </si>
  <si>
    <t>61291.R</t>
  </si>
  <si>
    <t>Přípl za omítkové lišty a zakrývání otvoru</t>
  </si>
  <si>
    <t>533433823</t>
  </si>
  <si>
    <t>stěny</t>
  </si>
  <si>
    <t>1686,92+74,81+218,19</t>
  </si>
  <si>
    <t xml:space="preserve"> Úprava povrchů vnější</t>
  </si>
  <si>
    <t>149</t>
  </si>
  <si>
    <t>645252149</t>
  </si>
  <si>
    <t>sk4</t>
  </si>
  <si>
    <t>2,64*5,6</t>
  </si>
  <si>
    <t>150</t>
  </si>
  <si>
    <t>631515510.R1</t>
  </si>
  <si>
    <t>deska minerální izolační 1000 x 500 tl. 120 mm</t>
  </si>
  <si>
    <t>-1774832159</t>
  </si>
  <si>
    <t>151</t>
  </si>
  <si>
    <t>622221001</t>
  </si>
  <si>
    <t>Montáž kontaktního zateplení vnějších stěn z minerální vlny s podélnou orientací vláken tl do 40 mm</t>
  </si>
  <si>
    <t>-1836326393</t>
  </si>
  <si>
    <t>ostění</t>
  </si>
  <si>
    <t>jižní fasáda</t>
  </si>
  <si>
    <t>0,25*((1,5+0,63)*9+(1,18+2,15*2))</t>
  </si>
  <si>
    <t>západní fasáda</t>
  </si>
  <si>
    <t>0,25*((1,5+0,63)*6+(1,9+2,8*2))</t>
  </si>
  <si>
    <t>severní fasáda</t>
  </si>
  <si>
    <t>0,25*((1,5+0,63)*9+(2,4+2,6*2))</t>
  </si>
  <si>
    <t>152</t>
  </si>
  <si>
    <t>631515180</t>
  </si>
  <si>
    <t>deska minerální izolační tl. 40 mm</t>
  </si>
  <si>
    <t>322634539</t>
  </si>
  <si>
    <t>153</t>
  </si>
  <si>
    <t>622221021</t>
  </si>
  <si>
    <t>Montáž kontaktního zateplení vnějších stěn z minerální vlny s podélnou orientací vláken tl do 120 mm</t>
  </si>
  <si>
    <t>-1782590743</t>
  </si>
  <si>
    <t>20,85*12,13-6,6*3,5+4,25*2,05</t>
  </si>
  <si>
    <t>-(1,5*0,63*9+1,18*2,15)</t>
  </si>
  <si>
    <t>20,85*8,26-4,3*5,46</t>
  </si>
  <si>
    <t>-(1,5*0,63*6+1,9*2,8)</t>
  </si>
  <si>
    <t>20,85*12,13+2,83*2,26*2</t>
  </si>
  <si>
    <t>-(1,5*0,63*9+2,4*2,6)</t>
  </si>
  <si>
    <t>154</t>
  </si>
  <si>
    <t>591539445</t>
  </si>
  <si>
    <t>155</t>
  </si>
  <si>
    <t>622211011</t>
  </si>
  <si>
    <t>Montáž kontaktního zateplení vnějších stěn z polystyrénových desek tl do 80 mm</t>
  </si>
  <si>
    <t>-1509186796</t>
  </si>
  <si>
    <t>0,7*(5,53*2+8,26+2,26*2)</t>
  </si>
  <si>
    <t>156</t>
  </si>
  <si>
    <t>283764210</t>
  </si>
  <si>
    <t>deska z extrudovaného polystyrénu XPS 300 SF 80 mm</t>
  </si>
  <si>
    <t>-435041177</t>
  </si>
  <si>
    <t>157</t>
  </si>
  <si>
    <t>622211021</t>
  </si>
  <si>
    <t>Montáž kontaktního zateplení vnějších stěn z polystyrénových desek tl do 120 mm</t>
  </si>
  <si>
    <t>-1744489382</t>
  </si>
  <si>
    <t>sokl</t>
  </si>
  <si>
    <t>0,5*(5,53*2+8,26+2,26*2)</t>
  </si>
  <si>
    <t>158</t>
  </si>
  <si>
    <t>283764230</t>
  </si>
  <si>
    <t>deska z extrudovaného polystyrénu XPS 300 SF 120 mm</t>
  </si>
  <si>
    <t>1134817591</t>
  </si>
  <si>
    <t>159</t>
  </si>
  <si>
    <t>622321121</t>
  </si>
  <si>
    <t>Vápenocementová omítka hladká jednovrstvá vnějších stěn nanášená ručně</t>
  </si>
  <si>
    <t>-1667158663</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</si>
  <si>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</si>
  <si>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3,4*0,8*2</t>
  </si>
  <si>
    <t>160</t>
  </si>
  <si>
    <t>622531021</t>
  </si>
  <si>
    <t>Tenkovrstvá silikonová zrnitá omítka tl. 2,0 mm včetně penetrace vnějších stěn</t>
  </si>
  <si>
    <t>1739753980</t>
  </si>
  <si>
    <t>ostění, doplněné zdivo</t>
  </si>
  <si>
    <t>17,92+5,44</t>
  </si>
  <si>
    <t>3,85*(12,13+2,05*2)</t>
  </si>
  <si>
    <t>161</t>
  </si>
  <si>
    <t>941111112</t>
  </si>
  <si>
    <t>Montáž lešení řadového trubkového lehkého s podlahami zatížení do 200 kg/m2 š do 0,9 m v do 25 m</t>
  </si>
  <si>
    <t>-1147507775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</si>
  <si>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</si>
  <si>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20,85*(13,13*2+10,26)</t>
  </si>
  <si>
    <t>162</t>
  </si>
  <si>
    <t>941111212</t>
  </si>
  <si>
    <t>Příplatek k lešení řadovému trubkovému lehkému s podlahami š 0,9 m v 25 m za první a ZKD den použití</t>
  </si>
  <si>
    <t>1113635068</t>
  </si>
  <si>
    <t>163</t>
  </si>
  <si>
    <t>941111812</t>
  </si>
  <si>
    <t>Demontáž lešení řadového trubkového lehkého s podlahami zatížení do 200 kg/m2 š do 0,9 m v do 25 m</t>
  </si>
  <si>
    <t>1486866943</t>
  </si>
  <si>
    <t xml:space="preserve">Poznámka k souboru cen:
1. Demontáž lešení řadového trubkového lehkého výšky přes 25 m se oceňuje individuálně. </t>
  </si>
  <si>
    <t>164</t>
  </si>
  <si>
    <t>944511111</t>
  </si>
  <si>
    <t>Montáž ochranné sítě z textilie z umělých vláken</t>
  </si>
  <si>
    <t>-968978466</t>
  </si>
  <si>
    <t xml:space="preserve">Poznámka k souboru cen:
1. V cenách nejsou započteny náklady na lešení potřebné pro zavěšení sítí; toto lešení se oceňuje příslušnými cenami lešení. </t>
  </si>
  <si>
    <t>165</t>
  </si>
  <si>
    <t>944511211</t>
  </si>
  <si>
    <t>Příplatek k ochranné síti za první a ZKD den použití</t>
  </si>
  <si>
    <t>1403690503</t>
  </si>
  <si>
    <t>166</t>
  </si>
  <si>
    <t>944511811</t>
  </si>
  <si>
    <t>Demontáž ochranné sítě z textilie z umělých vláken</t>
  </si>
  <si>
    <t>-638103775</t>
  </si>
  <si>
    <t xml:space="preserve"> Podlahy a podlahové konstrukce</t>
  </si>
  <si>
    <t>167</t>
  </si>
  <si>
    <t>631311124</t>
  </si>
  <si>
    <t>Mazanina tl do 120 mm z betonu prostého bez zvýšených nároků na prostředí tř. C 16/20</t>
  </si>
  <si>
    <t>513959907</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</si>
  <si>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</si>
  <si>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sk2°</t>
  </si>
  <si>
    <t>21,56*0,09</t>
  </si>
  <si>
    <t>sk6</t>
  </si>
  <si>
    <t>17,49*0,1</t>
  </si>
  <si>
    <t>168</t>
  </si>
  <si>
    <t>631311134</t>
  </si>
  <si>
    <t>Mazanina tl do 240 mm z betonu prostého bez zvýšených nároků na prostředí tř. C 16/20</t>
  </si>
  <si>
    <t>1932728863</t>
  </si>
  <si>
    <t>46,48*0,23</t>
  </si>
  <si>
    <t>169</t>
  </si>
  <si>
    <t>631319012</t>
  </si>
  <si>
    <t>Příplatek k mazanině tl do 120 mm za přehlazení povrchu</t>
  </si>
  <si>
    <t>-1270887718</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</si>
  <si>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</si>
  <si>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170</t>
  </si>
  <si>
    <t>631319173</t>
  </si>
  <si>
    <t>Příplatek k mazanině tl do 120 mm za stržení povrchu spodní vrstvy před vložením výztuže</t>
  </si>
  <si>
    <t>1809641485</t>
  </si>
  <si>
    <t>171</t>
  </si>
  <si>
    <t>631319013</t>
  </si>
  <si>
    <t>Příplatek k mazanině tl do 240 mm za přehlazení povrchu</t>
  </si>
  <si>
    <t>-1889724902</t>
  </si>
  <si>
    <t>172</t>
  </si>
  <si>
    <t>631319175</t>
  </si>
  <si>
    <t>Příplatek k mazanině tl do 240 mm za stržení povrchu spodní vrstvy před vložením výztuže</t>
  </si>
  <si>
    <t>-915126460</t>
  </si>
  <si>
    <t>173</t>
  </si>
  <si>
    <t>631319185</t>
  </si>
  <si>
    <t>Příplatek k mazanině tl do 240 mm za sklon do 35°</t>
  </si>
  <si>
    <t>-1660294802</t>
  </si>
  <si>
    <t>174</t>
  </si>
  <si>
    <t>631362021</t>
  </si>
  <si>
    <t>Výztuž mazanin svařovanými sítěmi Kari</t>
  </si>
  <si>
    <t>1401329975</t>
  </si>
  <si>
    <t>sk2, sk2*</t>
  </si>
  <si>
    <t>21,56*4,44*1,1/1000</t>
  </si>
  <si>
    <t>sk4, sk4*, sk5</t>
  </si>
  <si>
    <t>(13,07+2,03+4,05+2,09+1,9+2,09+1,9+8,34+13,43+14,66+5,33+2,98)*3*4,44*1,1/1000</t>
  </si>
  <si>
    <t>17,49*4,44*1,1/1000</t>
  </si>
  <si>
    <t>175</t>
  </si>
  <si>
    <t>632450134</t>
  </si>
  <si>
    <t>Vyrovnávací cementový potěr tl do 50 mm ze suchých směsí provedený v ploše</t>
  </si>
  <si>
    <t>-558761180</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</si>
  <si>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</si>
  <si>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1,9*0,6*2+0,805*0,6</t>
  </si>
  <si>
    <t>(15,83*3,2+2*0,6+1,75*0,6+2*0,15)*3</t>
  </si>
  <si>
    <t>0,5*3,2</t>
  </si>
  <si>
    <t>2*1+1,85*0,6</t>
  </si>
  <si>
    <t>176</t>
  </si>
  <si>
    <t>632453361</t>
  </si>
  <si>
    <t>Potěr betonový samonivelační tl do 60 mm tř. C 25/30</t>
  </si>
  <si>
    <t>1969582691</t>
  </si>
  <si>
    <t xml:space="preserve">Poznámka k souboru cen:
1. Ceny jsou určeny pro potěr na betonových konstrukcích. </t>
  </si>
  <si>
    <t>177</t>
  </si>
  <si>
    <t>632453371</t>
  </si>
  <si>
    <t>Potěr betonový samonivelační tl do 70 mm tř. C 25/30</t>
  </si>
  <si>
    <t>-1638117336</t>
  </si>
  <si>
    <t>(13,07+2,03+4,05+2,09+1,9+2,09+1,9+8,34+13,43+14,66+5,33+2,98)*3</t>
  </si>
  <si>
    <t>178</t>
  </si>
  <si>
    <t>632481213</t>
  </si>
  <si>
    <t>Separační vrstva z PE fólie</t>
  </si>
  <si>
    <t>672549895</t>
  </si>
  <si>
    <t>17,49</t>
  </si>
  <si>
    <t>179</t>
  </si>
  <si>
    <t>633811111</t>
  </si>
  <si>
    <t>Broušení nerovností betonových podlah do 2 mm - stržení šlemu</t>
  </si>
  <si>
    <t>511412040</t>
  </si>
  <si>
    <t>180</t>
  </si>
  <si>
    <t>634111114.R1</t>
  </si>
  <si>
    <t>Obvodová dilatace pružnou těsnicí páskou v do 100 mm mezi stěnou a mazaninou</t>
  </si>
  <si>
    <t>-1742675045</t>
  </si>
  <si>
    <t>181</t>
  </si>
  <si>
    <t>943211112</t>
  </si>
  <si>
    <t>Montáž lešení prostorového rámového lehkého s podlahami zatížení do 200 kg/m2 v do 25 m</t>
  </si>
  <si>
    <t>-1928119366</t>
  </si>
  <si>
    <t xml:space="preserve">Poznámka k souboru cen:
1. Montáž lešení prostorového rámového lehkého výšky přes 25 m se oceňuje individuálně. </t>
  </si>
  <si>
    <t>21,9*1,8*2,58</t>
  </si>
  <si>
    <t>182</t>
  </si>
  <si>
    <t>943211119</t>
  </si>
  <si>
    <t>Příplatek k lešení prostorovému rámovému lehkému s podlahami za půdorysnou plochu do 6 m2</t>
  </si>
  <si>
    <t>1760909013</t>
  </si>
  <si>
    <t>183</t>
  </si>
  <si>
    <t>943211212</t>
  </si>
  <si>
    <t>Příplatek k lešení prostorovému rámovému lehkému s podlahami v do 25 m za první a ZKD den použití</t>
  </si>
  <si>
    <t>784633868</t>
  </si>
  <si>
    <t>184</t>
  </si>
  <si>
    <t>943211812</t>
  </si>
  <si>
    <t>Demontáž lešení prostorového rámového lehkého s podlahami zatížení do 200 kg/m2 v do 25 m</t>
  </si>
  <si>
    <t>1694649458</t>
  </si>
  <si>
    <t xml:space="preserve">Poznámka k souboru cen:
1. Demontáž lešení prostorového rámového lehkého výšky přes 25 m se oceňuje individuálně. </t>
  </si>
  <si>
    <t>185</t>
  </si>
  <si>
    <t>949101112</t>
  </si>
  <si>
    <t>Lešení pomocné pro objekty pozemních staveb s lešeňovou podlahou v do 3,5 m zatížení do 150 kg/m2</t>
  </si>
  <si>
    <t>-1890159256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</si>
  <si>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</si>
  <si>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10,09+208</t>
  </si>
  <si>
    <t>186</t>
  </si>
  <si>
    <t>952901111</t>
  </si>
  <si>
    <t>Vyčištění budov bytové a občanské výstavby při výšce podlaží do 4 m</t>
  </si>
  <si>
    <t>2086432380</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</si>
  <si>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</si>
  <si>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118,32</t>
  </si>
  <si>
    <t>(76,51+15,83*3,2)*3</t>
  </si>
  <si>
    <t>22,13</t>
  </si>
  <si>
    <t>187</t>
  </si>
  <si>
    <t>-2071658484</t>
  </si>
  <si>
    <t>188</t>
  </si>
  <si>
    <t>931431183</t>
  </si>
  <si>
    <t>189</t>
  </si>
  <si>
    <t>1962358197</t>
  </si>
  <si>
    <t>0,42*(2,1*2+8,6)</t>
  </si>
  <si>
    <t>190</t>
  </si>
  <si>
    <t>-1987063041</t>
  </si>
  <si>
    <t>(17,49+5,38)*0,0005</t>
  </si>
  <si>
    <t>191</t>
  </si>
  <si>
    <t>-637255039</t>
  </si>
  <si>
    <t>192</t>
  </si>
  <si>
    <t>603283864</t>
  </si>
  <si>
    <t>193</t>
  </si>
  <si>
    <t>628560000.R1</t>
  </si>
  <si>
    <t xml:space="preserve">pás asfaltovaný modifikovaný SBS </t>
  </si>
  <si>
    <t>1615714141</t>
  </si>
  <si>
    <t>(17,49+5,38)*1,2</t>
  </si>
  <si>
    <t>194</t>
  </si>
  <si>
    <t>711111053</t>
  </si>
  <si>
    <t>Provedení izolace proti zemní vlhkosti vodorovné za studena 2x nátěr krystalickou hydroizolací</t>
  </si>
  <si>
    <t>1851401694</t>
  </si>
  <si>
    <t>sk2°, sk3</t>
  </si>
  <si>
    <t>21,56+46,48</t>
  </si>
  <si>
    <t>195</t>
  </si>
  <si>
    <t>245510521</t>
  </si>
  <si>
    <t xml:space="preserve">systém hydroizolační krystalizační </t>
  </si>
  <si>
    <t>-246665549</t>
  </si>
  <si>
    <t>196</t>
  </si>
  <si>
    <t>-1219462469</t>
  </si>
  <si>
    <t>712</t>
  </si>
  <si>
    <t xml:space="preserve"> Povlakové krytiny</t>
  </si>
  <si>
    <t>197</t>
  </si>
  <si>
    <t>712.R1</t>
  </si>
  <si>
    <t>Střešní plášť SK7 - PN, NAIP, TI 200mm, TI spád klíny 20-120mm, samolepící AIP, NAIP, vč vytěžení na svislou a vodorovnou část atiky</t>
  </si>
  <si>
    <t>88380839</t>
  </si>
  <si>
    <t>sk7</t>
  </si>
  <si>
    <t>5*11,6+0,25*(5*2+11,6)+0,5*(5+12,13)</t>
  </si>
  <si>
    <t>198</t>
  </si>
  <si>
    <t>712.R2</t>
  </si>
  <si>
    <t>Střešní plášť SK8 - PN, NAIP, TI 120mm, TI spád klíny 20-90mm, samolepící AIP, NAIP, vč vytěžení na svislou a vodorovnou část atiky</t>
  </si>
  <si>
    <t>-452870513</t>
  </si>
  <si>
    <t>sk8</t>
  </si>
  <si>
    <t>2,3*11,98+0,25*(2,3*2+11,98)+0,5*(2,3+12,13)</t>
  </si>
  <si>
    <t>199</t>
  </si>
  <si>
    <t>712.R3</t>
  </si>
  <si>
    <t>Střešní plášť SK9 - PN, NAIP, TI 200mm, samolepící AIP, NAIP, vč vytěžení na svislou a vodorovnou část atiky</t>
  </si>
  <si>
    <t>283466194</t>
  </si>
  <si>
    <t>200</t>
  </si>
  <si>
    <t>998712203</t>
  </si>
  <si>
    <t>Přesun hmot procentní pro krytiny povlakové v objektech v do 24 m</t>
  </si>
  <si>
    <t>1664214072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</si>
  <si>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</si>
  <si>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</si>
  <si>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 xml:space="preserve"> Izolace tepelné</t>
  </si>
  <si>
    <t>201</t>
  </si>
  <si>
    <t>713121111</t>
  </si>
  <si>
    <t>Montáž izolace tepelné podlah volně kladenými rohožemi, pásy, dílci, deskami 1 vrstva</t>
  </si>
  <si>
    <t>-935390314</t>
  </si>
  <si>
    <t xml:space="preserve">Poznámka k souboru cen:
1. Množství tepelné izolace podlah okrajovými pásky k ceně -1211 se určuje v m projektované délky obložení (bez přesahů) na obvodu podlahy. </t>
  </si>
  <si>
    <t>202</t>
  </si>
  <si>
    <t>283764000</t>
  </si>
  <si>
    <t>deska z extrudovaného polystyrénu 3035 CS- 1250 x 600</t>
  </si>
  <si>
    <t>937639102</t>
  </si>
  <si>
    <t>46,48*0,08*1,05</t>
  </si>
  <si>
    <t>203</t>
  </si>
  <si>
    <t>283766330</t>
  </si>
  <si>
    <t>deska polystyrénová pro snížení kročejového hluku EPS T 3500 1000x500x30-3mm</t>
  </si>
  <si>
    <t>-474343205</t>
  </si>
  <si>
    <t>Poznámka k položce:
lambda=0,045 [W / m K]</t>
  </si>
  <si>
    <t>(13,07+2,03+4,05+2,09+1,9+2,09+1,9+8,34+13,43+14,66+5,33+2,98)*3*1,05</t>
  </si>
  <si>
    <t>204</t>
  </si>
  <si>
    <t>713121121</t>
  </si>
  <si>
    <t>Montáž izolace tepelné podlah volně kladenými rohožemi, pásy, dílci, deskami 2 vrstvy</t>
  </si>
  <si>
    <t>1271175836</t>
  </si>
  <si>
    <t>205</t>
  </si>
  <si>
    <t>283759910</t>
  </si>
  <si>
    <t>deska z pěnového polystyrenu EPS 150 S 1000 x 500 x 160 mm</t>
  </si>
  <si>
    <t>-688877164</t>
  </si>
  <si>
    <t>Poznámka k položce:
lambda=0,035 [W / m K]</t>
  </si>
  <si>
    <t>206</t>
  </si>
  <si>
    <t>998713203</t>
  </si>
  <si>
    <t>Přesun hmot procentní pro izolace tepelné v objektech v do 24 m</t>
  </si>
  <si>
    <t>1231920080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</si>
  <si>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</si>
  <si>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</si>
  <si>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 xml:space="preserve"> Konstrukce suché výstavby</t>
  </si>
  <si>
    <t>207</t>
  </si>
  <si>
    <t>763131331</t>
  </si>
  <si>
    <t>SDK podhled deska 1xDF 12,5 bez TI dvouvrstvá dřevěná spodní kce</t>
  </si>
  <si>
    <t>-2071648482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</si>
  <si>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</si>
  <si>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(0,835+0,805)*6,15</t>
  </si>
  <si>
    <t>208</t>
  </si>
  <si>
    <t>763131713</t>
  </si>
  <si>
    <t>SDK podhled napojení na obvodové konstrukce profilem</t>
  </si>
  <si>
    <t>498008573</t>
  </si>
  <si>
    <t>(0,835+0,805+6,15*2)*2</t>
  </si>
  <si>
    <t>209</t>
  </si>
  <si>
    <t>998763403</t>
  </si>
  <si>
    <t>Přesun hmot procentní pro sádrokartonové konstrukce v objektech v do 24 m</t>
  </si>
  <si>
    <t>603092034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</si>
  <si>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</si>
  <si>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</si>
  <si>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 xml:space="preserve"> Konstrukce klempířské</t>
  </si>
  <si>
    <t>210</t>
  </si>
  <si>
    <t>764.R1</t>
  </si>
  <si>
    <t>Venkovní parapet AL rš300 - K1</t>
  </si>
  <si>
    <t>1455906109</t>
  </si>
  <si>
    <t>211</t>
  </si>
  <si>
    <t>764.R2</t>
  </si>
  <si>
    <t>Venkovní parapet AL rš 3350 - K2</t>
  </si>
  <si>
    <t>1544923370</t>
  </si>
  <si>
    <t>212</t>
  </si>
  <si>
    <t>764.R3</t>
  </si>
  <si>
    <t>Podokapní žlab 80/80 AL, čtyřhranný - K3</t>
  </si>
  <si>
    <t>-551305349</t>
  </si>
  <si>
    <t>213</t>
  </si>
  <si>
    <t>764.R4</t>
  </si>
  <si>
    <t>Žlabový kotík 75x75 AL, čtyřhranný - K4</t>
  </si>
  <si>
    <t>-732250911</t>
  </si>
  <si>
    <t>214</t>
  </si>
  <si>
    <t>764.R5</t>
  </si>
  <si>
    <t>Odpadní trouba 75x75 AL, čtvercová - K5</t>
  </si>
  <si>
    <t>1978437147</t>
  </si>
  <si>
    <t>215</t>
  </si>
  <si>
    <t>764.R6</t>
  </si>
  <si>
    <t>Výtokové koleno AL 75x75, čtvercové - K6</t>
  </si>
  <si>
    <t>1662010430</t>
  </si>
  <si>
    <t>216</t>
  </si>
  <si>
    <t>764.R7</t>
  </si>
  <si>
    <t>Okapnice AL rš300 - K7</t>
  </si>
  <si>
    <t>-658645711</t>
  </si>
  <si>
    <t>217</t>
  </si>
  <si>
    <t>764.R8</t>
  </si>
  <si>
    <t>Oplecování atiky š.400 AL rš 800 - K8</t>
  </si>
  <si>
    <t>-938684205</t>
  </si>
  <si>
    <t>218</t>
  </si>
  <si>
    <t>764.R9</t>
  </si>
  <si>
    <t>Oplecování atiky š.500 AL rš 900 - K9</t>
  </si>
  <si>
    <t>1862812608</t>
  </si>
  <si>
    <t>219</t>
  </si>
  <si>
    <t>764.R10</t>
  </si>
  <si>
    <t>Oplechování stáv střechy AL rš 600 - K10</t>
  </si>
  <si>
    <t>264217455</t>
  </si>
  <si>
    <t>220</t>
  </si>
  <si>
    <t>764.R11</t>
  </si>
  <si>
    <t>Okapnice AL rš 600 - K11</t>
  </si>
  <si>
    <t>-708168435</t>
  </si>
  <si>
    <t>221</t>
  </si>
  <si>
    <t>764.R12</t>
  </si>
  <si>
    <t>Oplechování západní atiky přístřešku AL rš 500 - K12</t>
  </si>
  <si>
    <t>333437332</t>
  </si>
  <si>
    <t>222</t>
  </si>
  <si>
    <t>764.R13</t>
  </si>
  <si>
    <t>Oplechování severní atiky přístřešku AL rš 700 - K13</t>
  </si>
  <si>
    <t>-1158835870</t>
  </si>
  <si>
    <t>223</t>
  </si>
  <si>
    <t>764.R14</t>
  </si>
  <si>
    <t>Okapnice střech přístřešku AL rš 400 - K14</t>
  </si>
  <si>
    <t>-633316130</t>
  </si>
  <si>
    <t>224</t>
  </si>
  <si>
    <t>764.R15</t>
  </si>
  <si>
    <t>Lemování jižní části přístřešku a přístavb AL rš 400 - K15</t>
  </si>
  <si>
    <t>1457072158</t>
  </si>
  <si>
    <t>225</t>
  </si>
  <si>
    <t>998764203</t>
  </si>
  <si>
    <t>Přesun hmot procentní pro konstrukce klempířské v objektech v do 24 m</t>
  </si>
  <si>
    <t>248093863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</si>
  <si>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</si>
  <si>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7663</t>
  </si>
  <si>
    <t xml:space="preserve"> Vnitřní dveře</t>
  </si>
  <si>
    <t>226</t>
  </si>
  <si>
    <t>7663.R1</t>
  </si>
  <si>
    <t>Montáž dveřních křídel, zárubní a kování</t>
  </si>
  <si>
    <t>238576544</t>
  </si>
  <si>
    <t>D 4-9</t>
  </si>
  <si>
    <t>227</t>
  </si>
  <si>
    <t>611.R1</t>
  </si>
  <si>
    <t>vnitřní ocel dveře, plné, ocel záruben, kování, vel.900/1970 - D4</t>
  </si>
  <si>
    <t>1111846282</t>
  </si>
  <si>
    <t>228</t>
  </si>
  <si>
    <t>611.R2</t>
  </si>
  <si>
    <t>vnitřní ocelodřevěné dveře, plné, bezfalcové, ocel záruben, kování, větrací mřížka, vel.700/1970 - D5</t>
  </si>
  <si>
    <t>-589558654</t>
  </si>
  <si>
    <t>229</t>
  </si>
  <si>
    <t>611.R3</t>
  </si>
  <si>
    <t>vnitřní ocelodřevěné dveře, plné, bezfalcové, ocel záruben, kování, větrací mřížka, vel.700/1970 - D6</t>
  </si>
  <si>
    <t>-1167846727</t>
  </si>
  <si>
    <t>230</t>
  </si>
  <si>
    <t>611.R4</t>
  </si>
  <si>
    <t>vnitřní ocelodřevěné dveře, plné, bezfalcové, ocel záruben, kování, madlo, větrací mřížka, vel.900/1970 - D7</t>
  </si>
  <si>
    <t>-2100176733</t>
  </si>
  <si>
    <t>231</t>
  </si>
  <si>
    <t>611.R5</t>
  </si>
  <si>
    <t>vnitřní ocelodřevěné dveře, EW30DP3-C, plné, bezfalcové, ocel záruben, kování, samozavírač, vel.800/1970 - D8</t>
  </si>
  <si>
    <t>-521087132</t>
  </si>
  <si>
    <t>232</t>
  </si>
  <si>
    <t>611.R6</t>
  </si>
  <si>
    <t>vnitřní ocelodřevěné dveře, plné, bezfalcové, ocel záruben, kování, větrací mřížka, vel.800/1970 - D9</t>
  </si>
  <si>
    <t>1827134185</t>
  </si>
  <si>
    <t>233</t>
  </si>
  <si>
    <t>998766203</t>
  </si>
  <si>
    <t>Přesun hmot procentní pro konstrukce truhlářské v objektech v do 24 m</t>
  </si>
  <si>
    <t>395398688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</si>
  <si>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</si>
  <si>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</si>
  <si>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 xml:space="preserve"> Konstrukce zámečnické</t>
  </si>
  <si>
    <t>234</t>
  </si>
  <si>
    <t>767.R1</t>
  </si>
  <si>
    <t>Vyrovnávací provozní schodiště 1PP, 10 stupnů, š.800, madlo - Z1</t>
  </si>
  <si>
    <t>-29326136</t>
  </si>
  <si>
    <t>235</t>
  </si>
  <si>
    <t>767.R2</t>
  </si>
  <si>
    <t>Dočištovací rohož vnitřní, vč rámu, vel.2250/3330 - Z2</t>
  </si>
  <si>
    <t>-304266561</t>
  </si>
  <si>
    <t>236</t>
  </si>
  <si>
    <t>767.R3</t>
  </si>
  <si>
    <t>Ochranná mríž rozvaděčů, vel.1500/450/2850 - Z3</t>
  </si>
  <si>
    <t>1296408806</t>
  </si>
  <si>
    <t>237</t>
  </si>
  <si>
    <t>767.R4</t>
  </si>
  <si>
    <t>Dilatační lišta AL - podlahová, stropní a stěnová - Z4</t>
  </si>
  <si>
    <t>1092736943</t>
  </si>
  <si>
    <t>238</t>
  </si>
  <si>
    <t>767.R5</t>
  </si>
  <si>
    <t>Ventilační mřížka odvětrání výtah šachty AL, vel.200/250 - Z5</t>
  </si>
  <si>
    <t>373409408</t>
  </si>
  <si>
    <t>239</t>
  </si>
  <si>
    <t>767.R6</t>
  </si>
  <si>
    <t>Sendvičový obklad AL, vč rektifikovatelného kotevního roštu a veškerého příslušenství - Z6</t>
  </si>
  <si>
    <t>1730500893</t>
  </si>
  <si>
    <t>240</t>
  </si>
  <si>
    <t>767.R7</t>
  </si>
  <si>
    <t>Ocel přístřešek krytého zádveří, žár pozink, nátěr - Z7</t>
  </si>
  <si>
    <t>-752931919</t>
  </si>
  <si>
    <t>241</t>
  </si>
  <si>
    <t>767.R8</t>
  </si>
  <si>
    <t>Ocel design rastrový podhled, vč roštu, nátěr - Z8</t>
  </si>
  <si>
    <t>675250956</t>
  </si>
  <si>
    <t>242</t>
  </si>
  <si>
    <t>767.R9</t>
  </si>
  <si>
    <t>Žaluzie AL strojovny VZT, vč podklad roštu, nátěr - Z9</t>
  </si>
  <si>
    <t>-790000019</t>
  </si>
  <si>
    <t>243</t>
  </si>
  <si>
    <t>767.R10</t>
  </si>
  <si>
    <t>Mobilní žebřík AL, dl.5,5m - Z10</t>
  </si>
  <si>
    <t>373825097</t>
  </si>
  <si>
    <t>244</t>
  </si>
  <si>
    <t>767.R11</t>
  </si>
  <si>
    <t>Design maska podokpaního žlabu - ocel nosný profil L + AL obklad - Z11</t>
  </si>
  <si>
    <t>-1110566546</t>
  </si>
  <si>
    <t>245</t>
  </si>
  <si>
    <t>767.R12</t>
  </si>
  <si>
    <t>Design římsa atiky - ocel nosný profil L + AL obklad - Z12</t>
  </si>
  <si>
    <t>-1127421944</t>
  </si>
  <si>
    <t>246</t>
  </si>
  <si>
    <t>767.R13</t>
  </si>
  <si>
    <t>Ocel pomocné úchyty, nosnost 150kg - Z13</t>
  </si>
  <si>
    <t>389149012</t>
  </si>
  <si>
    <t>247</t>
  </si>
  <si>
    <t>767.R14</t>
  </si>
  <si>
    <t>Ocel montážní nosník pod stropem výtah šachty I140-2850 - Z14</t>
  </si>
  <si>
    <t>-839306082</t>
  </si>
  <si>
    <t>248</t>
  </si>
  <si>
    <t>767.R15</t>
  </si>
  <si>
    <t>Lemovací úhelník L80/6-8650 v podlaze, vč kotvení, žár pozink, nátěr - Z15</t>
  </si>
  <si>
    <t>-1132712036</t>
  </si>
  <si>
    <t>249</t>
  </si>
  <si>
    <t>998767203</t>
  </si>
  <si>
    <t>Přesun hmot procentní pro zámečnické konstrukce v objektech v do 24 m</t>
  </si>
  <si>
    <t>-894167573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</si>
  <si>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</si>
  <si>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7673</t>
  </si>
  <si>
    <t xml:space="preserve"> Vnější výplně otvorů</t>
  </si>
  <si>
    <t>250</t>
  </si>
  <si>
    <t>7673.R1</t>
  </si>
  <si>
    <t>Montáž vnějších oken a dveří vč. okenních pásek</t>
  </si>
  <si>
    <t>-1475697702</t>
  </si>
  <si>
    <t>O1-3, 10</t>
  </si>
  <si>
    <t>(2,6+2,7+2,25+2,98+1,6+2,8+(1,5+0,66)*24)*2</t>
  </si>
  <si>
    <t>251</t>
  </si>
  <si>
    <t>553.R1</t>
  </si>
  <si>
    <t>vchod dvoukř dveře hliník, plné, AL záruben, kování, 2x ventilační mřížka, vel.2600/2700 - O1</t>
  </si>
  <si>
    <t>-999058820</t>
  </si>
  <si>
    <t>252</t>
  </si>
  <si>
    <t>553.R2</t>
  </si>
  <si>
    <t>vstupní prosklená stěna hliník, s dvoukř dveřmi, AL záruben, kování, madlo, vel.2250/2980 - O2</t>
  </si>
  <si>
    <t>1860162152</t>
  </si>
  <si>
    <t>253</t>
  </si>
  <si>
    <t>553.R3</t>
  </si>
  <si>
    <t>vchod dvoukř dveře hliník, plné, s nadsvětlíkem, AL záruben, kování, 2x ventilační mřížka, vel.1600/2000+800 - O3</t>
  </si>
  <si>
    <t>537440127</t>
  </si>
  <si>
    <t>254</t>
  </si>
  <si>
    <t>553.R4</t>
  </si>
  <si>
    <t>hliník okno S, kování, ovádání z úrovně podlahy, vel.1500/660 - O10</t>
  </si>
  <si>
    <t>-776768333</t>
  </si>
  <si>
    <t>255</t>
  </si>
  <si>
    <t>-378966189</t>
  </si>
  <si>
    <t>771</t>
  </si>
  <si>
    <t xml:space="preserve"> Podlahy z dlaždic</t>
  </si>
  <si>
    <t>256</t>
  </si>
  <si>
    <t>771474114.R1</t>
  </si>
  <si>
    <t>Montáž soklíků z dlaždic keramických rovných flexibilní lepidlo v do 150 mm</t>
  </si>
  <si>
    <t>1127337243</t>
  </si>
  <si>
    <t>0,6*6</t>
  </si>
  <si>
    <t>(15,83*2+0,15*2*2+0,6*2*2-2*2)*3</t>
  </si>
  <si>
    <t>1,6*2</t>
  </si>
  <si>
    <t>257</t>
  </si>
  <si>
    <t>592474930.R2</t>
  </si>
  <si>
    <t>sokl - replika stávájícího soklu</t>
  </si>
  <si>
    <t>-1272377639</t>
  </si>
  <si>
    <t>258</t>
  </si>
  <si>
    <t>771574120.R1</t>
  </si>
  <si>
    <t>Montáž podlah lepených flexibilním lepidlem do 85 ks/m2</t>
  </si>
  <si>
    <t>458021107</t>
  </si>
  <si>
    <t>259</t>
  </si>
  <si>
    <t>77157491</t>
  </si>
  <si>
    <t>Přípl za montáž vícebarevné a různoformátové dlažby</t>
  </si>
  <si>
    <t>1124372789</t>
  </si>
  <si>
    <t>260</t>
  </si>
  <si>
    <t>592474930.R1</t>
  </si>
  <si>
    <t>dlaždice - replika stávájící dlažby</t>
  </si>
  <si>
    <t>1021113848</t>
  </si>
  <si>
    <t>261</t>
  </si>
  <si>
    <t>771591111</t>
  </si>
  <si>
    <t>Podlahy penetrace podkladu</t>
  </si>
  <si>
    <t>1019850244</t>
  </si>
  <si>
    <t xml:space="preserve">Poznámka k souboru cen:
1. Množství měrných jednotek u ceny -1185 se stanoví podle počtu řezaných dlaždic, nezávisle na jejich velikosti. 2. Položkou -1185 lze ocenit provádění více řezů na jednom kusu dlažby. </t>
  </si>
  <si>
    <t>262</t>
  </si>
  <si>
    <t>771591110.R1</t>
  </si>
  <si>
    <t>Začištění horní hrany soklů</t>
  </si>
  <si>
    <t>1008567178</t>
  </si>
  <si>
    <t>263</t>
  </si>
  <si>
    <t>771591115</t>
  </si>
  <si>
    <t>Podlahy spárování silikonem</t>
  </si>
  <si>
    <t>1624211488</t>
  </si>
  <si>
    <t>264</t>
  </si>
  <si>
    <t>998771203</t>
  </si>
  <si>
    <t>Přesun hmot procentní pro podlahy z dlaždic v objektech v do 24 m</t>
  </si>
  <si>
    <t>-661775667</t>
  </si>
  <si>
    <t>773</t>
  </si>
  <si>
    <t xml:space="preserve"> Podlahy z litého teraca</t>
  </si>
  <si>
    <t>265</t>
  </si>
  <si>
    <t>773901010.R1</t>
  </si>
  <si>
    <t>Soklíky z barevného teraca rovné tl 20 mm výšky do 50 mm s požlábkem</t>
  </si>
  <si>
    <t>-84076355</t>
  </si>
  <si>
    <t>m01.01</t>
  </si>
  <si>
    <t>(4,8+6,9+0,2*2)*2</t>
  </si>
  <si>
    <t>-(0,7*3+0,9+0,8+1,9+1,18+1,9)</t>
  </si>
  <si>
    <t>m1.01, 2.01, 3.01</t>
  </si>
  <si>
    <t>(2,81+4,9)*2*3</t>
  </si>
  <si>
    <t>-(0,7*3+0,8*2+0,9+1,95)*3</t>
  </si>
  <si>
    <t>266</t>
  </si>
  <si>
    <t>773901012.R1</t>
  </si>
  <si>
    <t>Podlahy z barevného litého teraca tl 20 mm</t>
  </si>
  <si>
    <t>739182881</t>
  </si>
  <si>
    <t>Poznámka k položce:
kompletní provedení vč. penetrace, dilatací, vyhrubování, broušení, leštění atd.</t>
  </si>
  <si>
    <t>26,27+2,03+2,09+1,9+4,05+2,09+1,9+1*6,15</t>
  </si>
  <si>
    <t>267</t>
  </si>
  <si>
    <t>998773203</t>
  </si>
  <si>
    <t>Přesun hmot procentní pro podlahy teracové lité v objektech v do 24 m</t>
  </si>
  <si>
    <t>742658770</t>
  </si>
  <si>
    <t>781</t>
  </si>
  <si>
    <t xml:space="preserve"> Dokončovací práce</t>
  </si>
  <si>
    <t>268</t>
  </si>
  <si>
    <t>781495130.R1</t>
  </si>
  <si>
    <t>Izolace stěrková svislá v ploše vč. systémových koutových a prostupových pásků</t>
  </si>
  <si>
    <t>1317281856</t>
  </si>
  <si>
    <t>269</t>
  </si>
  <si>
    <t>781495111</t>
  </si>
  <si>
    <t>Penetrace podkladu vnitřních obkladů</t>
  </si>
  <si>
    <t>-824874064</t>
  </si>
  <si>
    <t xml:space="preserve">Poznámka k souboru cen:
1. Množství měrných jednotek u ceny -5185 se stanoví podle počtu řezaných obkladaček, nezávisle na jejich velikosti. 2. Položkou -5185 lze ocenit provádění více řezů na jednom kusu obkladu. </t>
  </si>
  <si>
    <t>270</t>
  </si>
  <si>
    <t>781474154</t>
  </si>
  <si>
    <t>Montáž obkladů vnitřních keramických velkoformátových do 6 ks/m2 lepených flexibilním lepidlem</t>
  </si>
  <si>
    <t>924344154</t>
  </si>
  <si>
    <t>2*(2,25+0,9+0,45+1,1*2+1*2+1,9*4+1,8+2,25)*2</t>
  </si>
  <si>
    <t>-(1,4*7+1,8)</t>
  </si>
  <si>
    <t>2*(2,25+0,9+0,3+2,25+1,8+1,1*2+1*2+1,9*4+3,555+2,45+4,31+3,98+4,55+6,6+0,755)*2*3</t>
  </si>
  <si>
    <t>-(1,4*7+1,6*4+1,8)</t>
  </si>
  <si>
    <t>0,25*1,5*8*3</t>
  </si>
  <si>
    <t>271</t>
  </si>
  <si>
    <t>597610560.R1</t>
  </si>
  <si>
    <t>obkládačky keramické (bílé) 30 x 60</t>
  </si>
  <si>
    <t>523613790</t>
  </si>
  <si>
    <t>272</t>
  </si>
  <si>
    <t>781493111.R1</t>
  </si>
  <si>
    <t>Kamenické rohy obkladu</t>
  </si>
  <si>
    <t>972934175</t>
  </si>
  <si>
    <t>0,9+1,6+0,95*2+1*2+1,83+0,9</t>
  </si>
  <si>
    <t>(0,9+1,75+0,65*2+1,83+0,9+1,5*8+1*2+4+1,85+2,8+1,7)*3</t>
  </si>
  <si>
    <t>273</t>
  </si>
  <si>
    <t>998781203</t>
  </si>
  <si>
    <t>Přesun hmot procentní pro obklady keramické v objektech v do 24 m</t>
  </si>
  <si>
    <t>-638699365</t>
  </si>
  <si>
    <t>784</t>
  </si>
  <si>
    <t>274</t>
  </si>
  <si>
    <t>784221101</t>
  </si>
  <si>
    <t>Dvojnásobné bílé malby  ze směsí za sucha dobře otěruvzdorných v místnostech do 3,80 m</t>
  </si>
  <si>
    <t>831755742</t>
  </si>
  <si>
    <t>omítky</t>
  </si>
  <si>
    <t>61,89+166,47+1686,92+74,81+218,19</t>
  </si>
  <si>
    <t>pohled beton</t>
  </si>
  <si>
    <t>žb stropy</t>
  </si>
  <si>
    <t>(13,7+4,05+2,09+1,9+2,09+1,9+8,34+13,43+14,66+5,33+2,98)*3</t>
  </si>
  <si>
    <t>žb stěny nad podhledem</t>
  </si>
  <si>
    <t>0,88*(11,6*2+7,26+2,05)*3</t>
  </si>
  <si>
    <t>21,9*(1,8+2,58)*2</t>
  </si>
  <si>
    <t>skd</t>
  </si>
  <si>
    <t>10,09</t>
  </si>
  <si>
    <t>ker obklady</t>
  </si>
  <si>
    <t>-603,2</t>
  </si>
  <si>
    <t>275</t>
  </si>
  <si>
    <t>784221155</t>
  </si>
  <si>
    <t>Příplatek k cenám 2x maleb za sucha otěruvzdorných za barevnou malbu v odstínu sytém</t>
  </si>
  <si>
    <t>530562079</t>
  </si>
  <si>
    <t>příčky nad podhledem</t>
  </si>
  <si>
    <t>0,88*(1,8+1,6*2+2,56+7,26+2,25*2+6,6+0,8+1,9*3+4,9+0,35)*2</t>
  </si>
  <si>
    <t>0,9*(1,8+1,6*2+2,56+7,26+2,25*2+6,6+0,8+1,9*3+4,9+0,35)*2</t>
  </si>
  <si>
    <t>stáv zdivo nad podhledem</t>
  </si>
  <si>
    <t>0,88*5,25*3</t>
  </si>
  <si>
    <t>276</t>
  </si>
  <si>
    <t>784.R1</t>
  </si>
  <si>
    <t>Přípl za omyvatelný nátěr</t>
  </si>
  <si>
    <t>-1877344101</t>
  </si>
  <si>
    <t>1,5*15,83*2</t>
  </si>
  <si>
    <t>1,5*(1,1*2+2)</t>
  </si>
  <si>
    <t>799</t>
  </si>
  <si>
    <t xml:space="preserve"> Ostatní práce</t>
  </si>
  <si>
    <t>277</t>
  </si>
  <si>
    <t>799.R1</t>
  </si>
  <si>
    <t>WC dělící přepážka v.2,15m, dl.1,85+1,75m, 2x dveře, kování - T1</t>
  </si>
  <si>
    <t>725386423</t>
  </si>
  <si>
    <t>278</t>
  </si>
  <si>
    <t>799.R2</t>
  </si>
  <si>
    <t>WC dělící přepážka v.2,15m, dl.2,8+2x1,85m, 3x dveře, kování - T2</t>
  </si>
  <si>
    <t>-633878711</t>
  </si>
  <si>
    <t>279</t>
  </si>
  <si>
    <t>799.R3</t>
  </si>
  <si>
    <t>WC dělící přepážka v.2,15m, dl.1,7m, 1x dveře, kování - T3</t>
  </si>
  <si>
    <t>-319825501</t>
  </si>
  <si>
    <t>280</t>
  </si>
  <si>
    <t>799.R4</t>
  </si>
  <si>
    <t>Zateplený poklop, kování, vel.800/800 - T4</t>
  </si>
  <si>
    <t>63294994</t>
  </si>
  <si>
    <t>281</t>
  </si>
  <si>
    <t>799.R5</t>
  </si>
  <si>
    <t>Revizní dvířka UT, vel.300/300 - T5</t>
  </si>
  <si>
    <t>1615338988</t>
  </si>
  <si>
    <t>282</t>
  </si>
  <si>
    <t>799.R6</t>
  </si>
  <si>
    <t>Revizní dvířka ZTI, vel.200/300 - T6</t>
  </si>
  <si>
    <t>291505343</t>
  </si>
  <si>
    <t>283</t>
  </si>
  <si>
    <t>799.R7</t>
  </si>
  <si>
    <t>Zrcadlo tl.8mm, s bezpečnostní folií, lepené, vel.2880/2950 - T7</t>
  </si>
  <si>
    <t>-1337793138</t>
  </si>
  <si>
    <t>284</t>
  </si>
  <si>
    <t>799.R8</t>
  </si>
  <si>
    <t>Zrcadlo tl.8mm, s bezpečnostní folií, lepené, vel.2500/730 - T8</t>
  </si>
  <si>
    <t>659964283</t>
  </si>
  <si>
    <t>285</t>
  </si>
  <si>
    <t>799.R9</t>
  </si>
  <si>
    <t>Zrcadlo tl.6mm, s bezpečnostní folií, lepené, vel.1100/730 - T9</t>
  </si>
  <si>
    <t>658382877</t>
  </si>
  <si>
    <t>286</t>
  </si>
  <si>
    <t>799.R10</t>
  </si>
  <si>
    <t>Zrcadlo tl.6mm, s bezpečnostní folií, lepené, vel.1100/730 - T10</t>
  </si>
  <si>
    <t>-1282818662</t>
  </si>
  <si>
    <t>287</t>
  </si>
  <si>
    <t>799.R11</t>
  </si>
  <si>
    <t>Zásobník na papír ručníky, nerez - T11</t>
  </si>
  <si>
    <t>-654504382</t>
  </si>
  <si>
    <t>288</t>
  </si>
  <si>
    <t>799.R12</t>
  </si>
  <si>
    <t>Dávkovač tekutého mýdla, nerez - T12</t>
  </si>
  <si>
    <t>-507980791</t>
  </si>
  <si>
    <t>289</t>
  </si>
  <si>
    <t>799.R13</t>
  </si>
  <si>
    <t>Zásobník na toaletní papír, nerez - T13</t>
  </si>
  <si>
    <t>198677700</t>
  </si>
  <si>
    <t>290</t>
  </si>
  <si>
    <t>799.R14</t>
  </si>
  <si>
    <t>PHP 6 kg - PO1</t>
  </si>
  <si>
    <t>391271732</t>
  </si>
  <si>
    <t>291</t>
  </si>
  <si>
    <t>799.R15</t>
  </si>
  <si>
    <t>Výstražné a bezpečnostní tabulky - PO2</t>
  </si>
  <si>
    <t>353682501</t>
  </si>
  <si>
    <t>292</t>
  </si>
  <si>
    <t>799.R16</t>
  </si>
  <si>
    <t>Osobní výtah pro osoby s omezenou pohyblivosní, bez strojovny, nosnost 1000 kg, počet osob 13, počet stanic 6, nástupišt 7, vč veškerého příslušenství - V1</t>
  </si>
  <si>
    <t>1648365360</t>
  </si>
  <si>
    <t>Poznámka k položce:
kompletní dodávka a montáž viz příloha D.1.7. projektu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</si>
</sst>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dd\.mm\.yyyy"/>
    <numFmt numFmtId="166" formatCode="#,##0.00000"/>
  </numFmts>
  <fonts count="26">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2"/>
      <color rgb="FF003366"/>
      <name val="Trebuchet MS"/>
      <family val="2"/>
    </font>
    <font>
      <sz val="8"/>
      <color rgb="FF003366"/>
      <name val="Trebuchet MS"/>
      <family val="2"/>
    </font>
    <font>
      <sz val="10"/>
      <color rgb="FF003366"/>
      <name val="Trebuchet MS"/>
      <family val="2"/>
    </font>
    <font>
      <sz val="8"/>
      <color rgb="FF800080"/>
      <name val="Trebuchet MS"/>
      <family val="2"/>
    </font>
    <font>
      <sz val="8"/>
      <color rgb="FF505050"/>
      <name val="Trebuchet MS"/>
      <family val="2"/>
    </font>
    <font>
      <sz val="8"/>
      <color rgb="FFFF0000"/>
      <name val="Trebuchet MS"/>
      <family val="2"/>
    </font>
    <font>
      <sz val="10"/>
      <name val="Trebuchet MS"/>
      <family val="2"/>
    </font>
    <font>
      <sz val="10"/>
      <color rgb="FF960000"/>
      <name val="Trebuchet MS"/>
      <family val="2"/>
    </font>
    <font>
      <b/>
      <sz val="16"/>
      <name val="Trebuchet MS"/>
      <family val="2"/>
    </font>
    <font>
      <sz val="8"/>
      <color rgb="FF3366FF"/>
      <name val="Trebuchet MS"/>
      <family val="2"/>
    </font>
    <font>
      <sz val="9"/>
      <color rgb="FF969696"/>
      <name val="Trebuchet MS"/>
      <family val="2"/>
    </font>
    <font>
      <b/>
      <sz val="10"/>
      <name val="Trebuchet MS"/>
      <family val="2"/>
    </font>
    <font>
      <b/>
      <sz val="12"/>
      <color rgb="FF960000"/>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s>
  <fills count="5">
    <fill>
      <patternFill/>
    </fill>
    <fill>
      <patternFill patternType="gray125"/>
    </fill>
    <fill>
      <patternFill patternType="solid">
        <fgColor rgb="FFFAE682"/>
        <bgColor indexed="64"/>
      </patternFill>
    </fill>
    <fill>
      <patternFill patternType="solid">
        <fgColor rgb="FFD2D2D2"/>
        <bgColor indexed="64"/>
      </patternFill>
    </fill>
    <fill>
      <patternFill patternType="solid">
        <fgColor rgb="FFFFFFCC"/>
        <bgColor indexed="64"/>
      </patternFill>
    </fill>
  </fills>
  <borders count="30">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style="hair">
        <color rgb="FF969696"/>
      </right>
      <top/>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top style="hair">
        <color rgb="FF969696"/>
      </top>
      <bottom/>
    </border>
    <border>
      <left/>
      <right style="thin">
        <color rgb="FF000000"/>
      </right>
      <top style="hair">
        <color rgb="FF969696"/>
      </top>
      <bottom/>
    </border>
    <border>
      <left style="hair">
        <color rgb="FF000000"/>
      </left>
      <right/>
      <top style="hair">
        <color rgb="FF000000"/>
      </top>
      <bottom style="hair">
        <color rgb="FF000000"/>
      </bottom>
    </border>
    <border>
      <left/>
      <right style="thin">
        <color rgb="FF000000"/>
      </right>
      <top style="hair">
        <color rgb="FF000000"/>
      </top>
      <bottom style="hair">
        <color rgb="FF000000"/>
      </bottom>
    </border>
    <border>
      <left/>
      <right/>
      <top/>
      <bottom style="hair">
        <color rgb="FF969696"/>
      </bottom>
    </border>
    <border>
      <left/>
      <right style="hair">
        <color rgb="FF969696"/>
      </right>
      <top style="hair">
        <color rgb="FF969696"/>
      </top>
      <bottom/>
    </border>
    <border>
      <left style="hair">
        <color rgb="FF969696"/>
      </left>
      <right/>
      <top/>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style="hair">
        <color rgb="FF969696"/>
      </right>
      <top/>
      <bottom style="hair">
        <color rgb="FF969696"/>
      </bottom>
    </border>
    <border>
      <left style="thin"/>
      <right/>
      <top/>
      <bottom style="thin"/>
    </border>
    <border>
      <left/>
      <right/>
      <top/>
      <bottom style="thin"/>
    </border>
    <border>
      <left/>
      <right style="thin">
        <color rgb="FF000000"/>
      </right>
      <top style="hair">
        <color rgb="FF969696"/>
      </top>
      <bottom style="hair">
        <color rgb="FF969696"/>
      </bottom>
    </border>
    <border>
      <left style="hair">
        <color rgb="FF969696"/>
      </left>
      <right style="thin">
        <color rgb="FF000000"/>
      </right>
      <top style="hair">
        <color rgb="FF969696"/>
      </top>
      <bottom style="hair">
        <color rgb="FF969696"/>
      </bottom>
    </border>
    <border>
      <left/>
      <right style="thin">
        <color rgb="FF000000"/>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pplyAlignment="0" applyProtection="0"/>
  </cellStyleXfs>
  <cellXfs count="218">
    <xf numFmtId="0" fontId="0" fillId="0" borderId="0" xfId="0"/>
    <xf numFmtId="0" fontId="0"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5" fillId="2" borderId="0" xfId="20" applyFill="1"/>
    <xf numFmtId="0" fontId="0" fillId="2" borderId="0" xfId="0" applyFill="1"/>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3"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0" fillId="0" borderId="6"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15"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9" xfId="0" applyFont="1" applyBorder="1" applyAlignment="1" applyProtection="1">
      <alignment vertical="center"/>
      <protection/>
    </xf>
    <xf numFmtId="0" fontId="0" fillId="3" borderId="10" xfId="0" applyFont="1" applyFill="1" applyBorder="1" applyAlignment="1" applyProtection="1">
      <alignment vertical="center"/>
      <protection/>
    </xf>
    <xf numFmtId="0" fontId="15" fillId="0" borderId="11"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15" fillId="0" borderId="13"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17" fillId="0" borderId="0" xfId="0" applyFont="1" applyAlignment="1" applyProtection="1">
      <alignment horizontal="left" vertical="center"/>
      <protection/>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18" fillId="2" borderId="0" xfId="20" applyFont="1" applyFill="1" applyAlignment="1">
      <alignment vertical="center"/>
    </xf>
    <xf numFmtId="0" fontId="11"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5"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xf>
    <xf numFmtId="0" fontId="16" fillId="0" borderId="0" xfId="0" applyFont="1" applyBorder="1" applyAlignment="1" applyProtection="1">
      <alignment horizontal="left" vertical="center"/>
      <protection/>
    </xf>
    <xf numFmtId="4" fontId="17"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3" borderId="0" xfId="0" applyFont="1" applyFill="1" applyBorder="1" applyAlignment="1" applyProtection="1">
      <alignment vertical="center"/>
      <protection/>
    </xf>
    <xf numFmtId="0" fontId="4" fillId="3" borderId="17" xfId="0" applyFont="1" applyFill="1" applyBorder="1" applyAlignment="1" applyProtection="1">
      <alignment horizontal="left" vertical="center"/>
      <protection/>
    </xf>
    <xf numFmtId="0" fontId="4" fillId="3" borderId="10" xfId="0" applyFont="1" applyFill="1" applyBorder="1" applyAlignment="1" applyProtection="1">
      <alignment horizontal="right" vertical="center"/>
      <protection/>
    </xf>
    <xf numFmtId="0" fontId="4" fillId="3" borderId="10" xfId="0" applyFont="1" applyFill="1" applyBorder="1" applyAlignment="1" applyProtection="1">
      <alignment horizontal="center" vertical="center"/>
      <protection/>
    </xf>
    <xf numFmtId="0" fontId="0" fillId="3" borderId="10" xfId="0" applyFont="1" applyFill="1" applyBorder="1" applyAlignment="1" applyProtection="1">
      <alignment vertical="center"/>
      <protection locked="0"/>
    </xf>
    <xf numFmtId="4" fontId="4" fillId="3" borderId="10" xfId="0" applyNumberFormat="1" applyFont="1" applyFill="1" applyBorder="1" applyAlignment="1" applyProtection="1">
      <alignment vertical="center"/>
      <protection/>
    </xf>
    <xf numFmtId="0" fontId="0" fillId="3" borderId="18" xfId="0" applyFont="1" applyFill="1" applyBorder="1" applyAlignment="1" applyProtection="1">
      <alignment vertical="center"/>
      <protection/>
    </xf>
    <xf numFmtId="0" fontId="0" fillId="0" borderId="7"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3" borderId="0" xfId="0" applyFont="1" applyFill="1" applyBorder="1" applyAlignment="1" applyProtection="1">
      <alignment horizontal="left" vertical="center"/>
      <protection/>
    </xf>
    <xf numFmtId="0" fontId="0" fillId="3" borderId="0" xfId="0" applyFont="1" applyFill="1" applyBorder="1" applyAlignment="1" applyProtection="1">
      <alignment vertical="center"/>
      <protection locked="0"/>
    </xf>
    <xf numFmtId="0" fontId="3" fillId="3" borderId="0" xfId="0" applyFont="1" applyFill="1" applyBorder="1" applyAlignment="1" applyProtection="1">
      <alignment horizontal="right" vertical="center"/>
      <protection/>
    </xf>
    <xf numFmtId="0" fontId="0" fillId="3" borderId="5" xfId="0" applyFont="1" applyFill="1" applyBorder="1" applyAlignment="1" applyProtection="1">
      <alignment vertical="center"/>
      <protection/>
    </xf>
    <xf numFmtId="0" fontId="19" fillId="0" borderId="0" xfId="0" applyFont="1" applyBorder="1" applyAlignment="1" applyProtection="1">
      <alignment horizontal="left" vertical="center"/>
      <protection/>
    </xf>
    <xf numFmtId="0" fontId="5" fillId="0" borderId="4"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9" xfId="0" applyFont="1" applyBorder="1" applyAlignment="1" applyProtection="1">
      <alignment horizontal="lef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vertical="center"/>
      <protection locked="0"/>
    </xf>
    <xf numFmtId="4" fontId="5" fillId="0" borderId="19" xfId="0" applyNumberFormat="1" applyFont="1" applyBorder="1" applyAlignment="1" applyProtection="1">
      <alignment vertical="center"/>
      <protection/>
    </xf>
    <xf numFmtId="0" fontId="5"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5"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3" borderId="11" xfId="0" applyFont="1" applyFill="1" applyBorder="1" applyAlignment="1" applyProtection="1">
      <alignment horizontal="center" vertical="center" wrapText="1"/>
      <protection/>
    </xf>
    <xf numFmtId="0" fontId="3" fillId="3" borderId="12" xfId="0" applyFont="1" applyFill="1" applyBorder="1" applyAlignment="1" applyProtection="1">
      <alignment horizontal="center" vertical="center" wrapText="1"/>
      <protection/>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17" fillId="0" borderId="0" xfId="0" applyNumberFormat="1" applyFont="1" applyAlignment="1" applyProtection="1">
      <alignment/>
      <protection/>
    </xf>
    <xf numFmtId="166" fontId="20" fillId="0" borderId="15" xfId="0" applyNumberFormat="1" applyFont="1" applyBorder="1" applyAlignment="1" applyProtection="1">
      <alignment/>
      <protection/>
    </xf>
    <xf numFmtId="166" fontId="20" fillId="0" borderId="20" xfId="0" applyNumberFormat="1" applyFont="1" applyBorder="1" applyAlignment="1" applyProtection="1">
      <alignment/>
      <protection/>
    </xf>
    <xf numFmtId="4" fontId="21" fillId="0" borderId="0" xfId="0" applyNumberFormat="1" applyFont="1" applyAlignment="1">
      <alignment vertical="center"/>
    </xf>
    <xf numFmtId="0" fontId="6" fillId="0" borderId="4" xfId="0" applyFont="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left"/>
      <protection/>
    </xf>
    <xf numFmtId="0" fontId="5" fillId="0" borderId="0" xfId="0" applyFont="1" applyAlignment="1" applyProtection="1">
      <alignment horizontal="left"/>
      <protection/>
    </xf>
    <xf numFmtId="0" fontId="6" fillId="0" borderId="0" xfId="0" applyFont="1" applyAlignment="1" applyProtection="1">
      <alignment/>
      <protection locked="0"/>
    </xf>
    <xf numFmtId="4" fontId="5" fillId="0" borderId="0" xfId="0" applyNumberFormat="1" applyFont="1" applyAlignment="1" applyProtection="1">
      <alignment/>
      <protection/>
    </xf>
    <xf numFmtId="0" fontId="6" fillId="0" borderId="4" xfId="0" applyFont="1" applyBorder="1" applyAlignment="1">
      <alignment/>
    </xf>
    <xf numFmtId="0" fontId="6" fillId="0" borderId="21" xfId="0" applyFont="1" applyBorder="1" applyAlignment="1" applyProtection="1">
      <alignment/>
      <protection/>
    </xf>
    <xf numFmtId="0" fontId="6" fillId="0" borderId="0" xfId="0" applyFont="1" applyBorder="1" applyAlignment="1" applyProtection="1">
      <alignment/>
      <protection/>
    </xf>
    <xf numFmtId="166" fontId="6" fillId="0" borderId="0" xfId="0" applyNumberFormat="1" applyFont="1" applyBorder="1" applyAlignment="1" applyProtection="1">
      <alignment/>
      <protection/>
    </xf>
    <xf numFmtId="166" fontId="6" fillId="0" borderId="9" xfId="0" applyNumberFormat="1" applyFont="1" applyBorder="1" applyAlignment="1" applyProtection="1">
      <alignment/>
      <protection/>
    </xf>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4" fontId="0" fillId="0" borderId="22" xfId="0" applyNumberFormat="1" applyFont="1" applyBorder="1" applyAlignment="1" applyProtection="1">
      <alignment vertical="center"/>
      <protection/>
    </xf>
    <xf numFmtId="4" fontId="0" fillId="4" borderId="22" xfId="0" applyNumberFormat="1" applyFont="1" applyFill="1" applyBorder="1" applyAlignment="1" applyProtection="1">
      <alignment vertical="center"/>
      <protection locked="0"/>
    </xf>
    <xf numFmtId="0" fontId="2" fillId="4" borderId="22"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9" xfId="0" applyNumberFormat="1" applyFont="1" applyBorder="1" applyAlignment="1" applyProtection="1">
      <alignment vertical="center"/>
      <protection/>
    </xf>
    <xf numFmtId="4" fontId="0" fillId="0" borderId="0" xfId="0" applyNumberFormat="1" applyFont="1" applyAlignment="1">
      <alignment vertical="center"/>
    </xf>
    <xf numFmtId="0" fontId="22" fillId="0" borderId="0" xfId="0" applyFont="1" applyAlignment="1" applyProtection="1">
      <alignment horizontal="left" vertical="center"/>
      <protection/>
    </xf>
    <xf numFmtId="0" fontId="23" fillId="0" borderId="0" xfId="0" applyFont="1" applyAlignment="1" applyProtection="1">
      <alignment vertical="center" wrapText="1"/>
      <protection/>
    </xf>
    <xf numFmtId="0" fontId="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8" fillId="0" borderId="4"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21"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9" xfId="0" applyFont="1" applyBorder="1" applyAlignment="1" applyProtection="1">
      <alignment vertical="center"/>
      <protection/>
    </xf>
    <xf numFmtId="0" fontId="8" fillId="0" borderId="0" xfId="0" applyFont="1" applyAlignment="1">
      <alignment horizontal="lef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9"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9" xfId="0" applyFont="1" applyBorder="1" applyAlignment="1" applyProtection="1">
      <alignment vertical="center"/>
      <protection/>
    </xf>
    <xf numFmtId="0" fontId="10" fillId="0" borderId="0" xfId="0" applyFont="1" applyAlignment="1">
      <alignment horizontal="left" vertical="center"/>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4" fontId="24" fillId="0" borderId="22" xfId="0" applyNumberFormat="1" applyFont="1" applyBorder="1" applyAlignment="1" applyProtection="1">
      <alignment vertical="center"/>
      <protection/>
    </xf>
    <xf numFmtId="4" fontId="24" fillId="4" borderId="22" xfId="0" applyNumberFormat="1" applyFont="1" applyFill="1" applyBorder="1" applyAlignment="1" applyProtection="1">
      <alignment vertical="center"/>
      <protection locked="0"/>
    </xf>
    <xf numFmtId="0" fontId="24" fillId="0" borderId="4" xfId="0" applyFont="1" applyBorder="1" applyAlignment="1">
      <alignment vertical="center"/>
    </xf>
    <xf numFmtId="0" fontId="24" fillId="4" borderId="22"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 fillId="0" borderId="0" xfId="0" applyNumberFormat="1" applyFont="1" applyBorder="1" applyAlignment="1" applyProtection="1">
      <alignment vertical="center"/>
      <protection/>
    </xf>
    <xf numFmtId="0" fontId="24"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0" fillId="0" borderId="25" xfId="0" applyBorder="1"/>
    <xf numFmtId="0" fontId="0" fillId="0" borderId="26" xfId="0" applyBorder="1"/>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Border="1"/>
    <xf numFmtId="0" fontId="0" fillId="0" borderId="3" xfId="0" applyFont="1" applyBorder="1" applyAlignment="1" applyProtection="1">
      <alignment vertical="center"/>
      <protection/>
    </xf>
    <xf numFmtId="0" fontId="3" fillId="3" borderId="27" xfId="0" applyFont="1" applyFill="1" applyBorder="1" applyAlignment="1" applyProtection="1">
      <alignment horizontal="center" vertical="center" wrapText="1"/>
      <protection/>
    </xf>
    <xf numFmtId="0" fontId="24" fillId="0" borderId="28" xfId="0" applyFont="1" applyBorder="1" applyAlignment="1" applyProtection="1">
      <alignment horizontal="left" vertical="center" wrapText="1"/>
      <protection/>
    </xf>
    <xf numFmtId="0" fontId="8" fillId="0" borderId="5" xfId="0" applyFont="1" applyBorder="1" applyAlignment="1" applyProtection="1">
      <alignment vertical="center"/>
      <protection/>
    </xf>
    <xf numFmtId="0" fontId="9" fillId="0" borderId="5" xfId="0" applyFont="1" applyBorder="1" applyAlignment="1" applyProtection="1">
      <alignment vertical="center"/>
      <protection/>
    </xf>
    <xf numFmtId="0" fontId="10" fillId="0" borderId="5" xfId="0" applyFont="1" applyBorder="1" applyAlignment="1" applyProtection="1">
      <alignment vertical="center"/>
      <protection/>
    </xf>
    <xf numFmtId="0" fontId="0" fillId="0" borderId="28" xfId="0" applyFont="1" applyBorder="1" applyAlignment="1" applyProtection="1">
      <alignment horizontal="left" vertical="center" wrapText="1"/>
      <protection/>
    </xf>
    <xf numFmtId="0" fontId="0" fillId="0" borderId="29" xfId="0" applyBorder="1"/>
    <xf numFmtId="0" fontId="3"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15" fillId="0" borderId="0" xfId="0" applyFont="1" applyAlignment="1" applyProtection="1">
      <alignment horizontal="left" vertical="center" wrapText="1"/>
      <protection/>
    </xf>
    <xf numFmtId="0" fontId="15"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18" fillId="2" borderId="0" xfId="20" applyFont="1" applyFill="1" applyAlignment="1">
      <alignment vertical="center"/>
    </xf>
    <xf numFmtId="0" fontId="0" fillId="0" borderId="0" xfId="0"/>
    <xf numFmtId="0" fontId="15"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48"/>
  <sheetViews>
    <sheetView showGridLines="0" workbookViewId="0" topLeftCell="A103">
      <selection activeCell="A98" sqref="A98:XFD11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4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1"/>
      <c r="B1" s="47"/>
      <c r="C1" s="47"/>
      <c r="D1" s="48" t="s">
        <v>0</v>
      </c>
      <c r="E1" s="47"/>
      <c r="F1" s="49" t="s">
        <v>40</v>
      </c>
      <c r="G1" s="212" t="s">
        <v>41</v>
      </c>
      <c r="H1" s="212"/>
      <c r="I1" s="50"/>
      <c r="J1" s="49" t="s">
        <v>42</v>
      </c>
      <c r="K1" s="48" t="s">
        <v>43</v>
      </c>
      <c r="L1" s="49" t="s">
        <v>44</v>
      </c>
      <c r="M1" s="49"/>
      <c r="N1" s="49"/>
      <c r="O1" s="49"/>
      <c r="P1" s="49"/>
      <c r="Q1" s="49"/>
      <c r="R1" s="49"/>
      <c r="S1" s="49"/>
      <c r="T1" s="49"/>
      <c r="U1" s="10"/>
      <c r="V1" s="10"/>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3:46" ht="36.95" customHeight="1">
      <c r="L2" s="213"/>
      <c r="M2" s="213"/>
      <c r="N2" s="213"/>
      <c r="O2" s="213"/>
      <c r="P2" s="213"/>
      <c r="Q2" s="213"/>
      <c r="R2" s="213"/>
      <c r="S2" s="213"/>
      <c r="T2" s="213"/>
      <c r="U2" s="213"/>
      <c r="V2" s="213"/>
      <c r="AT2" s="12" t="s">
        <v>39</v>
      </c>
    </row>
    <row r="3" spans="2:46" ht="6.95" customHeight="1">
      <c r="B3" s="13"/>
      <c r="C3" s="14"/>
      <c r="D3" s="14"/>
      <c r="E3" s="14"/>
      <c r="F3" s="14"/>
      <c r="G3" s="14"/>
      <c r="H3" s="14"/>
      <c r="I3" s="51"/>
      <c r="J3" s="14"/>
      <c r="K3" s="15"/>
      <c r="AT3" s="12" t="s">
        <v>38</v>
      </c>
    </row>
    <row r="4" spans="2:46" ht="36.95" customHeight="1">
      <c r="B4" s="16"/>
      <c r="C4" s="17"/>
      <c r="D4" s="18" t="s">
        <v>45</v>
      </c>
      <c r="E4" s="17"/>
      <c r="F4" s="17"/>
      <c r="G4" s="17"/>
      <c r="H4" s="17"/>
      <c r="I4" s="52"/>
      <c r="J4" s="17"/>
      <c r="K4" s="19"/>
      <c r="M4" s="20" t="s">
        <v>4</v>
      </c>
      <c r="AT4" s="12" t="s">
        <v>1</v>
      </c>
    </row>
    <row r="5" spans="2:11" ht="6.95" customHeight="1">
      <c r="B5" s="16"/>
      <c r="C5" s="17"/>
      <c r="D5" s="17"/>
      <c r="E5" s="17"/>
      <c r="F5" s="17"/>
      <c r="G5" s="17"/>
      <c r="H5" s="17"/>
      <c r="I5" s="52"/>
      <c r="J5" s="17"/>
      <c r="K5" s="19"/>
    </row>
    <row r="6" spans="2:11" ht="15">
      <c r="B6" s="16"/>
      <c r="C6" s="17"/>
      <c r="D6" s="22" t="s">
        <v>5</v>
      </c>
      <c r="E6" s="17"/>
      <c r="F6" s="17"/>
      <c r="G6" s="17"/>
      <c r="H6" s="17"/>
      <c r="I6" s="52"/>
      <c r="J6" s="17"/>
      <c r="K6" s="19"/>
    </row>
    <row r="7" spans="2:11" ht="16.5" customHeight="1">
      <c r="B7" s="16"/>
      <c r="C7" s="17"/>
      <c r="D7" s="17"/>
      <c r="E7" s="214" t="e">
        <f>#REF!</f>
        <v>#REF!</v>
      </c>
      <c r="F7" s="215"/>
      <c r="G7" s="215"/>
      <c r="H7" s="215"/>
      <c r="I7" s="52"/>
      <c r="J7" s="17"/>
      <c r="K7" s="19"/>
    </row>
    <row r="8" spans="2:11" s="1" customFormat="1" ht="15">
      <c r="B8" s="23"/>
      <c r="C8" s="24"/>
      <c r="D8" s="22" t="s">
        <v>46</v>
      </c>
      <c r="E8" s="24"/>
      <c r="F8" s="24"/>
      <c r="G8" s="24"/>
      <c r="H8" s="24"/>
      <c r="I8" s="53"/>
      <c r="J8" s="24"/>
      <c r="K8" s="25"/>
    </row>
    <row r="9" spans="2:11" s="1" customFormat="1" ht="36.95" customHeight="1">
      <c r="B9" s="23"/>
      <c r="C9" s="24"/>
      <c r="D9" s="24"/>
      <c r="E9" s="216" t="s">
        <v>82</v>
      </c>
      <c r="F9" s="217"/>
      <c r="G9" s="217"/>
      <c r="H9" s="217"/>
      <c r="I9" s="53"/>
      <c r="J9" s="24"/>
      <c r="K9" s="25"/>
    </row>
    <row r="10" spans="2:11" s="1" customFormat="1" ht="13.5">
      <c r="B10" s="23"/>
      <c r="C10" s="24"/>
      <c r="D10" s="24"/>
      <c r="E10" s="24"/>
      <c r="F10" s="24"/>
      <c r="G10" s="24"/>
      <c r="H10" s="24"/>
      <c r="I10" s="53"/>
      <c r="J10" s="24"/>
      <c r="K10" s="25"/>
    </row>
    <row r="11" spans="2:11" s="1" customFormat="1" ht="14.45" customHeight="1">
      <c r="B11" s="23"/>
      <c r="C11" s="24"/>
      <c r="D11" s="22" t="s">
        <v>6</v>
      </c>
      <c r="E11" s="24"/>
      <c r="F11" s="21" t="s">
        <v>7</v>
      </c>
      <c r="G11" s="24"/>
      <c r="H11" s="24"/>
      <c r="I11" s="54" t="s">
        <v>8</v>
      </c>
      <c r="J11" s="21" t="s">
        <v>7</v>
      </c>
      <c r="K11" s="25"/>
    </row>
    <row r="12" spans="2:11" s="1" customFormat="1" ht="14.45" customHeight="1">
      <c r="B12" s="23"/>
      <c r="C12" s="24"/>
      <c r="D12" s="22" t="s">
        <v>9</v>
      </c>
      <c r="E12" s="24"/>
      <c r="F12" s="21" t="s">
        <v>47</v>
      </c>
      <c r="G12" s="24"/>
      <c r="H12" s="24"/>
      <c r="I12" s="54" t="s">
        <v>10</v>
      </c>
      <c r="J12" s="55" t="e">
        <f>#REF!</f>
        <v>#REF!</v>
      </c>
      <c r="K12" s="25"/>
    </row>
    <row r="13" spans="2:11" s="1" customFormat="1" ht="10.9" customHeight="1">
      <c r="B13" s="23"/>
      <c r="C13" s="24"/>
      <c r="D13" s="24"/>
      <c r="E13" s="24"/>
      <c r="F13" s="24"/>
      <c r="G13" s="24"/>
      <c r="H13" s="24"/>
      <c r="I13" s="53"/>
      <c r="J13" s="24"/>
      <c r="K13" s="25"/>
    </row>
    <row r="14" spans="2:11" s="1" customFormat="1" ht="14.45" customHeight="1">
      <c r="B14" s="23"/>
      <c r="C14" s="24"/>
      <c r="D14" s="22" t="s">
        <v>11</v>
      </c>
      <c r="E14" s="24"/>
      <c r="F14" s="24"/>
      <c r="G14" s="24"/>
      <c r="H14" s="24"/>
      <c r="I14" s="54" t="s">
        <v>12</v>
      </c>
      <c r="J14" s="21" t="s">
        <v>7</v>
      </c>
      <c r="K14" s="25"/>
    </row>
    <row r="15" spans="2:11" s="1" customFormat="1" ht="18" customHeight="1">
      <c r="B15" s="23"/>
      <c r="C15" s="24"/>
      <c r="D15" s="24"/>
      <c r="E15" s="21" t="s">
        <v>13</v>
      </c>
      <c r="F15" s="24"/>
      <c r="G15" s="24"/>
      <c r="H15" s="24"/>
      <c r="I15" s="54" t="s">
        <v>14</v>
      </c>
      <c r="J15" s="21" t="s">
        <v>7</v>
      </c>
      <c r="K15" s="25"/>
    </row>
    <row r="16" spans="2:11" s="1" customFormat="1" ht="6.95" customHeight="1">
      <c r="B16" s="23"/>
      <c r="C16" s="24"/>
      <c r="D16" s="24"/>
      <c r="E16" s="24"/>
      <c r="F16" s="24"/>
      <c r="G16" s="24"/>
      <c r="H16" s="24"/>
      <c r="I16" s="53"/>
      <c r="J16" s="24"/>
      <c r="K16" s="25"/>
    </row>
    <row r="17" spans="2:11" s="1" customFormat="1" ht="14.45" customHeight="1">
      <c r="B17" s="23"/>
      <c r="C17" s="24"/>
      <c r="D17" s="22" t="s">
        <v>15</v>
      </c>
      <c r="E17" s="24"/>
      <c r="F17" s="24"/>
      <c r="G17" s="24"/>
      <c r="H17" s="24"/>
      <c r="I17" s="54" t="s">
        <v>12</v>
      </c>
      <c r="J17" s="21" t="e">
        <f>IF(#REF!="Vyplň údaj","",IF(#REF!="","",#REF!))</f>
        <v>#REF!</v>
      </c>
      <c r="K17" s="25"/>
    </row>
    <row r="18" spans="2:11" s="1" customFormat="1" ht="18" customHeight="1">
      <c r="B18" s="23"/>
      <c r="C18" s="24"/>
      <c r="D18" s="24"/>
      <c r="E18" s="21" t="e">
        <f>IF(#REF!="Vyplň údaj","",IF(#REF!="","",#REF!))</f>
        <v>#REF!</v>
      </c>
      <c r="F18" s="24"/>
      <c r="G18" s="24"/>
      <c r="H18" s="24"/>
      <c r="I18" s="54" t="s">
        <v>14</v>
      </c>
      <c r="J18" s="21" t="e">
        <f>IF(#REF!="Vyplň údaj","",IF(#REF!="","",#REF!))</f>
        <v>#REF!</v>
      </c>
      <c r="K18" s="25"/>
    </row>
    <row r="19" spans="2:11" s="1" customFormat="1" ht="6.95" customHeight="1">
      <c r="B19" s="23"/>
      <c r="C19" s="24"/>
      <c r="D19" s="24"/>
      <c r="E19" s="24"/>
      <c r="F19" s="24"/>
      <c r="G19" s="24"/>
      <c r="H19" s="24"/>
      <c r="I19" s="53"/>
      <c r="J19" s="24"/>
      <c r="K19" s="25"/>
    </row>
    <row r="20" spans="2:11" s="1" customFormat="1" ht="14.45" customHeight="1">
      <c r="B20" s="23"/>
      <c r="C20" s="24"/>
      <c r="D20" s="22" t="s">
        <v>16</v>
      </c>
      <c r="E20" s="24"/>
      <c r="F20" s="24"/>
      <c r="G20" s="24"/>
      <c r="H20" s="24"/>
      <c r="I20" s="54" t="s">
        <v>12</v>
      </c>
      <c r="J20" s="21" t="s">
        <v>7</v>
      </c>
      <c r="K20" s="25"/>
    </row>
    <row r="21" spans="2:11" s="1" customFormat="1" ht="18" customHeight="1">
      <c r="B21" s="23"/>
      <c r="C21" s="24"/>
      <c r="D21" s="24"/>
      <c r="E21" s="21" t="s">
        <v>17</v>
      </c>
      <c r="F21" s="24"/>
      <c r="G21" s="24"/>
      <c r="H21" s="24"/>
      <c r="I21" s="54" t="s">
        <v>14</v>
      </c>
      <c r="J21" s="21" t="s">
        <v>7</v>
      </c>
      <c r="K21" s="25"/>
    </row>
    <row r="22" spans="2:11" s="1" customFormat="1" ht="6.95" customHeight="1">
      <c r="B22" s="23"/>
      <c r="C22" s="24"/>
      <c r="D22" s="24"/>
      <c r="E22" s="24"/>
      <c r="F22" s="24"/>
      <c r="G22" s="24"/>
      <c r="H22" s="24"/>
      <c r="I22" s="53"/>
      <c r="J22" s="24"/>
      <c r="K22" s="25"/>
    </row>
    <row r="23" spans="2:11" s="1" customFormat="1" ht="14.45" customHeight="1">
      <c r="B23" s="23"/>
      <c r="C23" s="24"/>
      <c r="D23" s="22" t="s">
        <v>19</v>
      </c>
      <c r="E23" s="24"/>
      <c r="F23" s="24"/>
      <c r="G23" s="24"/>
      <c r="H23" s="24"/>
      <c r="I23" s="53"/>
      <c r="J23" s="24"/>
      <c r="K23" s="25"/>
    </row>
    <row r="24" spans="2:11" s="2" customFormat="1" ht="16.5" customHeight="1">
      <c r="B24" s="56"/>
      <c r="C24" s="57"/>
      <c r="D24" s="57"/>
      <c r="E24" s="206" t="s">
        <v>7</v>
      </c>
      <c r="F24" s="206"/>
      <c r="G24" s="206"/>
      <c r="H24" s="206"/>
      <c r="I24" s="58"/>
      <c r="J24" s="57"/>
      <c r="K24" s="59"/>
    </row>
    <row r="25" spans="2:11" s="1" customFormat="1" ht="6.95" customHeight="1">
      <c r="B25" s="23"/>
      <c r="C25" s="24"/>
      <c r="D25" s="24"/>
      <c r="E25" s="24"/>
      <c r="F25" s="24"/>
      <c r="G25" s="24"/>
      <c r="H25" s="24"/>
      <c r="I25" s="53"/>
      <c r="J25" s="24"/>
      <c r="K25" s="25"/>
    </row>
    <row r="26" spans="2:11" s="1" customFormat="1" ht="6.95" customHeight="1">
      <c r="B26" s="23"/>
      <c r="C26" s="24"/>
      <c r="D26" s="44"/>
      <c r="E26" s="44"/>
      <c r="F26" s="44"/>
      <c r="G26" s="44"/>
      <c r="H26" s="44"/>
      <c r="I26" s="60"/>
      <c r="J26" s="44"/>
      <c r="K26" s="61"/>
    </row>
    <row r="27" spans="2:11" s="1" customFormat="1" ht="25.35" customHeight="1">
      <c r="B27" s="23"/>
      <c r="C27" s="24"/>
      <c r="D27" s="62" t="s">
        <v>20</v>
      </c>
      <c r="E27" s="24"/>
      <c r="F27" s="24"/>
      <c r="G27" s="24"/>
      <c r="H27" s="24"/>
      <c r="I27" s="53"/>
      <c r="J27" s="63">
        <f>ROUND(J113,1)</f>
        <v>0</v>
      </c>
      <c r="K27" s="25"/>
    </row>
    <row r="28" spans="2:11" s="1" customFormat="1" ht="6.95" customHeight="1">
      <c r="B28" s="23"/>
      <c r="C28" s="24"/>
      <c r="D28" s="44"/>
      <c r="E28" s="44"/>
      <c r="F28" s="44"/>
      <c r="G28" s="44"/>
      <c r="H28" s="44"/>
      <c r="I28" s="60"/>
      <c r="J28" s="44"/>
      <c r="K28" s="61"/>
    </row>
    <row r="29" spans="2:11" s="1" customFormat="1" ht="14.45" customHeight="1">
      <c r="B29" s="23"/>
      <c r="C29" s="24"/>
      <c r="D29" s="24"/>
      <c r="E29" s="24"/>
      <c r="F29" s="26" t="s">
        <v>22</v>
      </c>
      <c r="G29" s="24"/>
      <c r="H29" s="24"/>
      <c r="I29" s="64" t="s">
        <v>21</v>
      </c>
      <c r="J29" s="26" t="s">
        <v>23</v>
      </c>
      <c r="K29" s="25"/>
    </row>
    <row r="30" spans="2:11" s="1" customFormat="1" ht="14.45" customHeight="1">
      <c r="B30" s="23"/>
      <c r="C30" s="24"/>
      <c r="D30" s="27" t="s">
        <v>24</v>
      </c>
      <c r="E30" s="27" t="s">
        <v>25</v>
      </c>
      <c r="F30" s="65">
        <f>ROUND(SUM(BE113:BE1347),1)</f>
        <v>0</v>
      </c>
      <c r="G30" s="24"/>
      <c r="H30" s="24"/>
      <c r="I30" s="66">
        <v>0.21</v>
      </c>
      <c r="J30" s="65">
        <f>ROUND(ROUND((SUM(BE113:BE1347)),1)*I30,2)</f>
        <v>0</v>
      </c>
      <c r="K30" s="25"/>
    </row>
    <row r="31" spans="2:11" s="1" customFormat="1" ht="14.45" customHeight="1">
      <c r="B31" s="23"/>
      <c r="C31" s="24"/>
      <c r="D31" s="24"/>
      <c r="E31" s="27" t="s">
        <v>26</v>
      </c>
      <c r="F31" s="65">
        <f>ROUND(SUM(BF113:BF1347),1)</f>
        <v>0</v>
      </c>
      <c r="G31" s="24"/>
      <c r="H31" s="24"/>
      <c r="I31" s="66">
        <v>0.15</v>
      </c>
      <c r="J31" s="65">
        <f>ROUND(ROUND((SUM(BF113:BF1347)),1)*I31,2)</f>
        <v>0</v>
      </c>
      <c r="K31" s="25"/>
    </row>
    <row r="32" spans="2:11" s="1" customFormat="1" ht="14.45" customHeight="1" hidden="1">
      <c r="B32" s="23"/>
      <c r="C32" s="24"/>
      <c r="D32" s="24"/>
      <c r="E32" s="27" t="s">
        <v>27</v>
      </c>
      <c r="F32" s="65">
        <f>ROUND(SUM(BG113:BG1347),1)</f>
        <v>0</v>
      </c>
      <c r="G32" s="24"/>
      <c r="H32" s="24"/>
      <c r="I32" s="66">
        <v>0.21</v>
      </c>
      <c r="J32" s="65">
        <v>0</v>
      </c>
      <c r="K32" s="25"/>
    </row>
    <row r="33" spans="2:11" s="1" customFormat="1" ht="14.45" customHeight="1" hidden="1">
      <c r="B33" s="23"/>
      <c r="C33" s="24"/>
      <c r="D33" s="24"/>
      <c r="E33" s="27" t="s">
        <v>28</v>
      </c>
      <c r="F33" s="65">
        <f>ROUND(SUM(BH113:BH1347),1)</f>
        <v>0</v>
      </c>
      <c r="G33" s="24"/>
      <c r="H33" s="24"/>
      <c r="I33" s="66">
        <v>0.15</v>
      </c>
      <c r="J33" s="65">
        <v>0</v>
      </c>
      <c r="K33" s="25"/>
    </row>
    <row r="34" spans="2:11" s="1" customFormat="1" ht="14.45" customHeight="1" hidden="1">
      <c r="B34" s="23"/>
      <c r="C34" s="24"/>
      <c r="D34" s="24"/>
      <c r="E34" s="27" t="s">
        <v>29</v>
      </c>
      <c r="F34" s="65">
        <f>ROUND(SUM(BI113:BI1347),1)</f>
        <v>0</v>
      </c>
      <c r="G34" s="24"/>
      <c r="H34" s="24"/>
      <c r="I34" s="66">
        <v>0</v>
      </c>
      <c r="J34" s="65">
        <v>0</v>
      </c>
      <c r="K34" s="25"/>
    </row>
    <row r="35" spans="2:11" s="1" customFormat="1" ht="6.95" customHeight="1">
      <c r="B35" s="23"/>
      <c r="C35" s="24"/>
      <c r="D35" s="24"/>
      <c r="E35" s="24"/>
      <c r="F35" s="24"/>
      <c r="G35" s="24"/>
      <c r="H35" s="24"/>
      <c r="I35" s="53"/>
      <c r="J35" s="24"/>
      <c r="K35" s="25"/>
    </row>
    <row r="36" spans="2:11" s="1" customFormat="1" ht="25.35" customHeight="1">
      <c r="B36" s="23"/>
      <c r="C36" s="67"/>
      <c r="D36" s="68" t="s">
        <v>30</v>
      </c>
      <c r="E36" s="39"/>
      <c r="F36" s="39"/>
      <c r="G36" s="69" t="s">
        <v>31</v>
      </c>
      <c r="H36" s="70" t="s">
        <v>32</v>
      </c>
      <c r="I36" s="71"/>
      <c r="J36" s="72">
        <f>SUM(J27:J34)</f>
        <v>0</v>
      </c>
      <c r="K36" s="73"/>
    </row>
    <row r="37" spans="2:11" s="1" customFormat="1" ht="14.45" customHeight="1">
      <c r="B37" s="28"/>
      <c r="C37" s="29"/>
      <c r="D37" s="29"/>
      <c r="E37" s="29"/>
      <c r="F37" s="29"/>
      <c r="G37" s="29"/>
      <c r="H37" s="29"/>
      <c r="I37" s="74"/>
      <c r="J37" s="29"/>
      <c r="K37" s="30"/>
    </row>
    <row r="41" spans="2:11" s="1" customFormat="1" ht="6.95" customHeight="1">
      <c r="B41" s="75"/>
      <c r="C41" s="76"/>
      <c r="D41" s="76"/>
      <c r="E41" s="76"/>
      <c r="F41" s="76"/>
      <c r="G41" s="76"/>
      <c r="H41" s="76"/>
      <c r="I41" s="77"/>
      <c r="J41" s="76"/>
      <c r="K41" s="78"/>
    </row>
    <row r="42" spans="2:11" s="1" customFormat="1" ht="36.95" customHeight="1">
      <c r="B42" s="23"/>
      <c r="C42" s="18" t="s">
        <v>48</v>
      </c>
      <c r="D42" s="24"/>
      <c r="E42" s="24"/>
      <c r="F42" s="24"/>
      <c r="G42" s="24"/>
      <c r="H42" s="24"/>
      <c r="I42" s="53"/>
      <c r="J42" s="24"/>
      <c r="K42" s="25"/>
    </row>
    <row r="43" spans="2:11" s="1" customFormat="1" ht="6.95" customHeight="1">
      <c r="B43" s="23"/>
      <c r="C43" s="24"/>
      <c r="D43" s="24"/>
      <c r="E43" s="24"/>
      <c r="F43" s="24"/>
      <c r="G43" s="24"/>
      <c r="H43" s="24"/>
      <c r="I43" s="53"/>
      <c r="J43" s="24"/>
      <c r="K43" s="25"/>
    </row>
    <row r="44" spans="2:11" s="1" customFormat="1" ht="14.45" customHeight="1">
      <c r="B44" s="23"/>
      <c r="C44" s="22" t="s">
        <v>5</v>
      </c>
      <c r="D44" s="24"/>
      <c r="E44" s="24"/>
      <c r="F44" s="24"/>
      <c r="G44" s="24"/>
      <c r="H44" s="24"/>
      <c r="I44" s="53"/>
      <c r="J44" s="24"/>
      <c r="K44" s="25"/>
    </row>
    <row r="45" spans="2:11" s="1" customFormat="1" ht="16.5" customHeight="1">
      <c r="B45" s="23"/>
      <c r="C45" s="24"/>
      <c r="D45" s="24"/>
      <c r="E45" s="214" t="e">
        <f>E7</f>
        <v>#REF!</v>
      </c>
      <c r="F45" s="215"/>
      <c r="G45" s="215"/>
      <c r="H45" s="215"/>
      <c r="I45" s="53"/>
      <c r="J45" s="24"/>
      <c r="K45" s="25"/>
    </row>
    <row r="46" spans="2:11" s="1" customFormat="1" ht="14.45" customHeight="1">
      <c r="B46" s="23"/>
      <c r="C46" s="22" t="s">
        <v>46</v>
      </c>
      <c r="D46" s="24"/>
      <c r="E46" s="24"/>
      <c r="F46" s="24"/>
      <c r="G46" s="24"/>
      <c r="H46" s="24"/>
      <c r="I46" s="53"/>
      <c r="J46" s="24"/>
      <c r="K46" s="25"/>
    </row>
    <row r="47" spans="2:11" s="1" customFormat="1" ht="17.25" customHeight="1">
      <c r="B47" s="23"/>
      <c r="C47" s="24"/>
      <c r="D47" s="24"/>
      <c r="E47" s="216" t="str">
        <f>E9</f>
        <v>01 - Architektonické a stavební řešení</v>
      </c>
      <c r="F47" s="217"/>
      <c r="G47" s="217"/>
      <c r="H47" s="217"/>
      <c r="I47" s="53"/>
      <c r="J47" s="24"/>
      <c r="K47" s="25"/>
    </row>
    <row r="48" spans="2:11" s="1" customFormat="1" ht="6.95" customHeight="1">
      <c r="B48" s="23"/>
      <c r="C48" s="24"/>
      <c r="D48" s="24"/>
      <c r="E48" s="24"/>
      <c r="F48" s="24"/>
      <c r="G48" s="24"/>
      <c r="H48" s="24"/>
      <c r="I48" s="53"/>
      <c r="J48" s="24"/>
      <c r="K48" s="25"/>
    </row>
    <row r="49" spans="2:11" s="1" customFormat="1" ht="18" customHeight="1">
      <c r="B49" s="23"/>
      <c r="C49" s="22" t="s">
        <v>9</v>
      </c>
      <c r="D49" s="24"/>
      <c r="E49" s="24"/>
      <c r="F49" s="21" t="str">
        <f>F12</f>
        <v xml:space="preserve"> </v>
      </c>
      <c r="G49" s="24"/>
      <c r="H49" s="24"/>
      <c r="I49" s="54" t="s">
        <v>10</v>
      </c>
      <c r="J49" s="55" t="e">
        <f>IF(J12="","",J12)</f>
        <v>#REF!</v>
      </c>
      <c r="K49" s="25"/>
    </row>
    <row r="50" spans="2:11" s="1" customFormat="1" ht="6.95" customHeight="1">
      <c r="B50" s="23"/>
      <c r="C50" s="24"/>
      <c r="D50" s="24"/>
      <c r="E50" s="24"/>
      <c r="F50" s="24"/>
      <c r="G50" s="24"/>
      <c r="H50" s="24"/>
      <c r="I50" s="53"/>
      <c r="J50" s="24"/>
      <c r="K50" s="25"/>
    </row>
    <row r="51" spans="2:11" s="1" customFormat="1" ht="15">
      <c r="B51" s="23"/>
      <c r="C51" s="22" t="s">
        <v>11</v>
      </c>
      <c r="D51" s="24"/>
      <c r="E51" s="24"/>
      <c r="F51" s="21" t="str">
        <f>E15</f>
        <v>Gymnázium Luďka Pika</v>
      </c>
      <c r="G51" s="24"/>
      <c r="H51" s="24"/>
      <c r="I51" s="54" t="s">
        <v>16</v>
      </c>
      <c r="J51" s="206" t="str">
        <f>E21</f>
        <v>HBH atellier s.r.o.</v>
      </c>
      <c r="K51" s="25"/>
    </row>
    <row r="52" spans="2:11" s="1" customFormat="1" ht="14.45" customHeight="1">
      <c r="B52" s="23"/>
      <c r="C52" s="22" t="s">
        <v>15</v>
      </c>
      <c r="D52" s="24"/>
      <c r="E52" s="24"/>
      <c r="F52" s="21" t="e">
        <f>IF(E18="","",E18)</f>
        <v>#REF!</v>
      </c>
      <c r="G52" s="24"/>
      <c r="H52" s="24"/>
      <c r="I52" s="53"/>
      <c r="J52" s="207"/>
      <c r="K52" s="25"/>
    </row>
    <row r="53" spans="2:11" s="1" customFormat="1" ht="10.35" customHeight="1">
      <c r="B53" s="23"/>
      <c r="C53" s="24"/>
      <c r="D53" s="24"/>
      <c r="E53" s="24"/>
      <c r="F53" s="24"/>
      <c r="G53" s="24"/>
      <c r="H53" s="24"/>
      <c r="I53" s="53"/>
      <c r="J53" s="24"/>
      <c r="K53" s="25"/>
    </row>
    <row r="54" spans="2:11" s="1" customFormat="1" ht="29.25" customHeight="1">
      <c r="B54" s="23"/>
      <c r="C54" s="79" t="s">
        <v>49</v>
      </c>
      <c r="D54" s="67"/>
      <c r="E54" s="67"/>
      <c r="F54" s="67"/>
      <c r="G54" s="67"/>
      <c r="H54" s="67"/>
      <c r="I54" s="80"/>
      <c r="J54" s="81" t="s">
        <v>50</v>
      </c>
      <c r="K54" s="82"/>
    </row>
    <row r="55" spans="2:11" s="1" customFormat="1" ht="10.35" customHeight="1">
      <c r="B55" s="23"/>
      <c r="C55" s="24"/>
      <c r="D55" s="24"/>
      <c r="E55" s="24"/>
      <c r="F55" s="24"/>
      <c r="G55" s="24"/>
      <c r="H55" s="24"/>
      <c r="I55" s="53"/>
      <c r="J55" s="24"/>
      <c r="K55" s="25"/>
    </row>
    <row r="56" spans="2:47" s="1" customFormat="1" ht="29.25" customHeight="1">
      <c r="B56" s="23"/>
      <c r="C56" s="83" t="s">
        <v>51</v>
      </c>
      <c r="D56" s="24"/>
      <c r="E56" s="24"/>
      <c r="F56" s="24"/>
      <c r="G56" s="24"/>
      <c r="H56" s="24"/>
      <c r="I56" s="53"/>
      <c r="J56" s="63">
        <f>J113</f>
        <v>0</v>
      </c>
      <c r="K56" s="25"/>
      <c r="AU56" s="12" t="s">
        <v>52</v>
      </c>
    </row>
    <row r="57" spans="2:11" s="3" customFormat="1" ht="24.95" customHeight="1">
      <c r="B57" s="84"/>
      <c r="C57" s="85"/>
      <c r="D57" s="86" t="s">
        <v>83</v>
      </c>
      <c r="E57" s="87"/>
      <c r="F57" s="87"/>
      <c r="G57" s="87"/>
      <c r="H57" s="87"/>
      <c r="I57" s="88"/>
      <c r="J57" s="89">
        <f>J114</f>
        <v>0</v>
      </c>
      <c r="K57" s="90"/>
    </row>
    <row r="58" spans="2:11" s="6" customFormat="1" ht="19.9" customHeight="1">
      <c r="B58" s="133"/>
      <c r="C58" s="134"/>
      <c r="D58" s="135" t="s">
        <v>84</v>
      </c>
      <c r="E58" s="136"/>
      <c r="F58" s="136"/>
      <c r="G58" s="136"/>
      <c r="H58" s="136"/>
      <c r="I58" s="137"/>
      <c r="J58" s="138">
        <f>J115</f>
        <v>0</v>
      </c>
      <c r="K58" s="139"/>
    </row>
    <row r="59" spans="2:11" s="6" customFormat="1" ht="14.85" customHeight="1">
      <c r="B59" s="133"/>
      <c r="C59" s="134"/>
      <c r="D59" s="135" t="s">
        <v>85</v>
      </c>
      <c r="E59" s="136"/>
      <c r="F59" s="136"/>
      <c r="G59" s="136"/>
      <c r="H59" s="136"/>
      <c r="I59" s="137"/>
      <c r="J59" s="138">
        <f>J116</f>
        <v>0</v>
      </c>
      <c r="K59" s="139"/>
    </row>
    <row r="60" spans="2:11" s="6" customFormat="1" ht="14.85" customHeight="1">
      <c r="B60" s="133"/>
      <c r="C60" s="134"/>
      <c r="D60" s="135" t="s">
        <v>86</v>
      </c>
      <c r="E60" s="136"/>
      <c r="F60" s="136"/>
      <c r="G60" s="136"/>
      <c r="H60" s="136"/>
      <c r="I60" s="137"/>
      <c r="J60" s="138">
        <f>J164</f>
        <v>0</v>
      </c>
      <c r="K60" s="139"/>
    </row>
    <row r="61" spans="2:11" s="6" customFormat="1" ht="14.85" customHeight="1">
      <c r="B61" s="133"/>
      <c r="C61" s="134"/>
      <c r="D61" s="135" t="s">
        <v>87</v>
      </c>
      <c r="E61" s="136"/>
      <c r="F61" s="136"/>
      <c r="G61" s="136"/>
      <c r="H61" s="136"/>
      <c r="I61" s="137"/>
      <c r="J61" s="138">
        <f>J287</f>
        <v>0</v>
      </c>
      <c r="K61" s="139"/>
    </row>
    <row r="62" spans="2:11" s="6" customFormat="1" ht="14.85" customHeight="1">
      <c r="B62" s="133"/>
      <c r="C62" s="134"/>
      <c r="D62" s="135" t="s">
        <v>88</v>
      </c>
      <c r="E62" s="136"/>
      <c r="F62" s="136"/>
      <c r="G62" s="136"/>
      <c r="H62" s="136"/>
      <c r="I62" s="137"/>
      <c r="J62" s="138">
        <f>J369</f>
        <v>0</v>
      </c>
      <c r="K62" s="139"/>
    </row>
    <row r="63" spans="2:11" s="6" customFormat="1" ht="14.85" customHeight="1">
      <c r="B63" s="133"/>
      <c r="C63" s="134"/>
      <c r="D63" s="135" t="s">
        <v>89</v>
      </c>
      <c r="E63" s="136"/>
      <c r="F63" s="136"/>
      <c r="G63" s="136"/>
      <c r="H63" s="136"/>
      <c r="I63" s="137"/>
      <c r="J63" s="138">
        <f>J430</f>
        <v>0</v>
      </c>
      <c r="K63" s="139"/>
    </row>
    <row r="64" spans="2:11" s="6" customFormat="1" ht="14.85" customHeight="1">
      <c r="B64" s="133"/>
      <c r="C64" s="134"/>
      <c r="D64" s="135" t="s">
        <v>90</v>
      </c>
      <c r="E64" s="136"/>
      <c r="F64" s="136"/>
      <c r="G64" s="136"/>
      <c r="H64" s="136"/>
      <c r="I64" s="137"/>
      <c r="J64" s="138">
        <f>J464</f>
        <v>0</v>
      </c>
      <c r="K64" s="139"/>
    </row>
    <row r="65" spans="2:11" s="6" customFormat="1" ht="14.85" customHeight="1">
      <c r="B65" s="133"/>
      <c r="C65" s="134"/>
      <c r="D65" s="135" t="s">
        <v>91</v>
      </c>
      <c r="E65" s="136"/>
      <c r="F65" s="136"/>
      <c r="G65" s="136"/>
      <c r="H65" s="136"/>
      <c r="I65" s="137"/>
      <c r="J65" s="138">
        <f>J479</f>
        <v>0</v>
      </c>
      <c r="K65" s="139"/>
    </row>
    <row r="66" spans="2:11" s="6" customFormat="1" ht="14.85" customHeight="1">
      <c r="B66" s="133"/>
      <c r="C66" s="134"/>
      <c r="D66" s="135" t="s">
        <v>92</v>
      </c>
      <c r="E66" s="136"/>
      <c r="F66" s="136"/>
      <c r="G66" s="136"/>
      <c r="H66" s="136"/>
      <c r="I66" s="137"/>
      <c r="J66" s="138">
        <f>J717</f>
        <v>0</v>
      </c>
      <c r="K66" s="139"/>
    </row>
    <row r="67" spans="2:11" s="6" customFormat="1" ht="14.85" customHeight="1">
      <c r="B67" s="133"/>
      <c r="C67" s="134"/>
      <c r="D67" s="135" t="s">
        <v>93</v>
      </c>
      <c r="E67" s="136"/>
      <c r="F67" s="136"/>
      <c r="G67" s="136"/>
      <c r="H67" s="136"/>
      <c r="I67" s="137"/>
      <c r="J67" s="138">
        <f>J720</f>
        <v>0</v>
      </c>
      <c r="K67" s="139"/>
    </row>
    <row r="68" spans="2:11" s="6" customFormat="1" ht="19.9" customHeight="1">
      <c r="B68" s="133"/>
      <c r="C68" s="134"/>
      <c r="D68" s="135" t="s">
        <v>94</v>
      </c>
      <c r="E68" s="136"/>
      <c r="F68" s="136"/>
      <c r="G68" s="136"/>
      <c r="H68" s="136"/>
      <c r="I68" s="137"/>
      <c r="J68" s="138">
        <f>J736</f>
        <v>0</v>
      </c>
      <c r="K68" s="139"/>
    </row>
    <row r="69" spans="2:11" s="6" customFormat="1" ht="14.85" customHeight="1">
      <c r="B69" s="133"/>
      <c r="C69" s="134"/>
      <c r="D69" s="135" t="s">
        <v>95</v>
      </c>
      <c r="E69" s="136"/>
      <c r="F69" s="136"/>
      <c r="G69" s="136"/>
      <c r="H69" s="136"/>
      <c r="I69" s="137"/>
      <c r="J69" s="138">
        <f>J737</f>
        <v>0</v>
      </c>
      <c r="K69" s="139"/>
    </row>
    <row r="70" spans="2:11" s="3" customFormat="1" ht="24.95" customHeight="1">
      <c r="B70" s="84"/>
      <c r="C70" s="85"/>
      <c r="D70" s="86" t="s">
        <v>96</v>
      </c>
      <c r="E70" s="87"/>
      <c r="F70" s="87"/>
      <c r="G70" s="87"/>
      <c r="H70" s="87"/>
      <c r="I70" s="88"/>
      <c r="J70" s="89">
        <f>J784</f>
        <v>0</v>
      </c>
      <c r="K70" s="90"/>
    </row>
    <row r="71" spans="2:11" s="6" customFormat="1" ht="19.9" customHeight="1">
      <c r="B71" s="133"/>
      <c r="C71" s="134"/>
      <c r="D71" s="135" t="s">
        <v>84</v>
      </c>
      <c r="E71" s="136"/>
      <c r="F71" s="136"/>
      <c r="G71" s="136"/>
      <c r="H71" s="136"/>
      <c r="I71" s="137"/>
      <c r="J71" s="138">
        <f>J785</f>
        <v>0</v>
      </c>
      <c r="K71" s="139"/>
    </row>
    <row r="72" spans="2:11" s="6" customFormat="1" ht="14.85" customHeight="1">
      <c r="B72" s="133"/>
      <c r="C72" s="134"/>
      <c r="D72" s="135" t="s">
        <v>88</v>
      </c>
      <c r="E72" s="136"/>
      <c r="F72" s="136"/>
      <c r="G72" s="136"/>
      <c r="H72" s="136"/>
      <c r="I72" s="137"/>
      <c r="J72" s="138">
        <f>J786</f>
        <v>0</v>
      </c>
      <c r="K72" s="139"/>
    </row>
    <row r="73" spans="2:11" s="6" customFormat="1" ht="14.85" customHeight="1">
      <c r="B73" s="133"/>
      <c r="C73" s="134"/>
      <c r="D73" s="135" t="s">
        <v>97</v>
      </c>
      <c r="E73" s="136"/>
      <c r="F73" s="136"/>
      <c r="G73" s="136"/>
      <c r="H73" s="136"/>
      <c r="I73" s="137"/>
      <c r="J73" s="138">
        <f>J792</f>
        <v>0</v>
      </c>
      <c r="K73" s="139"/>
    </row>
    <row r="74" spans="2:11" s="6" customFormat="1" ht="14.85" customHeight="1">
      <c r="B74" s="133"/>
      <c r="C74" s="134"/>
      <c r="D74" s="135" t="s">
        <v>98</v>
      </c>
      <c r="E74" s="136"/>
      <c r="F74" s="136"/>
      <c r="G74" s="136"/>
      <c r="H74" s="136"/>
      <c r="I74" s="137"/>
      <c r="J74" s="138">
        <f>J805</f>
        <v>0</v>
      </c>
      <c r="K74" s="139"/>
    </row>
    <row r="75" spans="2:11" s="6" customFormat="1" ht="14.85" customHeight="1">
      <c r="B75" s="133"/>
      <c r="C75" s="134"/>
      <c r="D75" s="135" t="s">
        <v>99</v>
      </c>
      <c r="E75" s="136"/>
      <c r="F75" s="136"/>
      <c r="G75" s="136"/>
      <c r="H75" s="136"/>
      <c r="I75" s="137"/>
      <c r="J75" s="138">
        <f>J820</f>
        <v>0</v>
      </c>
      <c r="K75" s="139"/>
    </row>
    <row r="76" spans="2:11" s="6" customFormat="1" ht="14.85" customHeight="1">
      <c r="B76" s="133"/>
      <c r="C76" s="134"/>
      <c r="D76" s="135" t="s">
        <v>100</v>
      </c>
      <c r="E76" s="136"/>
      <c r="F76" s="136"/>
      <c r="G76" s="136"/>
      <c r="H76" s="136"/>
      <c r="I76" s="137"/>
      <c r="J76" s="138">
        <f>J909</f>
        <v>0</v>
      </c>
      <c r="K76" s="139"/>
    </row>
    <row r="77" spans="2:11" s="6" customFormat="1" ht="14.85" customHeight="1">
      <c r="B77" s="133"/>
      <c r="C77" s="134"/>
      <c r="D77" s="135" t="s">
        <v>101</v>
      </c>
      <c r="E77" s="136"/>
      <c r="F77" s="136"/>
      <c r="G77" s="136"/>
      <c r="H77" s="136"/>
      <c r="I77" s="137"/>
      <c r="J77" s="138">
        <f>J974</f>
        <v>0</v>
      </c>
      <c r="K77" s="139"/>
    </row>
    <row r="78" spans="2:11" s="6" customFormat="1" ht="14.85" customHeight="1">
      <c r="B78" s="133"/>
      <c r="C78" s="134"/>
      <c r="D78" s="135" t="s">
        <v>90</v>
      </c>
      <c r="E78" s="136"/>
      <c r="F78" s="136"/>
      <c r="G78" s="136"/>
      <c r="H78" s="136"/>
      <c r="I78" s="137"/>
      <c r="J78" s="138">
        <f>J1046</f>
        <v>0</v>
      </c>
      <c r="K78" s="139"/>
    </row>
    <row r="79" spans="2:11" s="6" customFormat="1" ht="14.85" customHeight="1">
      <c r="B79" s="133"/>
      <c r="C79" s="134"/>
      <c r="D79" s="135" t="s">
        <v>92</v>
      </c>
      <c r="E79" s="136"/>
      <c r="F79" s="136"/>
      <c r="G79" s="136"/>
      <c r="H79" s="136"/>
      <c r="I79" s="137"/>
      <c r="J79" s="138">
        <f>J1066</f>
        <v>0</v>
      </c>
      <c r="K79" s="139"/>
    </row>
    <row r="80" spans="2:11" s="6" customFormat="1" ht="19.9" customHeight="1">
      <c r="B80" s="133"/>
      <c r="C80" s="134"/>
      <c r="D80" s="135" t="s">
        <v>94</v>
      </c>
      <c r="E80" s="136"/>
      <c r="F80" s="136"/>
      <c r="G80" s="136"/>
      <c r="H80" s="136"/>
      <c r="I80" s="137"/>
      <c r="J80" s="138">
        <f>J1069</f>
        <v>0</v>
      </c>
      <c r="K80" s="139"/>
    </row>
    <row r="81" spans="2:11" s="6" customFormat="1" ht="14.85" customHeight="1">
      <c r="B81" s="133"/>
      <c r="C81" s="134"/>
      <c r="D81" s="135" t="s">
        <v>95</v>
      </c>
      <c r="E81" s="136"/>
      <c r="F81" s="136"/>
      <c r="G81" s="136"/>
      <c r="H81" s="136"/>
      <c r="I81" s="137"/>
      <c r="J81" s="138">
        <f>J1070</f>
        <v>0</v>
      </c>
      <c r="K81" s="139"/>
    </row>
    <row r="82" spans="2:11" s="6" customFormat="1" ht="14.85" customHeight="1">
      <c r="B82" s="133"/>
      <c r="C82" s="134"/>
      <c r="D82" s="135" t="s">
        <v>102</v>
      </c>
      <c r="E82" s="136"/>
      <c r="F82" s="136"/>
      <c r="G82" s="136"/>
      <c r="H82" s="136"/>
      <c r="I82" s="137"/>
      <c r="J82" s="138">
        <f>J1101</f>
        <v>0</v>
      </c>
      <c r="K82" s="139"/>
    </row>
    <row r="83" spans="2:11" s="6" customFormat="1" ht="14.85" customHeight="1">
      <c r="B83" s="133"/>
      <c r="C83" s="134"/>
      <c r="D83" s="135" t="s">
        <v>103</v>
      </c>
      <c r="E83" s="136"/>
      <c r="F83" s="136"/>
      <c r="G83" s="136"/>
      <c r="H83" s="136"/>
      <c r="I83" s="137"/>
      <c r="J83" s="138">
        <f>J1116</f>
        <v>0</v>
      </c>
      <c r="K83" s="139"/>
    </row>
    <row r="84" spans="2:11" s="6" customFormat="1" ht="14.85" customHeight="1">
      <c r="B84" s="133"/>
      <c r="C84" s="134"/>
      <c r="D84" s="135" t="s">
        <v>104</v>
      </c>
      <c r="E84" s="136"/>
      <c r="F84" s="136"/>
      <c r="G84" s="136"/>
      <c r="H84" s="136"/>
      <c r="I84" s="137"/>
      <c r="J84" s="138">
        <f>J1144</f>
        <v>0</v>
      </c>
      <c r="K84" s="139"/>
    </row>
    <row r="85" spans="2:11" s="6" customFormat="1" ht="14.85" customHeight="1">
      <c r="B85" s="133"/>
      <c r="C85" s="134"/>
      <c r="D85" s="135" t="s">
        <v>105</v>
      </c>
      <c r="E85" s="136"/>
      <c r="F85" s="136"/>
      <c r="G85" s="136"/>
      <c r="H85" s="136"/>
      <c r="I85" s="137"/>
      <c r="J85" s="138">
        <f>J1155</f>
        <v>0</v>
      </c>
      <c r="K85" s="139"/>
    </row>
    <row r="86" spans="2:11" s="6" customFormat="1" ht="14.85" customHeight="1">
      <c r="B86" s="133"/>
      <c r="C86" s="134"/>
      <c r="D86" s="135" t="s">
        <v>106</v>
      </c>
      <c r="E86" s="136"/>
      <c r="F86" s="136"/>
      <c r="G86" s="136"/>
      <c r="H86" s="136"/>
      <c r="I86" s="137"/>
      <c r="J86" s="138">
        <f>J1173</f>
        <v>0</v>
      </c>
      <c r="K86" s="139"/>
    </row>
    <row r="87" spans="2:11" s="6" customFormat="1" ht="14.85" customHeight="1">
      <c r="B87" s="133"/>
      <c r="C87" s="134"/>
      <c r="D87" s="135" t="s">
        <v>107</v>
      </c>
      <c r="E87" s="136"/>
      <c r="F87" s="136"/>
      <c r="G87" s="136"/>
      <c r="H87" s="136"/>
      <c r="I87" s="137"/>
      <c r="J87" s="138">
        <f>J1186</f>
        <v>0</v>
      </c>
      <c r="K87" s="139"/>
    </row>
    <row r="88" spans="2:11" s="6" customFormat="1" ht="14.85" customHeight="1">
      <c r="B88" s="133"/>
      <c r="C88" s="134"/>
      <c r="D88" s="135" t="s">
        <v>108</v>
      </c>
      <c r="E88" s="136"/>
      <c r="F88" s="136"/>
      <c r="G88" s="136"/>
      <c r="H88" s="136"/>
      <c r="I88" s="137"/>
      <c r="J88" s="138">
        <f>J1204</f>
        <v>0</v>
      </c>
      <c r="K88" s="139"/>
    </row>
    <row r="89" spans="2:11" s="6" customFormat="1" ht="14.85" customHeight="1">
      <c r="B89" s="133"/>
      <c r="C89" s="134"/>
      <c r="D89" s="135" t="s">
        <v>109</v>
      </c>
      <c r="E89" s="136"/>
      <c r="F89" s="136"/>
      <c r="G89" s="136"/>
      <c r="H89" s="136"/>
      <c r="I89" s="137"/>
      <c r="J89" s="138">
        <f>J1215</f>
        <v>0</v>
      </c>
      <c r="K89" s="139"/>
    </row>
    <row r="90" spans="2:11" s="6" customFormat="1" ht="14.85" customHeight="1">
      <c r="B90" s="133"/>
      <c r="C90" s="134"/>
      <c r="D90" s="135" t="s">
        <v>110</v>
      </c>
      <c r="E90" s="136"/>
      <c r="F90" s="136"/>
      <c r="G90" s="136"/>
      <c r="H90" s="136"/>
      <c r="I90" s="137"/>
      <c r="J90" s="138">
        <f>J1244</f>
        <v>0</v>
      </c>
      <c r="K90" s="139"/>
    </row>
    <row r="91" spans="2:11" s="6" customFormat="1" ht="14.85" customHeight="1">
      <c r="B91" s="133"/>
      <c r="C91" s="134"/>
      <c r="D91" s="135" t="s">
        <v>111</v>
      </c>
      <c r="E91" s="136"/>
      <c r="F91" s="136"/>
      <c r="G91" s="136"/>
      <c r="H91" s="136"/>
      <c r="I91" s="137"/>
      <c r="J91" s="138">
        <f>J1262</f>
        <v>0</v>
      </c>
      <c r="K91" s="139"/>
    </row>
    <row r="92" spans="2:11" s="6" customFormat="1" ht="14.85" customHeight="1">
      <c r="B92" s="133"/>
      <c r="C92" s="134"/>
      <c r="D92" s="135" t="s">
        <v>112</v>
      </c>
      <c r="E92" s="136"/>
      <c r="F92" s="136"/>
      <c r="G92" s="136"/>
      <c r="H92" s="136"/>
      <c r="I92" s="137"/>
      <c r="J92" s="138">
        <f>J1284</f>
        <v>0</v>
      </c>
      <c r="K92" s="139"/>
    </row>
    <row r="93" spans="2:11" s="6" customFormat="1" ht="14.85" customHeight="1">
      <c r="B93" s="133"/>
      <c r="C93" s="134"/>
      <c r="D93" s="135" t="s">
        <v>113</v>
      </c>
      <c r="E93" s="136"/>
      <c r="F93" s="136"/>
      <c r="G93" s="136"/>
      <c r="H93" s="136"/>
      <c r="I93" s="137"/>
      <c r="J93" s="138">
        <f>J1330</f>
        <v>0</v>
      </c>
      <c r="K93" s="139"/>
    </row>
    <row r="94" spans="2:11" s="1" customFormat="1" ht="21.75" customHeight="1">
      <c r="B94" s="23"/>
      <c r="C94" s="24"/>
      <c r="D94" s="24"/>
      <c r="E94" s="24"/>
      <c r="F94" s="24"/>
      <c r="G94" s="24"/>
      <c r="H94" s="24"/>
      <c r="I94" s="53"/>
      <c r="J94" s="24"/>
      <c r="K94" s="25"/>
    </row>
    <row r="95" spans="2:11" s="1" customFormat="1" ht="6.95" customHeight="1">
      <c r="B95" s="28"/>
      <c r="C95" s="29"/>
      <c r="D95" s="29"/>
      <c r="E95" s="29"/>
      <c r="F95" s="29"/>
      <c r="G95" s="29"/>
      <c r="H95" s="29"/>
      <c r="I95" s="74"/>
      <c r="J95" s="29"/>
      <c r="K95" s="30"/>
    </row>
    <row r="99" spans="2:12" s="1" customFormat="1" ht="6.95" customHeight="1">
      <c r="B99" s="31"/>
      <c r="C99" s="32"/>
      <c r="D99" s="32"/>
      <c r="E99" s="32"/>
      <c r="F99" s="32"/>
      <c r="G99" s="32"/>
      <c r="H99" s="32"/>
      <c r="I99" s="77"/>
      <c r="J99" s="32"/>
      <c r="K99" s="32"/>
      <c r="L99" s="33"/>
    </row>
    <row r="100" spans="2:12" s="1" customFormat="1" ht="36.95" customHeight="1">
      <c r="B100" s="23"/>
      <c r="C100" s="34" t="s">
        <v>53</v>
      </c>
      <c r="D100" s="35"/>
      <c r="E100" s="35"/>
      <c r="F100" s="35"/>
      <c r="G100" s="35"/>
      <c r="H100" s="35"/>
      <c r="I100" s="91"/>
      <c r="J100" s="35"/>
      <c r="K100" s="35"/>
      <c r="L100" s="33"/>
    </row>
    <row r="101" spans="2:12" s="1" customFormat="1" ht="6.95" customHeight="1">
      <c r="B101" s="23"/>
      <c r="C101" s="35"/>
      <c r="D101" s="35"/>
      <c r="E101" s="35"/>
      <c r="F101" s="35"/>
      <c r="G101" s="35"/>
      <c r="H101" s="35"/>
      <c r="I101" s="91"/>
      <c r="J101" s="35"/>
      <c r="K101" s="35"/>
      <c r="L101" s="33"/>
    </row>
    <row r="102" spans="2:12" s="1" customFormat="1" ht="14.45" customHeight="1">
      <c r="B102" s="23"/>
      <c r="C102" s="36" t="s">
        <v>5</v>
      </c>
      <c r="D102" s="35"/>
      <c r="E102" s="35"/>
      <c r="F102" s="35"/>
      <c r="G102" s="35"/>
      <c r="H102" s="35"/>
      <c r="I102" s="91"/>
      <c r="J102" s="35"/>
      <c r="K102" s="35"/>
      <c r="L102" s="33"/>
    </row>
    <row r="103" spans="2:12" s="1" customFormat="1" ht="16.5" customHeight="1">
      <c r="B103" s="23"/>
      <c r="C103" s="35"/>
      <c r="D103" s="35"/>
      <c r="E103" s="208" t="e">
        <f>E7</f>
        <v>#REF!</v>
      </c>
      <c r="F103" s="209"/>
      <c r="G103" s="209"/>
      <c r="H103" s="209"/>
      <c r="I103" s="91"/>
      <c r="J103" s="35"/>
      <c r="K103" s="35"/>
      <c r="L103" s="33"/>
    </row>
    <row r="104" spans="2:12" s="1" customFormat="1" ht="14.45" customHeight="1">
      <c r="B104" s="23"/>
      <c r="C104" s="36" t="s">
        <v>46</v>
      </c>
      <c r="D104" s="35"/>
      <c r="E104" s="35"/>
      <c r="F104" s="35"/>
      <c r="G104" s="35"/>
      <c r="H104" s="35"/>
      <c r="I104" s="91"/>
      <c r="J104" s="35"/>
      <c r="K104" s="35"/>
      <c r="L104" s="33"/>
    </row>
    <row r="105" spans="2:12" s="1" customFormat="1" ht="17.25" customHeight="1">
      <c r="B105" s="23"/>
      <c r="C105" s="35"/>
      <c r="D105" s="35"/>
      <c r="E105" s="210" t="str">
        <f>E9</f>
        <v>01 - Architektonické a stavební řešení</v>
      </c>
      <c r="F105" s="211"/>
      <c r="G105" s="211"/>
      <c r="H105" s="211"/>
      <c r="I105" s="91"/>
      <c r="J105" s="35"/>
      <c r="K105" s="35"/>
      <c r="L105" s="33"/>
    </row>
    <row r="106" spans="2:12" s="1" customFormat="1" ht="6.95" customHeight="1">
      <c r="B106" s="23"/>
      <c r="C106" s="35"/>
      <c r="D106" s="35"/>
      <c r="E106" s="35"/>
      <c r="F106" s="35"/>
      <c r="G106" s="35"/>
      <c r="H106" s="35"/>
      <c r="I106" s="91"/>
      <c r="J106" s="35"/>
      <c r="K106" s="35"/>
      <c r="L106" s="33"/>
    </row>
    <row r="107" spans="2:12" s="1" customFormat="1" ht="18" customHeight="1">
      <c r="B107" s="23"/>
      <c r="C107" s="36" t="s">
        <v>9</v>
      </c>
      <c r="D107" s="35"/>
      <c r="E107" s="35"/>
      <c r="F107" s="92" t="str">
        <f>F12</f>
        <v xml:space="preserve"> </v>
      </c>
      <c r="G107" s="35"/>
      <c r="H107" s="35"/>
      <c r="I107" s="93" t="s">
        <v>10</v>
      </c>
      <c r="J107" s="37" t="e">
        <f>IF(J12="","",J12)</f>
        <v>#REF!</v>
      </c>
      <c r="K107" s="35"/>
      <c r="L107" s="33"/>
    </row>
    <row r="108" spans="2:12" s="1" customFormat="1" ht="6.95" customHeight="1">
      <c r="B108" s="23"/>
      <c r="C108" s="35"/>
      <c r="D108" s="35"/>
      <c r="E108" s="35"/>
      <c r="F108" s="35"/>
      <c r="G108" s="35"/>
      <c r="H108" s="35"/>
      <c r="I108" s="91"/>
      <c r="J108" s="35"/>
      <c r="K108" s="35"/>
      <c r="L108" s="33"/>
    </row>
    <row r="109" spans="2:12" s="1" customFormat="1" ht="15">
      <c r="B109" s="23"/>
      <c r="C109" s="36" t="s">
        <v>11</v>
      </c>
      <c r="D109" s="35"/>
      <c r="E109" s="35"/>
      <c r="F109" s="92" t="str">
        <f>E15</f>
        <v>Gymnázium Luďka Pika</v>
      </c>
      <c r="G109" s="35"/>
      <c r="H109" s="35"/>
      <c r="I109" s="93" t="s">
        <v>16</v>
      </c>
      <c r="J109" s="92" t="str">
        <f>E21</f>
        <v>HBH atellier s.r.o.</v>
      </c>
      <c r="K109" s="35"/>
      <c r="L109" s="33"/>
    </row>
    <row r="110" spans="2:12" s="1" customFormat="1" ht="14.45" customHeight="1">
      <c r="B110" s="23"/>
      <c r="C110" s="36" t="s">
        <v>15</v>
      </c>
      <c r="D110" s="35"/>
      <c r="E110" s="35"/>
      <c r="F110" s="92" t="e">
        <f>IF(E18="","",E18)</f>
        <v>#REF!</v>
      </c>
      <c r="G110" s="35"/>
      <c r="H110" s="35"/>
      <c r="I110" s="91"/>
      <c r="J110" s="35"/>
      <c r="K110" s="35"/>
      <c r="L110" s="33"/>
    </row>
    <row r="111" spans="2:12" s="1" customFormat="1" ht="10.35" customHeight="1">
      <c r="B111" s="23"/>
      <c r="C111" s="35"/>
      <c r="D111" s="35"/>
      <c r="E111" s="35"/>
      <c r="F111" s="35"/>
      <c r="G111" s="35"/>
      <c r="H111" s="35"/>
      <c r="I111" s="91"/>
      <c r="J111" s="35"/>
      <c r="K111" s="35"/>
      <c r="L111" s="33"/>
    </row>
    <row r="112" spans="2:20" s="4" customFormat="1" ht="29.25" customHeight="1">
      <c r="B112" s="94"/>
      <c r="C112" s="95" t="s">
        <v>54</v>
      </c>
      <c r="D112" s="96" t="s">
        <v>34</v>
      </c>
      <c r="E112" s="96" t="s">
        <v>33</v>
      </c>
      <c r="F112" s="96" t="s">
        <v>55</v>
      </c>
      <c r="G112" s="96" t="s">
        <v>56</v>
      </c>
      <c r="H112" s="96" t="s">
        <v>57</v>
      </c>
      <c r="I112" s="97" t="s">
        <v>58</v>
      </c>
      <c r="J112" s="96" t="s">
        <v>50</v>
      </c>
      <c r="K112" s="98" t="s">
        <v>59</v>
      </c>
      <c r="L112" s="99"/>
      <c r="M112" s="40" t="s">
        <v>60</v>
      </c>
      <c r="N112" s="41" t="s">
        <v>24</v>
      </c>
      <c r="O112" s="41" t="s">
        <v>61</v>
      </c>
      <c r="P112" s="41" t="s">
        <v>62</v>
      </c>
      <c r="Q112" s="41" t="s">
        <v>63</v>
      </c>
      <c r="R112" s="41" t="s">
        <v>64</v>
      </c>
      <c r="S112" s="41" t="s">
        <v>65</v>
      </c>
      <c r="T112" s="42" t="s">
        <v>66</v>
      </c>
    </row>
    <row r="113" spans="2:63" s="1" customFormat="1" ht="29.25" customHeight="1">
      <c r="B113" s="23"/>
      <c r="C113" s="45" t="s">
        <v>51</v>
      </c>
      <c r="D113" s="35"/>
      <c r="E113" s="35"/>
      <c r="F113" s="35"/>
      <c r="G113" s="35"/>
      <c r="H113" s="35"/>
      <c r="I113" s="91"/>
      <c r="J113" s="100">
        <f>BK113</f>
        <v>0</v>
      </c>
      <c r="K113" s="35"/>
      <c r="L113" s="33"/>
      <c r="M113" s="43"/>
      <c r="N113" s="44"/>
      <c r="O113" s="44"/>
      <c r="P113" s="101">
        <f>P114+P784</f>
        <v>0</v>
      </c>
      <c r="Q113" s="44"/>
      <c r="R113" s="101">
        <f>R114+R784</f>
        <v>2052.5873447999998</v>
      </c>
      <c r="S113" s="44"/>
      <c r="T113" s="102">
        <f>T114+T784</f>
        <v>292.0945320000001</v>
      </c>
      <c r="AT113" s="12" t="s">
        <v>35</v>
      </c>
      <c r="AU113" s="12" t="s">
        <v>52</v>
      </c>
      <c r="BK113" s="103">
        <f>BK114+BK784</f>
        <v>0</v>
      </c>
    </row>
    <row r="114" spans="2:63" s="5" customFormat="1" ht="37.35" customHeight="1">
      <c r="B114" s="104"/>
      <c r="C114" s="105"/>
      <c r="D114" s="106" t="s">
        <v>35</v>
      </c>
      <c r="E114" s="107" t="s">
        <v>114</v>
      </c>
      <c r="F114" s="107" t="s">
        <v>115</v>
      </c>
      <c r="G114" s="105"/>
      <c r="H114" s="105"/>
      <c r="I114" s="108"/>
      <c r="J114" s="109">
        <f>BK114</f>
        <v>0</v>
      </c>
      <c r="K114" s="105"/>
      <c r="L114" s="110"/>
      <c r="M114" s="111"/>
      <c r="N114" s="112"/>
      <c r="O114" s="112"/>
      <c r="P114" s="113">
        <f>P115+P736</f>
        <v>0</v>
      </c>
      <c r="Q114" s="112"/>
      <c r="R114" s="113">
        <f>R115+R736</f>
        <v>1493.2009701</v>
      </c>
      <c r="S114" s="112"/>
      <c r="T114" s="114">
        <f>T115+T736</f>
        <v>292.0945320000001</v>
      </c>
      <c r="AR114" s="115" t="s">
        <v>37</v>
      </c>
      <c r="AT114" s="116" t="s">
        <v>35</v>
      </c>
      <c r="AU114" s="116" t="s">
        <v>36</v>
      </c>
      <c r="AY114" s="115" t="s">
        <v>67</v>
      </c>
      <c r="BK114" s="117">
        <f>BK115+BK736</f>
        <v>0</v>
      </c>
    </row>
    <row r="115" spans="2:63" s="5" customFormat="1" ht="19.9" customHeight="1">
      <c r="B115" s="104"/>
      <c r="C115" s="105"/>
      <c r="D115" s="106" t="s">
        <v>35</v>
      </c>
      <c r="E115" s="140" t="s">
        <v>116</v>
      </c>
      <c r="F115" s="140" t="s">
        <v>117</v>
      </c>
      <c r="G115" s="105"/>
      <c r="H115" s="105"/>
      <c r="I115" s="108"/>
      <c r="J115" s="141">
        <f>BK115</f>
        <v>0</v>
      </c>
      <c r="K115" s="105"/>
      <c r="L115" s="110"/>
      <c r="M115" s="111"/>
      <c r="N115" s="112"/>
      <c r="O115" s="112"/>
      <c r="P115" s="113">
        <f>P116+P164+P287+P369+P430+P464+P479+P717+P720</f>
        <v>0</v>
      </c>
      <c r="Q115" s="112"/>
      <c r="R115" s="113">
        <f>R116+R164+R287+R369+R430+R464+R479+R717+R720</f>
        <v>1491.1969055</v>
      </c>
      <c r="S115" s="112"/>
      <c r="T115" s="114">
        <f>T116+T164+T287+T369+T430+T464+T479+T717+T720</f>
        <v>292.0945320000001</v>
      </c>
      <c r="AR115" s="115" t="s">
        <v>37</v>
      </c>
      <c r="AT115" s="116" t="s">
        <v>35</v>
      </c>
      <c r="AU115" s="116" t="s">
        <v>37</v>
      </c>
      <c r="AY115" s="115" t="s">
        <v>67</v>
      </c>
      <c r="BK115" s="117">
        <f>BK116+BK164+BK287+BK369+BK430+BK464+BK479+BK717+BK720</f>
        <v>0</v>
      </c>
    </row>
    <row r="116" spans="2:63" s="5" customFormat="1" ht="14.85" customHeight="1">
      <c r="B116" s="104"/>
      <c r="C116" s="105"/>
      <c r="D116" s="106" t="s">
        <v>35</v>
      </c>
      <c r="E116" s="140" t="s">
        <v>37</v>
      </c>
      <c r="F116" s="140" t="s">
        <v>118</v>
      </c>
      <c r="G116" s="105"/>
      <c r="H116" s="105"/>
      <c r="I116" s="108"/>
      <c r="J116" s="141">
        <f>BK116</f>
        <v>0</v>
      </c>
      <c r="K116" s="105"/>
      <c r="L116" s="110"/>
      <c r="M116" s="111"/>
      <c r="N116" s="112"/>
      <c r="O116" s="112"/>
      <c r="P116" s="113">
        <f>SUM(P117:P163)</f>
        <v>0</v>
      </c>
      <c r="Q116" s="112"/>
      <c r="R116" s="113">
        <f>SUM(R117:R163)</f>
        <v>366.01</v>
      </c>
      <c r="S116" s="112"/>
      <c r="T116" s="114">
        <f>SUM(T117:T163)</f>
        <v>38.276160000000004</v>
      </c>
      <c r="AR116" s="115" t="s">
        <v>37</v>
      </c>
      <c r="AT116" s="116" t="s">
        <v>35</v>
      </c>
      <c r="AU116" s="116" t="s">
        <v>38</v>
      </c>
      <c r="AY116" s="115" t="s">
        <v>67</v>
      </c>
      <c r="BK116" s="117">
        <f>SUM(BK117:BK163)</f>
        <v>0</v>
      </c>
    </row>
    <row r="117" spans="2:65" s="1" customFormat="1" ht="16.5" customHeight="1">
      <c r="B117" s="23"/>
      <c r="C117" s="118" t="s">
        <v>37</v>
      </c>
      <c r="D117" s="118" t="s">
        <v>68</v>
      </c>
      <c r="E117" s="119" t="s">
        <v>119</v>
      </c>
      <c r="F117" s="120" t="s">
        <v>120</v>
      </c>
      <c r="G117" s="121" t="s">
        <v>121</v>
      </c>
      <c r="H117" s="122">
        <v>42.08</v>
      </c>
      <c r="I117" s="123"/>
      <c r="J117" s="122">
        <f>ROUND(I117*H117,1)</f>
        <v>0</v>
      </c>
      <c r="K117" s="120" t="s">
        <v>122</v>
      </c>
      <c r="L117" s="33"/>
      <c r="M117" s="124" t="s">
        <v>7</v>
      </c>
      <c r="N117" s="125" t="s">
        <v>25</v>
      </c>
      <c r="O117" s="24"/>
      <c r="P117" s="126">
        <f>O117*H117</f>
        <v>0</v>
      </c>
      <c r="Q117" s="126">
        <v>0</v>
      </c>
      <c r="R117" s="126">
        <f>Q117*H117</f>
        <v>0</v>
      </c>
      <c r="S117" s="126">
        <v>0</v>
      </c>
      <c r="T117" s="127">
        <f>S117*H117</f>
        <v>0</v>
      </c>
      <c r="AR117" s="12" t="s">
        <v>71</v>
      </c>
      <c r="AT117" s="12" t="s">
        <v>68</v>
      </c>
      <c r="AU117" s="12" t="s">
        <v>70</v>
      </c>
      <c r="AY117" s="12" t="s">
        <v>67</v>
      </c>
      <c r="BE117" s="128">
        <f>IF(N117="základní",J117,0)</f>
        <v>0</v>
      </c>
      <c r="BF117" s="128">
        <f>IF(N117="snížená",J117,0)</f>
        <v>0</v>
      </c>
      <c r="BG117" s="128">
        <f>IF(N117="zákl. přenesená",J117,0)</f>
        <v>0</v>
      </c>
      <c r="BH117" s="128">
        <f>IF(N117="sníž. přenesená",J117,0)</f>
        <v>0</v>
      </c>
      <c r="BI117" s="128">
        <f>IF(N117="nulová",J117,0)</f>
        <v>0</v>
      </c>
      <c r="BJ117" s="12" t="s">
        <v>37</v>
      </c>
      <c r="BK117" s="128">
        <f>ROUND(I117*H117,1)</f>
        <v>0</v>
      </c>
      <c r="BL117" s="12" t="s">
        <v>71</v>
      </c>
      <c r="BM117" s="12" t="s">
        <v>123</v>
      </c>
    </row>
    <row r="118" spans="2:47" s="1" customFormat="1" ht="27">
      <c r="B118" s="23"/>
      <c r="C118" s="35"/>
      <c r="D118" s="129" t="s">
        <v>124</v>
      </c>
      <c r="E118" s="35"/>
      <c r="F118" s="130" t="s">
        <v>125</v>
      </c>
      <c r="G118" s="35"/>
      <c r="H118" s="35"/>
      <c r="I118" s="91"/>
      <c r="J118" s="35"/>
      <c r="K118" s="35"/>
      <c r="L118" s="33"/>
      <c r="M118" s="131"/>
      <c r="N118" s="24"/>
      <c r="O118" s="24"/>
      <c r="P118" s="24"/>
      <c r="Q118" s="24"/>
      <c r="R118" s="24"/>
      <c r="S118" s="24"/>
      <c r="T118" s="38"/>
      <c r="AT118" s="12" t="s">
        <v>124</v>
      </c>
      <c r="AU118" s="12" t="s">
        <v>70</v>
      </c>
    </row>
    <row r="119" spans="2:51" s="7" customFormat="1" ht="13.5">
      <c r="B119" s="142"/>
      <c r="C119" s="143"/>
      <c r="D119" s="129" t="s">
        <v>126</v>
      </c>
      <c r="E119" s="144" t="s">
        <v>7</v>
      </c>
      <c r="F119" s="145" t="s">
        <v>127</v>
      </c>
      <c r="G119" s="143"/>
      <c r="H119" s="144" t="s">
        <v>7</v>
      </c>
      <c r="I119" s="146"/>
      <c r="J119" s="143"/>
      <c r="K119" s="143"/>
      <c r="L119" s="147"/>
      <c r="M119" s="148"/>
      <c r="N119" s="149"/>
      <c r="O119" s="149"/>
      <c r="P119" s="149"/>
      <c r="Q119" s="149"/>
      <c r="R119" s="149"/>
      <c r="S119" s="149"/>
      <c r="T119" s="150"/>
      <c r="AT119" s="151" t="s">
        <v>126</v>
      </c>
      <c r="AU119" s="151" t="s">
        <v>70</v>
      </c>
      <c r="AV119" s="7" t="s">
        <v>37</v>
      </c>
      <c r="AW119" s="7" t="s">
        <v>18</v>
      </c>
      <c r="AX119" s="7" t="s">
        <v>36</v>
      </c>
      <c r="AY119" s="151" t="s">
        <v>67</v>
      </c>
    </row>
    <row r="120" spans="2:51" s="8" customFormat="1" ht="13.5">
      <c r="B120" s="152"/>
      <c r="C120" s="153"/>
      <c r="D120" s="129" t="s">
        <v>126</v>
      </c>
      <c r="E120" s="154" t="s">
        <v>7</v>
      </c>
      <c r="F120" s="155" t="s">
        <v>128</v>
      </c>
      <c r="G120" s="153"/>
      <c r="H120" s="156">
        <v>42.08</v>
      </c>
      <c r="I120" s="157"/>
      <c r="J120" s="153"/>
      <c r="K120" s="153"/>
      <c r="L120" s="158"/>
      <c r="M120" s="159"/>
      <c r="N120" s="160"/>
      <c r="O120" s="160"/>
      <c r="P120" s="160"/>
      <c r="Q120" s="160"/>
      <c r="R120" s="160"/>
      <c r="S120" s="160"/>
      <c r="T120" s="161"/>
      <c r="AT120" s="162" t="s">
        <v>126</v>
      </c>
      <c r="AU120" s="162" t="s">
        <v>70</v>
      </c>
      <c r="AV120" s="8" t="s">
        <v>38</v>
      </c>
      <c r="AW120" s="8" t="s">
        <v>18</v>
      </c>
      <c r="AX120" s="8" t="s">
        <v>37</v>
      </c>
      <c r="AY120" s="162" t="s">
        <v>67</v>
      </c>
    </row>
    <row r="121" spans="2:65" s="1" customFormat="1" ht="16.5" customHeight="1">
      <c r="B121" s="23"/>
      <c r="C121" s="118" t="s">
        <v>38</v>
      </c>
      <c r="D121" s="118" t="s">
        <v>68</v>
      </c>
      <c r="E121" s="119" t="s">
        <v>129</v>
      </c>
      <c r="F121" s="120" t="s">
        <v>130</v>
      </c>
      <c r="G121" s="121" t="s">
        <v>131</v>
      </c>
      <c r="H121" s="122">
        <v>92.01</v>
      </c>
      <c r="I121" s="123"/>
      <c r="J121" s="122">
        <f>ROUND(I121*H121,1)</f>
        <v>0</v>
      </c>
      <c r="K121" s="120" t="s">
        <v>122</v>
      </c>
      <c r="L121" s="33"/>
      <c r="M121" s="124" t="s">
        <v>7</v>
      </c>
      <c r="N121" s="125" t="s">
        <v>25</v>
      </c>
      <c r="O121" s="24"/>
      <c r="P121" s="126">
        <f>O121*H121</f>
        <v>0</v>
      </c>
      <c r="Q121" s="126">
        <v>0</v>
      </c>
      <c r="R121" s="126">
        <f>Q121*H121</f>
        <v>0</v>
      </c>
      <c r="S121" s="126">
        <v>0.235</v>
      </c>
      <c r="T121" s="127">
        <f>S121*H121</f>
        <v>21.62235</v>
      </c>
      <c r="AR121" s="12" t="s">
        <v>71</v>
      </c>
      <c r="AT121" s="12" t="s">
        <v>68</v>
      </c>
      <c r="AU121" s="12" t="s">
        <v>70</v>
      </c>
      <c r="AY121" s="12" t="s">
        <v>67</v>
      </c>
      <c r="BE121" s="128">
        <f>IF(N121="základní",J121,0)</f>
        <v>0</v>
      </c>
      <c r="BF121" s="128">
        <f>IF(N121="snížená",J121,0)</f>
        <v>0</v>
      </c>
      <c r="BG121" s="128">
        <f>IF(N121="zákl. přenesená",J121,0)</f>
        <v>0</v>
      </c>
      <c r="BH121" s="128">
        <f>IF(N121="sníž. přenesená",J121,0)</f>
        <v>0</v>
      </c>
      <c r="BI121" s="128">
        <f>IF(N121="nulová",J121,0)</f>
        <v>0</v>
      </c>
      <c r="BJ121" s="12" t="s">
        <v>37</v>
      </c>
      <c r="BK121" s="128">
        <f>ROUND(I121*H121,1)</f>
        <v>0</v>
      </c>
      <c r="BL121" s="12" t="s">
        <v>71</v>
      </c>
      <c r="BM121" s="12" t="s">
        <v>132</v>
      </c>
    </row>
    <row r="122" spans="2:47" s="1" customFormat="1" ht="256.5">
      <c r="B122" s="23"/>
      <c r="C122" s="35"/>
      <c r="D122" s="129" t="s">
        <v>124</v>
      </c>
      <c r="E122" s="35"/>
      <c r="F122" s="130" t="s">
        <v>133</v>
      </c>
      <c r="G122" s="35"/>
      <c r="H122" s="35"/>
      <c r="I122" s="91"/>
      <c r="J122" s="35"/>
      <c r="K122" s="35"/>
      <c r="L122" s="33"/>
      <c r="M122" s="131"/>
      <c r="N122" s="24"/>
      <c r="O122" s="24"/>
      <c r="P122" s="24"/>
      <c r="Q122" s="24"/>
      <c r="R122" s="24"/>
      <c r="S122" s="24"/>
      <c r="T122" s="38"/>
      <c r="AT122" s="12" t="s">
        <v>124</v>
      </c>
      <c r="AU122" s="12" t="s">
        <v>70</v>
      </c>
    </row>
    <row r="123" spans="2:65" s="1" customFormat="1" ht="16.5" customHeight="1">
      <c r="B123" s="23"/>
      <c r="C123" s="118" t="s">
        <v>70</v>
      </c>
      <c r="D123" s="118" t="s">
        <v>68</v>
      </c>
      <c r="E123" s="119" t="s">
        <v>134</v>
      </c>
      <c r="F123" s="120" t="s">
        <v>135</v>
      </c>
      <c r="G123" s="121" t="s">
        <v>131</v>
      </c>
      <c r="H123" s="122">
        <v>92.01</v>
      </c>
      <c r="I123" s="123"/>
      <c r="J123" s="122">
        <f>ROUND(I123*H123,1)</f>
        <v>0</v>
      </c>
      <c r="K123" s="120" t="s">
        <v>122</v>
      </c>
      <c r="L123" s="33"/>
      <c r="M123" s="124" t="s">
        <v>7</v>
      </c>
      <c r="N123" s="125" t="s">
        <v>25</v>
      </c>
      <c r="O123" s="24"/>
      <c r="P123" s="126">
        <f>O123*H123</f>
        <v>0</v>
      </c>
      <c r="Q123" s="126">
        <v>0</v>
      </c>
      <c r="R123" s="126">
        <f>Q123*H123</f>
        <v>0</v>
      </c>
      <c r="S123" s="126">
        <v>0.181</v>
      </c>
      <c r="T123" s="127">
        <f>S123*H123</f>
        <v>16.65381</v>
      </c>
      <c r="AR123" s="12" t="s">
        <v>71</v>
      </c>
      <c r="AT123" s="12" t="s">
        <v>68</v>
      </c>
      <c r="AU123" s="12" t="s">
        <v>70</v>
      </c>
      <c r="AY123" s="12" t="s">
        <v>67</v>
      </c>
      <c r="BE123" s="128">
        <f>IF(N123="základní",J123,0)</f>
        <v>0</v>
      </c>
      <c r="BF123" s="128">
        <f>IF(N123="snížená",J123,0)</f>
        <v>0</v>
      </c>
      <c r="BG123" s="128">
        <f>IF(N123="zákl. přenesená",J123,0)</f>
        <v>0</v>
      </c>
      <c r="BH123" s="128">
        <f>IF(N123="sníž. přenesená",J123,0)</f>
        <v>0</v>
      </c>
      <c r="BI123" s="128">
        <f>IF(N123="nulová",J123,0)</f>
        <v>0</v>
      </c>
      <c r="BJ123" s="12" t="s">
        <v>37</v>
      </c>
      <c r="BK123" s="128">
        <f>ROUND(I123*H123,1)</f>
        <v>0</v>
      </c>
      <c r="BL123" s="12" t="s">
        <v>71</v>
      </c>
      <c r="BM123" s="12" t="s">
        <v>136</v>
      </c>
    </row>
    <row r="124" spans="2:47" s="1" customFormat="1" ht="256.5">
      <c r="B124" s="23"/>
      <c r="C124" s="35"/>
      <c r="D124" s="129" t="s">
        <v>124</v>
      </c>
      <c r="E124" s="35"/>
      <c r="F124" s="130" t="s">
        <v>133</v>
      </c>
      <c r="G124" s="35"/>
      <c r="H124" s="35"/>
      <c r="I124" s="91"/>
      <c r="J124" s="35"/>
      <c r="K124" s="35"/>
      <c r="L124" s="33"/>
      <c r="M124" s="131"/>
      <c r="N124" s="24"/>
      <c r="O124" s="24"/>
      <c r="P124" s="24"/>
      <c r="Q124" s="24"/>
      <c r="R124" s="24"/>
      <c r="S124" s="24"/>
      <c r="T124" s="38"/>
      <c r="AT124" s="12" t="s">
        <v>124</v>
      </c>
      <c r="AU124" s="12" t="s">
        <v>70</v>
      </c>
    </row>
    <row r="125" spans="2:51" s="7" customFormat="1" ht="13.5">
      <c r="B125" s="142"/>
      <c r="C125" s="143"/>
      <c r="D125" s="129" t="s">
        <v>126</v>
      </c>
      <c r="E125" s="144" t="s">
        <v>7</v>
      </c>
      <c r="F125" s="145" t="s">
        <v>127</v>
      </c>
      <c r="G125" s="143"/>
      <c r="H125" s="144" t="s">
        <v>7</v>
      </c>
      <c r="I125" s="146"/>
      <c r="J125" s="143"/>
      <c r="K125" s="143"/>
      <c r="L125" s="147"/>
      <c r="M125" s="148"/>
      <c r="N125" s="149"/>
      <c r="O125" s="149"/>
      <c r="P125" s="149"/>
      <c r="Q125" s="149"/>
      <c r="R125" s="149"/>
      <c r="S125" s="149"/>
      <c r="T125" s="150"/>
      <c r="AT125" s="151" t="s">
        <v>126</v>
      </c>
      <c r="AU125" s="151" t="s">
        <v>70</v>
      </c>
      <c r="AV125" s="7" t="s">
        <v>37</v>
      </c>
      <c r="AW125" s="7" t="s">
        <v>18</v>
      </c>
      <c r="AX125" s="7" t="s">
        <v>36</v>
      </c>
      <c r="AY125" s="151" t="s">
        <v>67</v>
      </c>
    </row>
    <row r="126" spans="2:51" s="8" customFormat="1" ht="13.5">
      <c r="B126" s="152"/>
      <c r="C126" s="153"/>
      <c r="D126" s="129" t="s">
        <v>126</v>
      </c>
      <c r="E126" s="154" t="s">
        <v>7</v>
      </c>
      <c r="F126" s="155" t="s">
        <v>137</v>
      </c>
      <c r="G126" s="153"/>
      <c r="H126" s="156">
        <v>92.01</v>
      </c>
      <c r="I126" s="157"/>
      <c r="J126" s="153"/>
      <c r="K126" s="153"/>
      <c r="L126" s="158"/>
      <c r="M126" s="159"/>
      <c r="N126" s="160"/>
      <c r="O126" s="160"/>
      <c r="P126" s="160"/>
      <c r="Q126" s="160"/>
      <c r="R126" s="160"/>
      <c r="S126" s="160"/>
      <c r="T126" s="161"/>
      <c r="AT126" s="162" t="s">
        <v>126</v>
      </c>
      <c r="AU126" s="162" t="s">
        <v>70</v>
      </c>
      <c r="AV126" s="8" t="s">
        <v>38</v>
      </c>
      <c r="AW126" s="8" t="s">
        <v>18</v>
      </c>
      <c r="AX126" s="8" t="s">
        <v>37</v>
      </c>
      <c r="AY126" s="162" t="s">
        <v>67</v>
      </c>
    </row>
    <row r="127" spans="2:65" s="1" customFormat="1" ht="16.5" customHeight="1">
      <c r="B127" s="23"/>
      <c r="C127" s="118" t="s">
        <v>71</v>
      </c>
      <c r="D127" s="118" t="s">
        <v>68</v>
      </c>
      <c r="E127" s="119" t="s">
        <v>138</v>
      </c>
      <c r="F127" s="120" t="s">
        <v>139</v>
      </c>
      <c r="G127" s="121" t="s">
        <v>140</v>
      </c>
      <c r="H127" s="122">
        <v>15.64</v>
      </c>
      <c r="I127" s="123"/>
      <c r="J127" s="122">
        <f>ROUND(I127*H127,1)</f>
        <v>0</v>
      </c>
      <c r="K127" s="120" t="s">
        <v>122</v>
      </c>
      <c r="L127" s="33"/>
      <c r="M127" s="124" t="s">
        <v>7</v>
      </c>
      <c r="N127" s="125" t="s">
        <v>25</v>
      </c>
      <c r="O127" s="24"/>
      <c r="P127" s="126">
        <f>O127*H127</f>
        <v>0</v>
      </c>
      <c r="Q127" s="126">
        <v>0</v>
      </c>
      <c r="R127" s="126">
        <f>Q127*H127</f>
        <v>0</v>
      </c>
      <c r="S127" s="126">
        <v>0</v>
      </c>
      <c r="T127" s="127">
        <f>S127*H127</f>
        <v>0</v>
      </c>
      <c r="AR127" s="12" t="s">
        <v>71</v>
      </c>
      <c r="AT127" s="12" t="s">
        <v>68</v>
      </c>
      <c r="AU127" s="12" t="s">
        <v>70</v>
      </c>
      <c r="AY127" s="12" t="s">
        <v>67</v>
      </c>
      <c r="BE127" s="128">
        <f>IF(N127="základní",J127,0)</f>
        <v>0</v>
      </c>
      <c r="BF127" s="128">
        <f>IF(N127="snížená",J127,0)</f>
        <v>0</v>
      </c>
      <c r="BG127" s="128">
        <f>IF(N127="zákl. přenesená",J127,0)</f>
        <v>0</v>
      </c>
      <c r="BH127" s="128">
        <f>IF(N127="sníž. přenesená",J127,0)</f>
        <v>0</v>
      </c>
      <c r="BI127" s="128">
        <f>IF(N127="nulová",J127,0)</f>
        <v>0</v>
      </c>
      <c r="BJ127" s="12" t="s">
        <v>37</v>
      </c>
      <c r="BK127" s="128">
        <f>ROUND(I127*H127,1)</f>
        <v>0</v>
      </c>
      <c r="BL127" s="12" t="s">
        <v>71</v>
      </c>
      <c r="BM127" s="12" t="s">
        <v>141</v>
      </c>
    </row>
    <row r="128" spans="2:47" s="1" customFormat="1" ht="108">
      <c r="B128" s="23"/>
      <c r="C128" s="35"/>
      <c r="D128" s="129" t="s">
        <v>124</v>
      </c>
      <c r="E128" s="35"/>
      <c r="F128" s="130" t="s">
        <v>142</v>
      </c>
      <c r="G128" s="35"/>
      <c r="H128" s="35"/>
      <c r="I128" s="91"/>
      <c r="J128" s="35"/>
      <c r="K128" s="35"/>
      <c r="L128" s="33"/>
      <c r="M128" s="131"/>
      <c r="N128" s="24"/>
      <c r="O128" s="24"/>
      <c r="P128" s="24"/>
      <c r="Q128" s="24"/>
      <c r="R128" s="24"/>
      <c r="S128" s="24"/>
      <c r="T128" s="38"/>
      <c r="AT128" s="12" t="s">
        <v>124</v>
      </c>
      <c r="AU128" s="12" t="s">
        <v>70</v>
      </c>
    </row>
    <row r="129" spans="2:51" s="7" customFormat="1" ht="13.5">
      <c r="B129" s="142"/>
      <c r="C129" s="143"/>
      <c r="D129" s="129" t="s">
        <v>126</v>
      </c>
      <c r="E129" s="144" t="s">
        <v>7</v>
      </c>
      <c r="F129" s="145" t="s">
        <v>127</v>
      </c>
      <c r="G129" s="143"/>
      <c r="H129" s="144" t="s">
        <v>7</v>
      </c>
      <c r="I129" s="146"/>
      <c r="J129" s="143"/>
      <c r="K129" s="143"/>
      <c r="L129" s="147"/>
      <c r="M129" s="148"/>
      <c r="N129" s="149"/>
      <c r="O129" s="149"/>
      <c r="P129" s="149"/>
      <c r="Q129" s="149"/>
      <c r="R129" s="149"/>
      <c r="S129" s="149"/>
      <c r="T129" s="150"/>
      <c r="AT129" s="151" t="s">
        <v>126</v>
      </c>
      <c r="AU129" s="151" t="s">
        <v>70</v>
      </c>
      <c r="AV129" s="7" t="s">
        <v>37</v>
      </c>
      <c r="AW129" s="7" t="s">
        <v>18</v>
      </c>
      <c r="AX129" s="7" t="s">
        <v>36</v>
      </c>
      <c r="AY129" s="151" t="s">
        <v>67</v>
      </c>
    </row>
    <row r="130" spans="2:51" s="8" customFormat="1" ht="13.5">
      <c r="B130" s="152"/>
      <c r="C130" s="153"/>
      <c r="D130" s="129" t="s">
        <v>126</v>
      </c>
      <c r="E130" s="154" t="s">
        <v>7</v>
      </c>
      <c r="F130" s="155" t="s">
        <v>143</v>
      </c>
      <c r="G130" s="153"/>
      <c r="H130" s="156">
        <v>15.64</v>
      </c>
      <c r="I130" s="157"/>
      <c r="J130" s="153"/>
      <c r="K130" s="153"/>
      <c r="L130" s="158"/>
      <c r="M130" s="159"/>
      <c r="N130" s="160"/>
      <c r="O130" s="160"/>
      <c r="P130" s="160"/>
      <c r="Q130" s="160"/>
      <c r="R130" s="160"/>
      <c r="S130" s="160"/>
      <c r="T130" s="161"/>
      <c r="AT130" s="162" t="s">
        <v>126</v>
      </c>
      <c r="AU130" s="162" t="s">
        <v>70</v>
      </c>
      <c r="AV130" s="8" t="s">
        <v>38</v>
      </c>
      <c r="AW130" s="8" t="s">
        <v>18</v>
      </c>
      <c r="AX130" s="8" t="s">
        <v>37</v>
      </c>
      <c r="AY130" s="162" t="s">
        <v>67</v>
      </c>
    </row>
    <row r="131" spans="2:65" s="1" customFormat="1" ht="16.5" customHeight="1">
      <c r="B131" s="23"/>
      <c r="C131" s="118" t="s">
        <v>72</v>
      </c>
      <c r="D131" s="118" t="s">
        <v>68</v>
      </c>
      <c r="E131" s="119" t="s">
        <v>144</v>
      </c>
      <c r="F131" s="120" t="s">
        <v>145</v>
      </c>
      <c r="G131" s="121" t="s">
        <v>140</v>
      </c>
      <c r="H131" s="122">
        <v>73.7</v>
      </c>
      <c r="I131" s="123"/>
      <c r="J131" s="122">
        <f>ROUND(I131*H131,1)</f>
        <v>0</v>
      </c>
      <c r="K131" s="120" t="s">
        <v>122</v>
      </c>
      <c r="L131" s="33"/>
      <c r="M131" s="124" t="s">
        <v>7</v>
      </c>
      <c r="N131" s="125" t="s">
        <v>25</v>
      </c>
      <c r="O131" s="24"/>
      <c r="P131" s="126">
        <f>O131*H131</f>
        <v>0</v>
      </c>
      <c r="Q131" s="126">
        <v>0</v>
      </c>
      <c r="R131" s="126">
        <f>Q131*H131</f>
        <v>0</v>
      </c>
      <c r="S131" s="126">
        <v>0</v>
      </c>
      <c r="T131" s="127">
        <f>S131*H131</f>
        <v>0</v>
      </c>
      <c r="AR131" s="12" t="s">
        <v>71</v>
      </c>
      <c r="AT131" s="12" t="s">
        <v>68</v>
      </c>
      <c r="AU131" s="12" t="s">
        <v>70</v>
      </c>
      <c r="AY131" s="12" t="s">
        <v>67</v>
      </c>
      <c r="BE131" s="128">
        <f>IF(N131="základní",J131,0)</f>
        <v>0</v>
      </c>
      <c r="BF131" s="128">
        <f>IF(N131="snížená",J131,0)</f>
        <v>0</v>
      </c>
      <c r="BG131" s="128">
        <f>IF(N131="zákl. přenesená",J131,0)</f>
        <v>0</v>
      </c>
      <c r="BH131" s="128">
        <f>IF(N131="sníž. přenesená",J131,0)</f>
        <v>0</v>
      </c>
      <c r="BI131" s="128">
        <f>IF(N131="nulová",J131,0)</f>
        <v>0</v>
      </c>
      <c r="BJ131" s="12" t="s">
        <v>37</v>
      </c>
      <c r="BK131" s="128">
        <f>ROUND(I131*H131,1)</f>
        <v>0</v>
      </c>
      <c r="BL131" s="12" t="s">
        <v>71</v>
      </c>
      <c r="BM131" s="12" t="s">
        <v>146</v>
      </c>
    </row>
    <row r="132" spans="2:47" s="1" customFormat="1" ht="40.5">
      <c r="B132" s="23"/>
      <c r="C132" s="35"/>
      <c r="D132" s="129" t="s">
        <v>124</v>
      </c>
      <c r="E132" s="35"/>
      <c r="F132" s="130" t="s">
        <v>147</v>
      </c>
      <c r="G132" s="35"/>
      <c r="H132" s="35"/>
      <c r="I132" s="91"/>
      <c r="J132" s="35"/>
      <c r="K132" s="35"/>
      <c r="L132" s="33"/>
      <c r="M132" s="131"/>
      <c r="N132" s="24"/>
      <c r="O132" s="24"/>
      <c r="P132" s="24"/>
      <c r="Q132" s="24"/>
      <c r="R132" s="24"/>
      <c r="S132" s="24"/>
      <c r="T132" s="38"/>
      <c r="AT132" s="12" t="s">
        <v>124</v>
      </c>
      <c r="AU132" s="12" t="s">
        <v>70</v>
      </c>
    </row>
    <row r="133" spans="2:51" s="7" customFormat="1" ht="13.5">
      <c r="B133" s="142"/>
      <c r="C133" s="143"/>
      <c r="D133" s="129" t="s">
        <v>126</v>
      </c>
      <c r="E133" s="144" t="s">
        <v>7</v>
      </c>
      <c r="F133" s="145" t="s">
        <v>148</v>
      </c>
      <c r="G133" s="143"/>
      <c r="H133" s="144" t="s">
        <v>7</v>
      </c>
      <c r="I133" s="146"/>
      <c r="J133" s="143"/>
      <c r="K133" s="143"/>
      <c r="L133" s="147"/>
      <c r="M133" s="148"/>
      <c r="N133" s="149"/>
      <c r="O133" s="149"/>
      <c r="P133" s="149"/>
      <c r="Q133" s="149"/>
      <c r="R133" s="149"/>
      <c r="S133" s="149"/>
      <c r="T133" s="150"/>
      <c r="AT133" s="151" t="s">
        <v>126</v>
      </c>
      <c r="AU133" s="151" t="s">
        <v>70</v>
      </c>
      <c r="AV133" s="7" t="s">
        <v>37</v>
      </c>
      <c r="AW133" s="7" t="s">
        <v>18</v>
      </c>
      <c r="AX133" s="7" t="s">
        <v>36</v>
      </c>
      <c r="AY133" s="151" t="s">
        <v>67</v>
      </c>
    </row>
    <row r="134" spans="2:51" s="8" customFormat="1" ht="13.5">
      <c r="B134" s="152"/>
      <c r="C134" s="153"/>
      <c r="D134" s="129" t="s">
        <v>126</v>
      </c>
      <c r="E134" s="154" t="s">
        <v>7</v>
      </c>
      <c r="F134" s="155" t="s">
        <v>149</v>
      </c>
      <c r="G134" s="153"/>
      <c r="H134" s="156">
        <v>7.63</v>
      </c>
      <c r="I134" s="157"/>
      <c r="J134" s="153"/>
      <c r="K134" s="153"/>
      <c r="L134" s="158"/>
      <c r="M134" s="159"/>
      <c r="N134" s="160"/>
      <c r="O134" s="160"/>
      <c r="P134" s="160"/>
      <c r="Q134" s="160"/>
      <c r="R134" s="160"/>
      <c r="S134" s="160"/>
      <c r="T134" s="161"/>
      <c r="AT134" s="162" t="s">
        <v>126</v>
      </c>
      <c r="AU134" s="162" t="s">
        <v>70</v>
      </c>
      <c r="AV134" s="8" t="s">
        <v>38</v>
      </c>
      <c r="AW134" s="8" t="s">
        <v>18</v>
      </c>
      <c r="AX134" s="8" t="s">
        <v>36</v>
      </c>
      <c r="AY134" s="162" t="s">
        <v>67</v>
      </c>
    </row>
    <row r="135" spans="2:51" s="8" customFormat="1" ht="13.5">
      <c r="B135" s="152"/>
      <c r="C135" s="153"/>
      <c r="D135" s="129" t="s">
        <v>126</v>
      </c>
      <c r="E135" s="154" t="s">
        <v>7</v>
      </c>
      <c r="F135" s="155" t="s">
        <v>150</v>
      </c>
      <c r="G135" s="153"/>
      <c r="H135" s="156">
        <v>21.88</v>
      </c>
      <c r="I135" s="157"/>
      <c r="J135" s="153"/>
      <c r="K135" s="153"/>
      <c r="L135" s="158"/>
      <c r="M135" s="159"/>
      <c r="N135" s="160"/>
      <c r="O135" s="160"/>
      <c r="P135" s="160"/>
      <c r="Q135" s="160"/>
      <c r="R135" s="160"/>
      <c r="S135" s="160"/>
      <c r="T135" s="161"/>
      <c r="AT135" s="162" t="s">
        <v>126</v>
      </c>
      <c r="AU135" s="162" t="s">
        <v>70</v>
      </c>
      <c r="AV135" s="8" t="s">
        <v>38</v>
      </c>
      <c r="AW135" s="8" t="s">
        <v>18</v>
      </c>
      <c r="AX135" s="8" t="s">
        <v>36</v>
      </c>
      <c r="AY135" s="162" t="s">
        <v>67</v>
      </c>
    </row>
    <row r="136" spans="2:51" s="7" customFormat="1" ht="13.5">
      <c r="B136" s="142"/>
      <c r="C136" s="143"/>
      <c r="D136" s="129" t="s">
        <v>126</v>
      </c>
      <c r="E136" s="144" t="s">
        <v>7</v>
      </c>
      <c r="F136" s="145" t="s">
        <v>151</v>
      </c>
      <c r="G136" s="143"/>
      <c r="H136" s="144" t="s">
        <v>7</v>
      </c>
      <c r="I136" s="146"/>
      <c r="J136" s="143"/>
      <c r="K136" s="143"/>
      <c r="L136" s="147"/>
      <c r="M136" s="148"/>
      <c r="N136" s="149"/>
      <c r="O136" s="149"/>
      <c r="P136" s="149"/>
      <c r="Q136" s="149"/>
      <c r="R136" s="149"/>
      <c r="S136" s="149"/>
      <c r="T136" s="150"/>
      <c r="AT136" s="151" t="s">
        <v>126</v>
      </c>
      <c r="AU136" s="151" t="s">
        <v>70</v>
      </c>
      <c r="AV136" s="7" t="s">
        <v>37</v>
      </c>
      <c r="AW136" s="7" t="s">
        <v>18</v>
      </c>
      <c r="AX136" s="7" t="s">
        <v>36</v>
      </c>
      <c r="AY136" s="151" t="s">
        <v>67</v>
      </c>
    </row>
    <row r="137" spans="2:51" s="8" customFormat="1" ht="13.5">
      <c r="B137" s="152"/>
      <c r="C137" s="153"/>
      <c r="D137" s="129" t="s">
        <v>126</v>
      </c>
      <c r="E137" s="154" t="s">
        <v>7</v>
      </c>
      <c r="F137" s="155" t="s">
        <v>152</v>
      </c>
      <c r="G137" s="153"/>
      <c r="H137" s="156">
        <v>6.56</v>
      </c>
      <c r="I137" s="157"/>
      <c r="J137" s="153"/>
      <c r="K137" s="153"/>
      <c r="L137" s="158"/>
      <c r="M137" s="159"/>
      <c r="N137" s="160"/>
      <c r="O137" s="160"/>
      <c r="P137" s="160"/>
      <c r="Q137" s="160"/>
      <c r="R137" s="160"/>
      <c r="S137" s="160"/>
      <c r="T137" s="161"/>
      <c r="AT137" s="162" t="s">
        <v>126</v>
      </c>
      <c r="AU137" s="162" t="s">
        <v>70</v>
      </c>
      <c r="AV137" s="8" t="s">
        <v>38</v>
      </c>
      <c r="AW137" s="8" t="s">
        <v>18</v>
      </c>
      <c r="AX137" s="8" t="s">
        <v>36</v>
      </c>
      <c r="AY137" s="162" t="s">
        <v>67</v>
      </c>
    </row>
    <row r="138" spans="2:51" s="7" customFormat="1" ht="13.5">
      <c r="B138" s="142"/>
      <c r="C138" s="143"/>
      <c r="D138" s="129" t="s">
        <v>126</v>
      </c>
      <c r="E138" s="144" t="s">
        <v>7</v>
      </c>
      <c r="F138" s="145" t="s">
        <v>153</v>
      </c>
      <c r="G138" s="143"/>
      <c r="H138" s="144" t="s">
        <v>7</v>
      </c>
      <c r="I138" s="146"/>
      <c r="J138" s="143"/>
      <c r="K138" s="143"/>
      <c r="L138" s="147"/>
      <c r="M138" s="148"/>
      <c r="N138" s="149"/>
      <c r="O138" s="149"/>
      <c r="P138" s="149"/>
      <c r="Q138" s="149"/>
      <c r="R138" s="149"/>
      <c r="S138" s="149"/>
      <c r="T138" s="150"/>
      <c r="AT138" s="151" t="s">
        <v>126</v>
      </c>
      <c r="AU138" s="151" t="s">
        <v>70</v>
      </c>
      <c r="AV138" s="7" t="s">
        <v>37</v>
      </c>
      <c r="AW138" s="7" t="s">
        <v>18</v>
      </c>
      <c r="AX138" s="7" t="s">
        <v>36</v>
      </c>
      <c r="AY138" s="151" t="s">
        <v>67</v>
      </c>
    </row>
    <row r="139" spans="2:51" s="8" customFormat="1" ht="13.5">
      <c r="B139" s="152"/>
      <c r="C139" s="153"/>
      <c r="D139" s="129" t="s">
        <v>126</v>
      </c>
      <c r="E139" s="154" t="s">
        <v>7</v>
      </c>
      <c r="F139" s="155" t="s">
        <v>154</v>
      </c>
      <c r="G139" s="153"/>
      <c r="H139" s="156">
        <v>37.63</v>
      </c>
      <c r="I139" s="157"/>
      <c r="J139" s="153"/>
      <c r="K139" s="153"/>
      <c r="L139" s="158"/>
      <c r="M139" s="159"/>
      <c r="N139" s="160"/>
      <c r="O139" s="160"/>
      <c r="P139" s="160"/>
      <c r="Q139" s="160"/>
      <c r="R139" s="160"/>
      <c r="S139" s="160"/>
      <c r="T139" s="161"/>
      <c r="AT139" s="162" t="s">
        <v>126</v>
      </c>
      <c r="AU139" s="162" t="s">
        <v>70</v>
      </c>
      <c r="AV139" s="8" t="s">
        <v>38</v>
      </c>
      <c r="AW139" s="8" t="s">
        <v>18</v>
      </c>
      <c r="AX139" s="8" t="s">
        <v>36</v>
      </c>
      <c r="AY139" s="162" t="s">
        <v>67</v>
      </c>
    </row>
    <row r="140" spans="2:51" s="9" customFormat="1" ht="13.5">
      <c r="B140" s="163"/>
      <c r="C140" s="164"/>
      <c r="D140" s="129" t="s">
        <v>126</v>
      </c>
      <c r="E140" s="165" t="s">
        <v>7</v>
      </c>
      <c r="F140" s="166" t="s">
        <v>155</v>
      </c>
      <c r="G140" s="164"/>
      <c r="H140" s="167">
        <v>73.7</v>
      </c>
      <c r="I140" s="168"/>
      <c r="J140" s="164"/>
      <c r="K140" s="164"/>
      <c r="L140" s="169"/>
      <c r="M140" s="170"/>
      <c r="N140" s="171"/>
      <c r="O140" s="171"/>
      <c r="P140" s="171"/>
      <c r="Q140" s="171"/>
      <c r="R140" s="171"/>
      <c r="S140" s="171"/>
      <c r="T140" s="172"/>
      <c r="AT140" s="173" t="s">
        <v>126</v>
      </c>
      <c r="AU140" s="173" t="s">
        <v>70</v>
      </c>
      <c r="AV140" s="9" t="s">
        <v>71</v>
      </c>
      <c r="AW140" s="9" t="s">
        <v>18</v>
      </c>
      <c r="AX140" s="9" t="s">
        <v>37</v>
      </c>
      <c r="AY140" s="173" t="s">
        <v>67</v>
      </c>
    </row>
    <row r="141" spans="2:65" s="1" customFormat="1" ht="16.5" customHeight="1">
      <c r="B141" s="23"/>
      <c r="C141" s="118" t="s">
        <v>74</v>
      </c>
      <c r="D141" s="118" t="s">
        <v>68</v>
      </c>
      <c r="E141" s="119" t="s">
        <v>156</v>
      </c>
      <c r="F141" s="120" t="s">
        <v>157</v>
      </c>
      <c r="G141" s="121" t="s">
        <v>140</v>
      </c>
      <c r="H141" s="122">
        <v>87.26</v>
      </c>
      <c r="I141" s="123"/>
      <c r="J141" s="122">
        <f>ROUND(I141*H141,1)</f>
        <v>0</v>
      </c>
      <c r="K141" s="120" t="s">
        <v>122</v>
      </c>
      <c r="L141" s="33"/>
      <c r="M141" s="124" t="s">
        <v>7</v>
      </c>
      <c r="N141" s="125" t="s">
        <v>25</v>
      </c>
      <c r="O141" s="24"/>
      <c r="P141" s="126">
        <f>O141*H141</f>
        <v>0</v>
      </c>
      <c r="Q141" s="126">
        <v>0</v>
      </c>
      <c r="R141" s="126">
        <f>Q141*H141</f>
        <v>0</v>
      </c>
      <c r="S141" s="126">
        <v>0</v>
      </c>
      <c r="T141" s="127">
        <f>S141*H141</f>
        <v>0</v>
      </c>
      <c r="AR141" s="12" t="s">
        <v>71</v>
      </c>
      <c r="AT141" s="12" t="s">
        <v>68</v>
      </c>
      <c r="AU141" s="12" t="s">
        <v>70</v>
      </c>
      <c r="AY141" s="12" t="s">
        <v>67</v>
      </c>
      <c r="BE141" s="128">
        <f>IF(N141="základní",J141,0)</f>
        <v>0</v>
      </c>
      <c r="BF141" s="128">
        <f>IF(N141="snížená",J141,0)</f>
        <v>0</v>
      </c>
      <c r="BG141" s="128">
        <f>IF(N141="zákl. přenesená",J141,0)</f>
        <v>0</v>
      </c>
      <c r="BH141" s="128">
        <f>IF(N141="sníž. přenesená",J141,0)</f>
        <v>0</v>
      </c>
      <c r="BI141" s="128">
        <f>IF(N141="nulová",J141,0)</f>
        <v>0</v>
      </c>
      <c r="BJ141" s="12" t="s">
        <v>37</v>
      </c>
      <c r="BK141" s="128">
        <f>ROUND(I141*H141,1)</f>
        <v>0</v>
      </c>
      <c r="BL141" s="12" t="s">
        <v>71</v>
      </c>
      <c r="BM141" s="12" t="s">
        <v>158</v>
      </c>
    </row>
    <row r="142" spans="2:47" s="1" customFormat="1" ht="189">
      <c r="B142" s="23"/>
      <c r="C142" s="35"/>
      <c r="D142" s="129" t="s">
        <v>124</v>
      </c>
      <c r="E142" s="35"/>
      <c r="F142" s="130" t="s">
        <v>159</v>
      </c>
      <c r="G142" s="35"/>
      <c r="H142" s="35"/>
      <c r="I142" s="91"/>
      <c r="J142" s="35"/>
      <c r="K142" s="35"/>
      <c r="L142" s="33"/>
      <c r="M142" s="131"/>
      <c r="N142" s="24"/>
      <c r="O142" s="24"/>
      <c r="P142" s="24"/>
      <c r="Q142" s="24"/>
      <c r="R142" s="24"/>
      <c r="S142" s="24"/>
      <c r="T142" s="38"/>
      <c r="AT142" s="12" t="s">
        <v>124</v>
      </c>
      <c r="AU142" s="12" t="s">
        <v>70</v>
      </c>
    </row>
    <row r="143" spans="2:51" s="8" customFormat="1" ht="13.5">
      <c r="B143" s="152"/>
      <c r="C143" s="153"/>
      <c r="D143" s="129" t="s">
        <v>126</v>
      </c>
      <c r="E143" s="154" t="s">
        <v>7</v>
      </c>
      <c r="F143" s="155" t="s">
        <v>160</v>
      </c>
      <c r="G143" s="153"/>
      <c r="H143" s="156">
        <v>87.26</v>
      </c>
      <c r="I143" s="157"/>
      <c r="J143" s="153"/>
      <c r="K143" s="153"/>
      <c r="L143" s="158"/>
      <c r="M143" s="159"/>
      <c r="N143" s="160"/>
      <c r="O143" s="160"/>
      <c r="P143" s="160"/>
      <c r="Q143" s="160"/>
      <c r="R143" s="160"/>
      <c r="S143" s="160"/>
      <c r="T143" s="161"/>
      <c r="AT143" s="162" t="s">
        <v>126</v>
      </c>
      <c r="AU143" s="162" t="s">
        <v>70</v>
      </c>
      <c r="AV143" s="8" t="s">
        <v>38</v>
      </c>
      <c r="AW143" s="8" t="s">
        <v>18</v>
      </c>
      <c r="AX143" s="8" t="s">
        <v>36</v>
      </c>
      <c r="AY143" s="162" t="s">
        <v>67</v>
      </c>
    </row>
    <row r="144" spans="2:51" s="9" customFormat="1" ht="13.5">
      <c r="B144" s="163"/>
      <c r="C144" s="164"/>
      <c r="D144" s="129" t="s">
        <v>126</v>
      </c>
      <c r="E144" s="165" t="s">
        <v>7</v>
      </c>
      <c r="F144" s="166" t="s">
        <v>155</v>
      </c>
      <c r="G144" s="164"/>
      <c r="H144" s="167">
        <v>87.26</v>
      </c>
      <c r="I144" s="168"/>
      <c r="J144" s="164"/>
      <c r="K144" s="164"/>
      <c r="L144" s="169"/>
      <c r="M144" s="170"/>
      <c r="N144" s="171"/>
      <c r="O144" s="171"/>
      <c r="P144" s="171"/>
      <c r="Q144" s="171"/>
      <c r="R144" s="171"/>
      <c r="S144" s="171"/>
      <c r="T144" s="172"/>
      <c r="AT144" s="173" t="s">
        <v>126</v>
      </c>
      <c r="AU144" s="173" t="s">
        <v>70</v>
      </c>
      <c r="AV144" s="9" t="s">
        <v>71</v>
      </c>
      <c r="AW144" s="9" t="s">
        <v>1</v>
      </c>
      <c r="AX144" s="9" t="s">
        <v>37</v>
      </c>
      <c r="AY144" s="173" t="s">
        <v>67</v>
      </c>
    </row>
    <row r="145" spans="2:65" s="1" customFormat="1" ht="25.5" customHeight="1">
      <c r="B145" s="23"/>
      <c r="C145" s="118" t="s">
        <v>75</v>
      </c>
      <c r="D145" s="118" t="s">
        <v>68</v>
      </c>
      <c r="E145" s="119" t="s">
        <v>161</v>
      </c>
      <c r="F145" s="120" t="s">
        <v>162</v>
      </c>
      <c r="G145" s="121" t="s">
        <v>140</v>
      </c>
      <c r="H145" s="122">
        <v>87.26</v>
      </c>
      <c r="I145" s="123"/>
      <c r="J145" s="122">
        <f>ROUND(I145*H145,1)</f>
        <v>0</v>
      </c>
      <c r="K145" s="120" t="s">
        <v>7</v>
      </c>
      <c r="L145" s="33"/>
      <c r="M145" s="124" t="s">
        <v>7</v>
      </c>
      <c r="N145" s="125" t="s">
        <v>25</v>
      </c>
      <c r="O145" s="24"/>
      <c r="P145" s="126">
        <f>O145*H145</f>
        <v>0</v>
      </c>
      <c r="Q145" s="126">
        <v>0</v>
      </c>
      <c r="R145" s="126">
        <f>Q145*H145</f>
        <v>0</v>
      </c>
      <c r="S145" s="126">
        <v>0</v>
      </c>
      <c r="T145" s="127">
        <f>S145*H145</f>
        <v>0</v>
      </c>
      <c r="AR145" s="12" t="s">
        <v>71</v>
      </c>
      <c r="AT145" s="12" t="s">
        <v>68</v>
      </c>
      <c r="AU145" s="12" t="s">
        <v>70</v>
      </c>
      <c r="AY145" s="12" t="s">
        <v>67</v>
      </c>
      <c r="BE145" s="128">
        <f>IF(N145="základní",J145,0)</f>
        <v>0</v>
      </c>
      <c r="BF145" s="128">
        <f>IF(N145="snížená",J145,0)</f>
        <v>0</v>
      </c>
      <c r="BG145" s="128">
        <f>IF(N145="zákl. přenesená",J145,0)</f>
        <v>0</v>
      </c>
      <c r="BH145" s="128">
        <f>IF(N145="sníž. přenesená",J145,0)</f>
        <v>0</v>
      </c>
      <c r="BI145" s="128">
        <f>IF(N145="nulová",J145,0)</f>
        <v>0</v>
      </c>
      <c r="BJ145" s="12" t="s">
        <v>37</v>
      </c>
      <c r="BK145" s="128">
        <f>ROUND(I145*H145,1)</f>
        <v>0</v>
      </c>
      <c r="BL145" s="12" t="s">
        <v>71</v>
      </c>
      <c r="BM145" s="12" t="s">
        <v>163</v>
      </c>
    </row>
    <row r="146" spans="2:65" s="1" customFormat="1" ht="16.5" customHeight="1">
      <c r="B146" s="23"/>
      <c r="C146" s="118" t="s">
        <v>77</v>
      </c>
      <c r="D146" s="118" t="s">
        <v>68</v>
      </c>
      <c r="E146" s="119" t="s">
        <v>164</v>
      </c>
      <c r="F146" s="120" t="s">
        <v>165</v>
      </c>
      <c r="G146" s="121" t="s">
        <v>166</v>
      </c>
      <c r="H146" s="122">
        <v>161.43</v>
      </c>
      <c r="I146" s="123"/>
      <c r="J146" s="122">
        <f>ROUND(I146*H146,1)</f>
        <v>0</v>
      </c>
      <c r="K146" s="120" t="s">
        <v>122</v>
      </c>
      <c r="L146" s="33"/>
      <c r="M146" s="124" t="s">
        <v>7</v>
      </c>
      <c r="N146" s="125" t="s">
        <v>25</v>
      </c>
      <c r="O146" s="24"/>
      <c r="P146" s="126">
        <f>O146*H146</f>
        <v>0</v>
      </c>
      <c r="Q146" s="126">
        <v>0</v>
      </c>
      <c r="R146" s="126">
        <f>Q146*H146</f>
        <v>0</v>
      </c>
      <c r="S146" s="126">
        <v>0</v>
      </c>
      <c r="T146" s="127">
        <f>S146*H146</f>
        <v>0</v>
      </c>
      <c r="AR146" s="12" t="s">
        <v>71</v>
      </c>
      <c r="AT146" s="12" t="s">
        <v>68</v>
      </c>
      <c r="AU146" s="12" t="s">
        <v>70</v>
      </c>
      <c r="AY146" s="12" t="s">
        <v>67</v>
      </c>
      <c r="BE146" s="128">
        <f>IF(N146="základní",J146,0)</f>
        <v>0</v>
      </c>
      <c r="BF146" s="128">
        <f>IF(N146="snížená",J146,0)</f>
        <v>0</v>
      </c>
      <c r="BG146" s="128">
        <f>IF(N146="zákl. přenesená",J146,0)</f>
        <v>0</v>
      </c>
      <c r="BH146" s="128">
        <f>IF(N146="sníž. přenesená",J146,0)</f>
        <v>0</v>
      </c>
      <c r="BI146" s="128">
        <f>IF(N146="nulová",J146,0)</f>
        <v>0</v>
      </c>
      <c r="BJ146" s="12" t="s">
        <v>37</v>
      </c>
      <c r="BK146" s="128">
        <f>ROUND(I146*H146,1)</f>
        <v>0</v>
      </c>
      <c r="BL146" s="12" t="s">
        <v>71</v>
      </c>
      <c r="BM146" s="12" t="s">
        <v>167</v>
      </c>
    </row>
    <row r="147" spans="2:47" s="1" customFormat="1" ht="297">
      <c r="B147" s="23"/>
      <c r="C147" s="35"/>
      <c r="D147" s="129" t="s">
        <v>124</v>
      </c>
      <c r="E147" s="35"/>
      <c r="F147" s="130" t="s">
        <v>168</v>
      </c>
      <c r="G147" s="35"/>
      <c r="H147" s="35"/>
      <c r="I147" s="91"/>
      <c r="J147" s="35"/>
      <c r="K147" s="35"/>
      <c r="L147" s="33"/>
      <c r="M147" s="131"/>
      <c r="N147" s="24"/>
      <c r="O147" s="24"/>
      <c r="P147" s="24"/>
      <c r="Q147" s="24"/>
      <c r="R147" s="24"/>
      <c r="S147" s="24"/>
      <c r="T147" s="38"/>
      <c r="AT147" s="12" t="s">
        <v>124</v>
      </c>
      <c r="AU147" s="12" t="s">
        <v>70</v>
      </c>
    </row>
    <row r="148" spans="2:65" s="1" customFormat="1" ht="16.5" customHeight="1">
      <c r="B148" s="23"/>
      <c r="C148" s="118" t="s">
        <v>78</v>
      </c>
      <c r="D148" s="118" t="s">
        <v>68</v>
      </c>
      <c r="E148" s="119" t="s">
        <v>169</v>
      </c>
      <c r="F148" s="120" t="s">
        <v>170</v>
      </c>
      <c r="G148" s="121" t="s">
        <v>140</v>
      </c>
      <c r="H148" s="122">
        <v>166.37</v>
      </c>
      <c r="I148" s="123"/>
      <c r="J148" s="122">
        <f>ROUND(I148*H148,1)</f>
        <v>0</v>
      </c>
      <c r="K148" s="120" t="s">
        <v>122</v>
      </c>
      <c r="L148" s="33"/>
      <c r="M148" s="124" t="s">
        <v>7</v>
      </c>
      <c r="N148" s="125" t="s">
        <v>25</v>
      </c>
      <c r="O148" s="24"/>
      <c r="P148" s="126">
        <f>O148*H148</f>
        <v>0</v>
      </c>
      <c r="Q148" s="126">
        <v>0</v>
      </c>
      <c r="R148" s="126">
        <f>Q148*H148</f>
        <v>0</v>
      </c>
      <c r="S148" s="126">
        <v>0</v>
      </c>
      <c r="T148" s="127">
        <f>S148*H148</f>
        <v>0</v>
      </c>
      <c r="AR148" s="12" t="s">
        <v>71</v>
      </c>
      <c r="AT148" s="12" t="s">
        <v>68</v>
      </c>
      <c r="AU148" s="12" t="s">
        <v>70</v>
      </c>
      <c r="AY148" s="12" t="s">
        <v>67</v>
      </c>
      <c r="BE148" s="128">
        <f>IF(N148="základní",J148,0)</f>
        <v>0</v>
      </c>
      <c r="BF148" s="128">
        <f>IF(N148="snížená",J148,0)</f>
        <v>0</v>
      </c>
      <c r="BG148" s="128">
        <f>IF(N148="zákl. přenesená",J148,0)</f>
        <v>0</v>
      </c>
      <c r="BH148" s="128">
        <f>IF(N148="sníž. přenesená",J148,0)</f>
        <v>0</v>
      </c>
      <c r="BI148" s="128">
        <f>IF(N148="nulová",J148,0)</f>
        <v>0</v>
      </c>
      <c r="BJ148" s="12" t="s">
        <v>37</v>
      </c>
      <c r="BK148" s="128">
        <f>ROUND(I148*H148,1)</f>
        <v>0</v>
      </c>
      <c r="BL148" s="12" t="s">
        <v>71</v>
      </c>
      <c r="BM148" s="12" t="s">
        <v>171</v>
      </c>
    </row>
    <row r="149" spans="2:47" s="1" customFormat="1" ht="409.5">
      <c r="B149" s="23"/>
      <c r="C149" s="35"/>
      <c r="D149" s="129" t="s">
        <v>124</v>
      </c>
      <c r="E149" s="35"/>
      <c r="F149" s="130" t="s">
        <v>172</v>
      </c>
      <c r="G149" s="35"/>
      <c r="H149" s="35"/>
      <c r="I149" s="91"/>
      <c r="J149" s="35"/>
      <c r="K149" s="35"/>
      <c r="L149" s="33"/>
      <c r="M149" s="131"/>
      <c r="N149" s="24"/>
      <c r="O149" s="24"/>
      <c r="P149" s="24"/>
      <c r="Q149" s="24"/>
      <c r="R149" s="24"/>
      <c r="S149" s="24"/>
      <c r="T149" s="38"/>
      <c r="AT149" s="12" t="s">
        <v>124</v>
      </c>
      <c r="AU149" s="12" t="s">
        <v>70</v>
      </c>
    </row>
    <row r="150" spans="2:51" s="7" customFormat="1" ht="13.5">
      <c r="B150" s="142"/>
      <c r="C150" s="143"/>
      <c r="D150" s="129" t="s">
        <v>126</v>
      </c>
      <c r="E150" s="144" t="s">
        <v>7</v>
      </c>
      <c r="F150" s="145" t="s">
        <v>173</v>
      </c>
      <c r="G150" s="143"/>
      <c r="H150" s="144" t="s">
        <v>7</v>
      </c>
      <c r="I150" s="146"/>
      <c r="J150" s="143"/>
      <c r="K150" s="143"/>
      <c r="L150" s="147"/>
      <c r="M150" s="148"/>
      <c r="N150" s="149"/>
      <c r="O150" s="149"/>
      <c r="P150" s="149"/>
      <c r="Q150" s="149"/>
      <c r="R150" s="149"/>
      <c r="S150" s="149"/>
      <c r="T150" s="150"/>
      <c r="AT150" s="151" t="s">
        <v>126</v>
      </c>
      <c r="AU150" s="151" t="s">
        <v>70</v>
      </c>
      <c r="AV150" s="7" t="s">
        <v>37</v>
      </c>
      <c r="AW150" s="7" t="s">
        <v>18</v>
      </c>
      <c r="AX150" s="7" t="s">
        <v>36</v>
      </c>
      <c r="AY150" s="151" t="s">
        <v>67</v>
      </c>
    </row>
    <row r="151" spans="2:51" s="8" customFormat="1" ht="13.5">
      <c r="B151" s="152"/>
      <c r="C151" s="153"/>
      <c r="D151" s="129" t="s">
        <v>126</v>
      </c>
      <c r="E151" s="154" t="s">
        <v>7</v>
      </c>
      <c r="F151" s="155" t="s">
        <v>174</v>
      </c>
      <c r="G151" s="153"/>
      <c r="H151" s="156">
        <v>126.74</v>
      </c>
      <c r="I151" s="157"/>
      <c r="J151" s="153"/>
      <c r="K151" s="153"/>
      <c r="L151" s="158"/>
      <c r="M151" s="159"/>
      <c r="N151" s="160"/>
      <c r="O151" s="160"/>
      <c r="P151" s="160"/>
      <c r="Q151" s="160"/>
      <c r="R151" s="160"/>
      <c r="S151" s="160"/>
      <c r="T151" s="161"/>
      <c r="AT151" s="162" t="s">
        <v>126</v>
      </c>
      <c r="AU151" s="162" t="s">
        <v>70</v>
      </c>
      <c r="AV151" s="8" t="s">
        <v>38</v>
      </c>
      <c r="AW151" s="8" t="s">
        <v>18</v>
      </c>
      <c r="AX151" s="8" t="s">
        <v>36</v>
      </c>
      <c r="AY151" s="162" t="s">
        <v>67</v>
      </c>
    </row>
    <row r="152" spans="2:51" s="7" customFormat="1" ht="13.5">
      <c r="B152" s="142"/>
      <c r="C152" s="143"/>
      <c r="D152" s="129" t="s">
        <v>126</v>
      </c>
      <c r="E152" s="144" t="s">
        <v>7</v>
      </c>
      <c r="F152" s="145" t="s">
        <v>148</v>
      </c>
      <c r="G152" s="143"/>
      <c r="H152" s="144" t="s">
        <v>7</v>
      </c>
      <c r="I152" s="146"/>
      <c r="J152" s="143"/>
      <c r="K152" s="143"/>
      <c r="L152" s="147"/>
      <c r="M152" s="148"/>
      <c r="N152" s="149"/>
      <c r="O152" s="149"/>
      <c r="P152" s="149"/>
      <c r="Q152" s="149"/>
      <c r="R152" s="149"/>
      <c r="S152" s="149"/>
      <c r="T152" s="150"/>
      <c r="AT152" s="151" t="s">
        <v>126</v>
      </c>
      <c r="AU152" s="151" t="s">
        <v>70</v>
      </c>
      <c r="AV152" s="7" t="s">
        <v>37</v>
      </c>
      <c r="AW152" s="7" t="s">
        <v>18</v>
      </c>
      <c r="AX152" s="7" t="s">
        <v>36</v>
      </c>
      <c r="AY152" s="151" t="s">
        <v>67</v>
      </c>
    </row>
    <row r="153" spans="2:51" s="8" customFormat="1" ht="13.5">
      <c r="B153" s="152"/>
      <c r="C153" s="153"/>
      <c r="D153" s="129" t="s">
        <v>126</v>
      </c>
      <c r="E153" s="154" t="s">
        <v>7</v>
      </c>
      <c r="F153" s="155" t="s">
        <v>175</v>
      </c>
      <c r="G153" s="153"/>
      <c r="H153" s="156">
        <v>5.9</v>
      </c>
      <c r="I153" s="157"/>
      <c r="J153" s="153"/>
      <c r="K153" s="153"/>
      <c r="L153" s="158"/>
      <c r="M153" s="159"/>
      <c r="N153" s="160"/>
      <c r="O153" s="160"/>
      <c r="P153" s="160"/>
      <c r="Q153" s="160"/>
      <c r="R153" s="160"/>
      <c r="S153" s="160"/>
      <c r="T153" s="161"/>
      <c r="AT153" s="162" t="s">
        <v>126</v>
      </c>
      <c r="AU153" s="162" t="s">
        <v>70</v>
      </c>
      <c r="AV153" s="8" t="s">
        <v>38</v>
      </c>
      <c r="AW153" s="8" t="s">
        <v>18</v>
      </c>
      <c r="AX153" s="8" t="s">
        <v>36</v>
      </c>
      <c r="AY153" s="162" t="s">
        <v>67</v>
      </c>
    </row>
    <row r="154" spans="2:51" s="8" customFormat="1" ht="13.5">
      <c r="B154" s="152"/>
      <c r="C154" s="153"/>
      <c r="D154" s="129" t="s">
        <v>126</v>
      </c>
      <c r="E154" s="154" t="s">
        <v>7</v>
      </c>
      <c r="F154" s="155" t="s">
        <v>176</v>
      </c>
      <c r="G154" s="153"/>
      <c r="H154" s="156">
        <v>16.94</v>
      </c>
      <c r="I154" s="157"/>
      <c r="J154" s="153"/>
      <c r="K154" s="153"/>
      <c r="L154" s="158"/>
      <c r="M154" s="159"/>
      <c r="N154" s="160"/>
      <c r="O154" s="160"/>
      <c r="P154" s="160"/>
      <c r="Q154" s="160"/>
      <c r="R154" s="160"/>
      <c r="S154" s="160"/>
      <c r="T154" s="161"/>
      <c r="AT154" s="162" t="s">
        <v>126</v>
      </c>
      <c r="AU154" s="162" t="s">
        <v>70</v>
      </c>
      <c r="AV154" s="8" t="s">
        <v>38</v>
      </c>
      <c r="AW154" s="8" t="s">
        <v>18</v>
      </c>
      <c r="AX154" s="8" t="s">
        <v>36</v>
      </c>
      <c r="AY154" s="162" t="s">
        <v>67</v>
      </c>
    </row>
    <row r="155" spans="2:51" s="7" customFormat="1" ht="13.5">
      <c r="B155" s="142"/>
      <c r="C155" s="143"/>
      <c r="D155" s="129" t="s">
        <v>126</v>
      </c>
      <c r="E155" s="144" t="s">
        <v>7</v>
      </c>
      <c r="F155" s="145" t="s">
        <v>151</v>
      </c>
      <c r="G155" s="143"/>
      <c r="H155" s="144" t="s">
        <v>7</v>
      </c>
      <c r="I155" s="146"/>
      <c r="J155" s="143"/>
      <c r="K155" s="143"/>
      <c r="L155" s="147"/>
      <c r="M155" s="148"/>
      <c r="N155" s="149"/>
      <c r="O155" s="149"/>
      <c r="P155" s="149"/>
      <c r="Q155" s="149"/>
      <c r="R155" s="149"/>
      <c r="S155" s="149"/>
      <c r="T155" s="150"/>
      <c r="AT155" s="151" t="s">
        <v>126</v>
      </c>
      <c r="AU155" s="151" t="s">
        <v>70</v>
      </c>
      <c r="AV155" s="7" t="s">
        <v>37</v>
      </c>
      <c r="AW155" s="7" t="s">
        <v>18</v>
      </c>
      <c r="AX155" s="7" t="s">
        <v>36</v>
      </c>
      <c r="AY155" s="151" t="s">
        <v>67</v>
      </c>
    </row>
    <row r="156" spans="2:51" s="8" customFormat="1" ht="13.5">
      <c r="B156" s="152"/>
      <c r="C156" s="153"/>
      <c r="D156" s="129" t="s">
        <v>126</v>
      </c>
      <c r="E156" s="154" t="s">
        <v>7</v>
      </c>
      <c r="F156" s="155" t="s">
        <v>177</v>
      </c>
      <c r="G156" s="153"/>
      <c r="H156" s="156">
        <v>5.51</v>
      </c>
      <c r="I156" s="157"/>
      <c r="J156" s="153"/>
      <c r="K156" s="153"/>
      <c r="L156" s="158"/>
      <c r="M156" s="159"/>
      <c r="N156" s="160"/>
      <c r="O156" s="160"/>
      <c r="P156" s="160"/>
      <c r="Q156" s="160"/>
      <c r="R156" s="160"/>
      <c r="S156" s="160"/>
      <c r="T156" s="161"/>
      <c r="AT156" s="162" t="s">
        <v>126</v>
      </c>
      <c r="AU156" s="162" t="s">
        <v>70</v>
      </c>
      <c r="AV156" s="8" t="s">
        <v>38</v>
      </c>
      <c r="AW156" s="8" t="s">
        <v>18</v>
      </c>
      <c r="AX156" s="8" t="s">
        <v>36</v>
      </c>
      <c r="AY156" s="162" t="s">
        <v>67</v>
      </c>
    </row>
    <row r="157" spans="2:51" s="7" customFormat="1" ht="13.5">
      <c r="B157" s="142"/>
      <c r="C157" s="143"/>
      <c r="D157" s="129" t="s">
        <v>126</v>
      </c>
      <c r="E157" s="144" t="s">
        <v>7</v>
      </c>
      <c r="F157" s="145" t="s">
        <v>153</v>
      </c>
      <c r="G157" s="143"/>
      <c r="H157" s="144" t="s">
        <v>7</v>
      </c>
      <c r="I157" s="146"/>
      <c r="J157" s="143"/>
      <c r="K157" s="143"/>
      <c r="L157" s="147"/>
      <c r="M157" s="148"/>
      <c r="N157" s="149"/>
      <c r="O157" s="149"/>
      <c r="P157" s="149"/>
      <c r="Q157" s="149"/>
      <c r="R157" s="149"/>
      <c r="S157" s="149"/>
      <c r="T157" s="150"/>
      <c r="AT157" s="151" t="s">
        <v>126</v>
      </c>
      <c r="AU157" s="151" t="s">
        <v>70</v>
      </c>
      <c r="AV157" s="7" t="s">
        <v>37</v>
      </c>
      <c r="AW157" s="7" t="s">
        <v>18</v>
      </c>
      <c r="AX157" s="7" t="s">
        <v>36</v>
      </c>
      <c r="AY157" s="151" t="s">
        <v>67</v>
      </c>
    </row>
    <row r="158" spans="2:51" s="8" customFormat="1" ht="13.5">
      <c r="B158" s="152"/>
      <c r="C158" s="153"/>
      <c r="D158" s="129" t="s">
        <v>126</v>
      </c>
      <c r="E158" s="154" t="s">
        <v>7</v>
      </c>
      <c r="F158" s="155" t="s">
        <v>178</v>
      </c>
      <c r="G158" s="153"/>
      <c r="H158" s="156">
        <v>11.28</v>
      </c>
      <c r="I158" s="157"/>
      <c r="J158" s="153"/>
      <c r="K158" s="153"/>
      <c r="L158" s="158"/>
      <c r="M158" s="159"/>
      <c r="N158" s="160"/>
      <c r="O158" s="160"/>
      <c r="P158" s="160"/>
      <c r="Q158" s="160"/>
      <c r="R158" s="160"/>
      <c r="S158" s="160"/>
      <c r="T158" s="161"/>
      <c r="AT158" s="162" t="s">
        <v>126</v>
      </c>
      <c r="AU158" s="162" t="s">
        <v>70</v>
      </c>
      <c r="AV158" s="8" t="s">
        <v>38</v>
      </c>
      <c r="AW158" s="8" t="s">
        <v>18</v>
      </c>
      <c r="AX158" s="8" t="s">
        <v>36</v>
      </c>
      <c r="AY158" s="162" t="s">
        <v>67</v>
      </c>
    </row>
    <row r="159" spans="2:51" s="9" customFormat="1" ht="13.5">
      <c r="B159" s="163"/>
      <c r="C159" s="164"/>
      <c r="D159" s="129" t="s">
        <v>126</v>
      </c>
      <c r="E159" s="165" t="s">
        <v>7</v>
      </c>
      <c r="F159" s="166" t="s">
        <v>155</v>
      </c>
      <c r="G159" s="164"/>
      <c r="H159" s="167">
        <v>166.37</v>
      </c>
      <c r="I159" s="168"/>
      <c r="J159" s="164"/>
      <c r="K159" s="164"/>
      <c r="L159" s="169"/>
      <c r="M159" s="170"/>
      <c r="N159" s="171"/>
      <c r="O159" s="171"/>
      <c r="P159" s="171"/>
      <c r="Q159" s="171"/>
      <c r="R159" s="171"/>
      <c r="S159" s="171"/>
      <c r="T159" s="172"/>
      <c r="AT159" s="173" t="s">
        <v>126</v>
      </c>
      <c r="AU159" s="173" t="s">
        <v>70</v>
      </c>
      <c r="AV159" s="9" t="s">
        <v>71</v>
      </c>
      <c r="AW159" s="9" t="s">
        <v>1</v>
      </c>
      <c r="AX159" s="9" t="s">
        <v>37</v>
      </c>
      <c r="AY159" s="173" t="s">
        <v>67</v>
      </c>
    </row>
    <row r="160" spans="2:65" s="1" customFormat="1" ht="16.5" customHeight="1">
      <c r="B160" s="23"/>
      <c r="C160" s="174" t="s">
        <v>79</v>
      </c>
      <c r="D160" s="174" t="s">
        <v>179</v>
      </c>
      <c r="E160" s="175" t="s">
        <v>180</v>
      </c>
      <c r="F160" s="176" t="s">
        <v>181</v>
      </c>
      <c r="G160" s="177" t="s">
        <v>166</v>
      </c>
      <c r="H160" s="178">
        <v>366.01</v>
      </c>
      <c r="I160" s="179"/>
      <c r="J160" s="178">
        <f>ROUND(I160*H160,1)</f>
        <v>0</v>
      </c>
      <c r="K160" s="176" t="s">
        <v>122</v>
      </c>
      <c r="L160" s="180"/>
      <c r="M160" s="181" t="s">
        <v>7</v>
      </c>
      <c r="N160" s="182" t="s">
        <v>25</v>
      </c>
      <c r="O160" s="24"/>
      <c r="P160" s="126">
        <f>O160*H160</f>
        <v>0</v>
      </c>
      <c r="Q160" s="126">
        <v>1</v>
      </c>
      <c r="R160" s="126">
        <f>Q160*H160</f>
        <v>366.01</v>
      </c>
      <c r="S160" s="126">
        <v>0</v>
      </c>
      <c r="T160" s="127">
        <f>S160*H160</f>
        <v>0</v>
      </c>
      <c r="AR160" s="12" t="s">
        <v>77</v>
      </c>
      <c r="AT160" s="12" t="s">
        <v>179</v>
      </c>
      <c r="AU160" s="12" t="s">
        <v>70</v>
      </c>
      <c r="AY160" s="12" t="s">
        <v>67</v>
      </c>
      <c r="BE160" s="128">
        <f>IF(N160="základní",J160,0)</f>
        <v>0</v>
      </c>
      <c r="BF160" s="128">
        <f>IF(N160="snížená",J160,0)</f>
        <v>0</v>
      </c>
      <c r="BG160" s="128">
        <f>IF(N160="zákl. přenesená",J160,0)</f>
        <v>0</v>
      </c>
      <c r="BH160" s="128">
        <f>IF(N160="sníž. přenesená",J160,0)</f>
        <v>0</v>
      </c>
      <c r="BI160" s="128">
        <f>IF(N160="nulová",J160,0)</f>
        <v>0</v>
      </c>
      <c r="BJ160" s="12" t="s">
        <v>37</v>
      </c>
      <c r="BK160" s="128">
        <f>ROUND(I160*H160,1)</f>
        <v>0</v>
      </c>
      <c r="BL160" s="12" t="s">
        <v>71</v>
      </c>
      <c r="BM160" s="12" t="s">
        <v>182</v>
      </c>
    </row>
    <row r="161" spans="2:65" s="1" customFormat="1" ht="16.5" customHeight="1">
      <c r="B161" s="23"/>
      <c r="C161" s="118" t="s">
        <v>80</v>
      </c>
      <c r="D161" s="118" t="s">
        <v>68</v>
      </c>
      <c r="E161" s="119" t="s">
        <v>183</v>
      </c>
      <c r="F161" s="120" t="s">
        <v>184</v>
      </c>
      <c r="G161" s="121" t="s">
        <v>131</v>
      </c>
      <c r="H161" s="122">
        <v>136.5</v>
      </c>
      <c r="I161" s="123"/>
      <c r="J161" s="122">
        <f>ROUND(I161*H161,1)</f>
        <v>0</v>
      </c>
      <c r="K161" s="120" t="s">
        <v>122</v>
      </c>
      <c r="L161" s="33"/>
      <c r="M161" s="124" t="s">
        <v>7</v>
      </c>
      <c r="N161" s="125" t="s">
        <v>25</v>
      </c>
      <c r="O161" s="24"/>
      <c r="P161" s="126">
        <f>O161*H161</f>
        <v>0</v>
      </c>
      <c r="Q161" s="126">
        <v>0</v>
      </c>
      <c r="R161" s="126">
        <f>Q161*H161</f>
        <v>0</v>
      </c>
      <c r="S161" s="126">
        <v>0</v>
      </c>
      <c r="T161" s="127">
        <f>S161*H161</f>
        <v>0</v>
      </c>
      <c r="AR161" s="12" t="s">
        <v>71</v>
      </c>
      <c r="AT161" s="12" t="s">
        <v>68</v>
      </c>
      <c r="AU161" s="12" t="s">
        <v>70</v>
      </c>
      <c r="AY161" s="12" t="s">
        <v>67</v>
      </c>
      <c r="BE161" s="128">
        <f>IF(N161="základní",J161,0)</f>
        <v>0</v>
      </c>
      <c r="BF161" s="128">
        <f>IF(N161="snížená",J161,0)</f>
        <v>0</v>
      </c>
      <c r="BG161" s="128">
        <f>IF(N161="zákl. přenesená",J161,0)</f>
        <v>0</v>
      </c>
      <c r="BH161" s="128">
        <f>IF(N161="sníž. přenesená",J161,0)</f>
        <v>0</v>
      </c>
      <c r="BI161" s="128">
        <f>IF(N161="nulová",J161,0)</f>
        <v>0</v>
      </c>
      <c r="BJ161" s="12" t="s">
        <v>37</v>
      </c>
      <c r="BK161" s="128">
        <f>ROUND(I161*H161,1)</f>
        <v>0</v>
      </c>
      <c r="BL161" s="12" t="s">
        <v>71</v>
      </c>
      <c r="BM161" s="12" t="s">
        <v>185</v>
      </c>
    </row>
    <row r="162" spans="2:47" s="1" customFormat="1" ht="162">
      <c r="B162" s="23"/>
      <c r="C162" s="35"/>
      <c r="D162" s="129" t="s">
        <v>124</v>
      </c>
      <c r="E162" s="35"/>
      <c r="F162" s="130" t="s">
        <v>186</v>
      </c>
      <c r="G162" s="35"/>
      <c r="H162" s="35"/>
      <c r="I162" s="91"/>
      <c r="J162" s="35"/>
      <c r="K162" s="35"/>
      <c r="L162" s="33"/>
      <c r="M162" s="131"/>
      <c r="N162" s="24"/>
      <c r="O162" s="24"/>
      <c r="P162" s="24"/>
      <c r="Q162" s="24"/>
      <c r="R162" s="24"/>
      <c r="S162" s="24"/>
      <c r="T162" s="38"/>
      <c r="AT162" s="12" t="s">
        <v>124</v>
      </c>
      <c r="AU162" s="12" t="s">
        <v>70</v>
      </c>
    </row>
    <row r="163" spans="2:51" s="8" customFormat="1" ht="13.5">
      <c r="B163" s="152"/>
      <c r="C163" s="153"/>
      <c r="D163" s="129" t="s">
        <v>126</v>
      </c>
      <c r="E163" s="154" t="s">
        <v>7</v>
      </c>
      <c r="F163" s="155" t="s">
        <v>187</v>
      </c>
      <c r="G163" s="153"/>
      <c r="H163" s="156">
        <v>136.5</v>
      </c>
      <c r="I163" s="157"/>
      <c r="J163" s="153"/>
      <c r="K163" s="153"/>
      <c r="L163" s="158"/>
      <c r="M163" s="159"/>
      <c r="N163" s="160"/>
      <c r="O163" s="160"/>
      <c r="P163" s="160"/>
      <c r="Q163" s="160"/>
      <c r="R163" s="160"/>
      <c r="S163" s="160"/>
      <c r="T163" s="161"/>
      <c r="AT163" s="162" t="s">
        <v>126</v>
      </c>
      <c r="AU163" s="162" t="s">
        <v>70</v>
      </c>
      <c r="AV163" s="8" t="s">
        <v>38</v>
      </c>
      <c r="AW163" s="8" t="s">
        <v>18</v>
      </c>
      <c r="AX163" s="8" t="s">
        <v>37</v>
      </c>
      <c r="AY163" s="162" t="s">
        <v>67</v>
      </c>
    </row>
    <row r="164" spans="2:63" s="5" customFormat="1" ht="22.35" customHeight="1">
      <c r="B164" s="104"/>
      <c r="C164" s="105"/>
      <c r="D164" s="106" t="s">
        <v>35</v>
      </c>
      <c r="E164" s="140" t="s">
        <v>38</v>
      </c>
      <c r="F164" s="140" t="s">
        <v>188</v>
      </c>
      <c r="G164" s="105"/>
      <c r="H164" s="105"/>
      <c r="I164" s="108"/>
      <c r="J164" s="141">
        <f>BK164</f>
        <v>0</v>
      </c>
      <c r="K164" s="105"/>
      <c r="L164" s="110"/>
      <c r="M164" s="111"/>
      <c r="N164" s="112"/>
      <c r="O164" s="112"/>
      <c r="P164" s="113">
        <f>SUM(P165:P286)</f>
        <v>0</v>
      </c>
      <c r="Q164" s="112"/>
      <c r="R164" s="113">
        <f>SUM(R165:R286)</f>
        <v>317.1135823999999</v>
      </c>
      <c r="S164" s="112"/>
      <c r="T164" s="114">
        <f>SUM(T165:T286)</f>
        <v>0</v>
      </c>
      <c r="AR164" s="115" t="s">
        <v>37</v>
      </c>
      <c r="AT164" s="116" t="s">
        <v>35</v>
      </c>
      <c r="AU164" s="116" t="s">
        <v>38</v>
      </c>
      <c r="AY164" s="115" t="s">
        <v>67</v>
      </c>
      <c r="BK164" s="117">
        <f>SUM(BK165:BK286)</f>
        <v>0</v>
      </c>
    </row>
    <row r="165" spans="2:65" s="1" customFormat="1" ht="16.5" customHeight="1">
      <c r="B165" s="23"/>
      <c r="C165" s="118" t="s">
        <v>81</v>
      </c>
      <c r="D165" s="118" t="s">
        <v>68</v>
      </c>
      <c r="E165" s="119" t="s">
        <v>189</v>
      </c>
      <c r="F165" s="120" t="s">
        <v>190</v>
      </c>
      <c r="G165" s="121" t="s">
        <v>121</v>
      </c>
      <c r="H165" s="122">
        <v>81.18</v>
      </c>
      <c r="I165" s="123"/>
      <c r="J165" s="122">
        <f>ROUND(I165*H165,1)</f>
        <v>0</v>
      </c>
      <c r="K165" s="120" t="s">
        <v>122</v>
      </c>
      <c r="L165" s="33"/>
      <c r="M165" s="124" t="s">
        <v>7</v>
      </c>
      <c r="N165" s="125" t="s">
        <v>25</v>
      </c>
      <c r="O165" s="24"/>
      <c r="P165" s="126">
        <f>O165*H165</f>
        <v>0</v>
      </c>
      <c r="Q165" s="126">
        <v>0.00016</v>
      </c>
      <c r="R165" s="126">
        <f>Q165*H165</f>
        <v>0.012988800000000002</v>
      </c>
      <c r="S165" s="126">
        <v>0</v>
      </c>
      <c r="T165" s="127">
        <f>S165*H165</f>
        <v>0</v>
      </c>
      <c r="AR165" s="12" t="s">
        <v>71</v>
      </c>
      <c r="AT165" s="12" t="s">
        <v>68</v>
      </c>
      <c r="AU165" s="12" t="s">
        <v>70</v>
      </c>
      <c r="AY165" s="12" t="s">
        <v>67</v>
      </c>
      <c r="BE165" s="128">
        <f>IF(N165="základní",J165,0)</f>
        <v>0</v>
      </c>
      <c r="BF165" s="128">
        <f>IF(N165="snížená",J165,0)</f>
        <v>0</v>
      </c>
      <c r="BG165" s="128">
        <f>IF(N165="zákl. přenesená",J165,0)</f>
        <v>0</v>
      </c>
      <c r="BH165" s="128">
        <f>IF(N165="sníž. přenesená",J165,0)</f>
        <v>0</v>
      </c>
      <c r="BI165" s="128">
        <f>IF(N165="nulová",J165,0)</f>
        <v>0</v>
      </c>
      <c r="BJ165" s="12" t="s">
        <v>37</v>
      </c>
      <c r="BK165" s="128">
        <f>ROUND(I165*H165,1)</f>
        <v>0</v>
      </c>
      <c r="BL165" s="12" t="s">
        <v>71</v>
      </c>
      <c r="BM165" s="12" t="s">
        <v>191</v>
      </c>
    </row>
    <row r="166" spans="2:51" s="7" customFormat="1" ht="13.5">
      <c r="B166" s="142"/>
      <c r="C166" s="143"/>
      <c r="D166" s="129" t="s">
        <v>126</v>
      </c>
      <c r="E166" s="144" t="s">
        <v>7</v>
      </c>
      <c r="F166" s="145" t="s">
        <v>192</v>
      </c>
      <c r="G166" s="143"/>
      <c r="H166" s="144" t="s">
        <v>7</v>
      </c>
      <c r="I166" s="146"/>
      <c r="J166" s="143"/>
      <c r="K166" s="143"/>
      <c r="L166" s="147"/>
      <c r="M166" s="148"/>
      <c r="N166" s="149"/>
      <c r="O166" s="149"/>
      <c r="P166" s="149"/>
      <c r="Q166" s="149"/>
      <c r="R166" s="149"/>
      <c r="S166" s="149"/>
      <c r="T166" s="150"/>
      <c r="AT166" s="151" t="s">
        <v>126</v>
      </c>
      <c r="AU166" s="151" t="s">
        <v>70</v>
      </c>
      <c r="AV166" s="7" t="s">
        <v>37</v>
      </c>
      <c r="AW166" s="7" t="s">
        <v>18</v>
      </c>
      <c r="AX166" s="7" t="s">
        <v>36</v>
      </c>
      <c r="AY166" s="151" t="s">
        <v>67</v>
      </c>
    </row>
    <row r="167" spans="2:51" s="8" customFormat="1" ht="13.5">
      <c r="B167" s="152"/>
      <c r="C167" s="153"/>
      <c r="D167" s="129" t="s">
        <v>126</v>
      </c>
      <c r="E167" s="154" t="s">
        <v>7</v>
      </c>
      <c r="F167" s="155" t="s">
        <v>193</v>
      </c>
      <c r="G167" s="153"/>
      <c r="H167" s="156">
        <v>5.37</v>
      </c>
      <c r="I167" s="157"/>
      <c r="J167" s="153"/>
      <c r="K167" s="153"/>
      <c r="L167" s="158"/>
      <c r="M167" s="159"/>
      <c r="N167" s="160"/>
      <c r="O167" s="160"/>
      <c r="P167" s="160"/>
      <c r="Q167" s="160"/>
      <c r="R167" s="160"/>
      <c r="S167" s="160"/>
      <c r="T167" s="161"/>
      <c r="AT167" s="162" t="s">
        <v>126</v>
      </c>
      <c r="AU167" s="162" t="s">
        <v>70</v>
      </c>
      <c r="AV167" s="8" t="s">
        <v>38</v>
      </c>
      <c r="AW167" s="8" t="s">
        <v>18</v>
      </c>
      <c r="AX167" s="8" t="s">
        <v>36</v>
      </c>
      <c r="AY167" s="162" t="s">
        <v>67</v>
      </c>
    </row>
    <row r="168" spans="2:51" s="8" customFormat="1" ht="13.5">
      <c r="B168" s="152"/>
      <c r="C168" s="153"/>
      <c r="D168" s="129" t="s">
        <v>126</v>
      </c>
      <c r="E168" s="154" t="s">
        <v>7</v>
      </c>
      <c r="F168" s="155" t="s">
        <v>194</v>
      </c>
      <c r="G168" s="153"/>
      <c r="H168" s="156">
        <v>31.85</v>
      </c>
      <c r="I168" s="157"/>
      <c r="J168" s="153"/>
      <c r="K168" s="153"/>
      <c r="L168" s="158"/>
      <c r="M168" s="159"/>
      <c r="N168" s="160"/>
      <c r="O168" s="160"/>
      <c r="P168" s="160"/>
      <c r="Q168" s="160"/>
      <c r="R168" s="160"/>
      <c r="S168" s="160"/>
      <c r="T168" s="161"/>
      <c r="AT168" s="162" t="s">
        <v>126</v>
      </c>
      <c r="AU168" s="162" t="s">
        <v>70</v>
      </c>
      <c r="AV168" s="8" t="s">
        <v>38</v>
      </c>
      <c r="AW168" s="8" t="s">
        <v>18</v>
      </c>
      <c r="AX168" s="8" t="s">
        <v>36</v>
      </c>
      <c r="AY168" s="162" t="s">
        <v>67</v>
      </c>
    </row>
    <row r="169" spans="2:51" s="8" customFormat="1" ht="13.5">
      <c r="B169" s="152"/>
      <c r="C169" s="153"/>
      <c r="D169" s="129" t="s">
        <v>126</v>
      </c>
      <c r="E169" s="154" t="s">
        <v>7</v>
      </c>
      <c r="F169" s="155" t="s">
        <v>195</v>
      </c>
      <c r="G169" s="153"/>
      <c r="H169" s="156">
        <v>8.74</v>
      </c>
      <c r="I169" s="157"/>
      <c r="J169" s="153"/>
      <c r="K169" s="153"/>
      <c r="L169" s="158"/>
      <c r="M169" s="159"/>
      <c r="N169" s="160"/>
      <c r="O169" s="160"/>
      <c r="P169" s="160"/>
      <c r="Q169" s="160"/>
      <c r="R169" s="160"/>
      <c r="S169" s="160"/>
      <c r="T169" s="161"/>
      <c r="AT169" s="162" t="s">
        <v>126</v>
      </c>
      <c r="AU169" s="162" t="s">
        <v>70</v>
      </c>
      <c r="AV169" s="8" t="s">
        <v>38</v>
      </c>
      <c r="AW169" s="8" t="s">
        <v>18</v>
      </c>
      <c r="AX169" s="8" t="s">
        <v>36</v>
      </c>
      <c r="AY169" s="162" t="s">
        <v>67</v>
      </c>
    </row>
    <row r="170" spans="2:51" s="8" customFormat="1" ht="13.5">
      <c r="B170" s="152"/>
      <c r="C170" s="153"/>
      <c r="D170" s="129" t="s">
        <v>126</v>
      </c>
      <c r="E170" s="154" t="s">
        <v>7</v>
      </c>
      <c r="F170" s="155" t="s">
        <v>196</v>
      </c>
      <c r="G170" s="153"/>
      <c r="H170" s="156">
        <v>6.62</v>
      </c>
      <c r="I170" s="157"/>
      <c r="J170" s="153"/>
      <c r="K170" s="153"/>
      <c r="L170" s="158"/>
      <c r="M170" s="159"/>
      <c r="N170" s="160"/>
      <c r="O170" s="160"/>
      <c r="P170" s="160"/>
      <c r="Q170" s="160"/>
      <c r="R170" s="160"/>
      <c r="S170" s="160"/>
      <c r="T170" s="161"/>
      <c r="AT170" s="162" t="s">
        <v>126</v>
      </c>
      <c r="AU170" s="162" t="s">
        <v>70</v>
      </c>
      <c r="AV170" s="8" t="s">
        <v>38</v>
      </c>
      <c r="AW170" s="8" t="s">
        <v>18</v>
      </c>
      <c r="AX170" s="8" t="s">
        <v>36</v>
      </c>
      <c r="AY170" s="162" t="s">
        <v>67</v>
      </c>
    </row>
    <row r="171" spans="2:51" s="8" customFormat="1" ht="13.5">
      <c r="B171" s="152"/>
      <c r="C171" s="153"/>
      <c r="D171" s="129" t="s">
        <v>126</v>
      </c>
      <c r="E171" s="154" t="s">
        <v>7</v>
      </c>
      <c r="F171" s="155" t="s">
        <v>197</v>
      </c>
      <c r="G171" s="153"/>
      <c r="H171" s="156">
        <v>22.48</v>
      </c>
      <c r="I171" s="157"/>
      <c r="J171" s="153"/>
      <c r="K171" s="153"/>
      <c r="L171" s="158"/>
      <c r="M171" s="159"/>
      <c r="N171" s="160"/>
      <c r="O171" s="160"/>
      <c r="P171" s="160"/>
      <c r="Q171" s="160"/>
      <c r="R171" s="160"/>
      <c r="S171" s="160"/>
      <c r="T171" s="161"/>
      <c r="AT171" s="162" t="s">
        <v>126</v>
      </c>
      <c r="AU171" s="162" t="s">
        <v>70</v>
      </c>
      <c r="AV171" s="8" t="s">
        <v>38</v>
      </c>
      <c r="AW171" s="8" t="s">
        <v>18</v>
      </c>
      <c r="AX171" s="8" t="s">
        <v>36</v>
      </c>
      <c r="AY171" s="162" t="s">
        <v>67</v>
      </c>
    </row>
    <row r="172" spans="2:51" s="8" customFormat="1" ht="13.5">
      <c r="B172" s="152"/>
      <c r="C172" s="153"/>
      <c r="D172" s="129" t="s">
        <v>126</v>
      </c>
      <c r="E172" s="154" t="s">
        <v>7</v>
      </c>
      <c r="F172" s="155" t="s">
        <v>198</v>
      </c>
      <c r="G172" s="153"/>
      <c r="H172" s="156">
        <v>6.12</v>
      </c>
      <c r="I172" s="157"/>
      <c r="J172" s="153"/>
      <c r="K172" s="153"/>
      <c r="L172" s="158"/>
      <c r="M172" s="159"/>
      <c r="N172" s="160"/>
      <c r="O172" s="160"/>
      <c r="P172" s="160"/>
      <c r="Q172" s="160"/>
      <c r="R172" s="160"/>
      <c r="S172" s="160"/>
      <c r="T172" s="161"/>
      <c r="AT172" s="162" t="s">
        <v>126</v>
      </c>
      <c r="AU172" s="162" t="s">
        <v>70</v>
      </c>
      <c r="AV172" s="8" t="s">
        <v>38</v>
      </c>
      <c r="AW172" s="8" t="s">
        <v>18</v>
      </c>
      <c r="AX172" s="8" t="s">
        <v>36</v>
      </c>
      <c r="AY172" s="162" t="s">
        <v>67</v>
      </c>
    </row>
    <row r="173" spans="2:51" s="9" customFormat="1" ht="13.5">
      <c r="B173" s="163"/>
      <c r="C173" s="164"/>
      <c r="D173" s="129" t="s">
        <v>126</v>
      </c>
      <c r="E173" s="165" t="s">
        <v>7</v>
      </c>
      <c r="F173" s="166" t="s">
        <v>155</v>
      </c>
      <c r="G173" s="164"/>
      <c r="H173" s="167">
        <v>81.18</v>
      </c>
      <c r="I173" s="168"/>
      <c r="J173" s="164"/>
      <c r="K173" s="164"/>
      <c r="L173" s="169"/>
      <c r="M173" s="170"/>
      <c r="N173" s="171"/>
      <c r="O173" s="171"/>
      <c r="P173" s="171"/>
      <c r="Q173" s="171"/>
      <c r="R173" s="171"/>
      <c r="S173" s="171"/>
      <c r="T173" s="172"/>
      <c r="AT173" s="173" t="s">
        <v>126</v>
      </c>
      <c r="AU173" s="173" t="s">
        <v>70</v>
      </c>
      <c r="AV173" s="9" t="s">
        <v>71</v>
      </c>
      <c r="AW173" s="9" t="s">
        <v>18</v>
      </c>
      <c r="AX173" s="9" t="s">
        <v>37</v>
      </c>
      <c r="AY173" s="173" t="s">
        <v>67</v>
      </c>
    </row>
    <row r="174" spans="2:65" s="1" customFormat="1" ht="16.5" customHeight="1">
      <c r="B174" s="23"/>
      <c r="C174" s="118" t="s">
        <v>199</v>
      </c>
      <c r="D174" s="118" t="s">
        <v>68</v>
      </c>
      <c r="E174" s="119" t="s">
        <v>200</v>
      </c>
      <c r="F174" s="120" t="s">
        <v>201</v>
      </c>
      <c r="G174" s="121" t="s">
        <v>121</v>
      </c>
      <c r="H174" s="122">
        <v>81.18</v>
      </c>
      <c r="I174" s="123"/>
      <c r="J174" s="122">
        <f>ROUND(I174*H174,1)</f>
        <v>0</v>
      </c>
      <c r="K174" s="120" t="s">
        <v>122</v>
      </c>
      <c r="L174" s="33"/>
      <c r="M174" s="124" t="s">
        <v>7</v>
      </c>
      <c r="N174" s="125" t="s">
        <v>25</v>
      </c>
      <c r="O174" s="24"/>
      <c r="P174" s="126">
        <f>O174*H174</f>
        <v>0</v>
      </c>
      <c r="Q174" s="126">
        <v>0</v>
      </c>
      <c r="R174" s="126">
        <f>Q174*H174</f>
        <v>0</v>
      </c>
      <c r="S174" s="126">
        <v>0</v>
      </c>
      <c r="T174" s="127">
        <f>S174*H174</f>
        <v>0</v>
      </c>
      <c r="AR174" s="12" t="s">
        <v>71</v>
      </c>
      <c r="AT174" s="12" t="s">
        <v>68</v>
      </c>
      <c r="AU174" s="12" t="s">
        <v>70</v>
      </c>
      <c r="AY174" s="12" t="s">
        <v>67</v>
      </c>
      <c r="BE174" s="128">
        <f>IF(N174="základní",J174,0)</f>
        <v>0</v>
      </c>
      <c r="BF174" s="128">
        <f>IF(N174="snížená",J174,0)</f>
        <v>0</v>
      </c>
      <c r="BG174" s="128">
        <f>IF(N174="zákl. přenesená",J174,0)</f>
        <v>0</v>
      </c>
      <c r="BH174" s="128">
        <f>IF(N174="sníž. přenesená",J174,0)</f>
        <v>0</v>
      </c>
      <c r="BI174" s="128">
        <f>IF(N174="nulová",J174,0)</f>
        <v>0</v>
      </c>
      <c r="BJ174" s="12" t="s">
        <v>37</v>
      </c>
      <c r="BK174" s="128">
        <f>ROUND(I174*H174,1)</f>
        <v>0</v>
      </c>
      <c r="BL174" s="12" t="s">
        <v>71</v>
      </c>
      <c r="BM174" s="12" t="s">
        <v>202</v>
      </c>
    </row>
    <row r="175" spans="2:65" s="1" customFormat="1" ht="25.5" customHeight="1">
      <c r="B175" s="23"/>
      <c r="C175" s="118" t="s">
        <v>203</v>
      </c>
      <c r="D175" s="118" t="s">
        <v>68</v>
      </c>
      <c r="E175" s="119" t="s">
        <v>204</v>
      </c>
      <c r="F175" s="120" t="s">
        <v>205</v>
      </c>
      <c r="G175" s="121" t="s">
        <v>121</v>
      </c>
      <c r="H175" s="122">
        <v>68.5</v>
      </c>
      <c r="I175" s="123"/>
      <c r="J175" s="122">
        <f>ROUND(I175*H175,1)</f>
        <v>0</v>
      </c>
      <c r="K175" s="120" t="s">
        <v>122</v>
      </c>
      <c r="L175" s="33"/>
      <c r="M175" s="124" t="s">
        <v>7</v>
      </c>
      <c r="N175" s="125" t="s">
        <v>25</v>
      </c>
      <c r="O175" s="24"/>
      <c r="P175" s="126">
        <f>O175*H175</f>
        <v>0</v>
      </c>
      <c r="Q175" s="126">
        <v>0</v>
      </c>
      <c r="R175" s="126">
        <f>Q175*H175</f>
        <v>0</v>
      </c>
      <c r="S175" s="126">
        <v>0</v>
      </c>
      <c r="T175" s="127">
        <f>S175*H175</f>
        <v>0</v>
      </c>
      <c r="AR175" s="12" t="s">
        <v>71</v>
      </c>
      <c r="AT175" s="12" t="s">
        <v>68</v>
      </c>
      <c r="AU175" s="12" t="s">
        <v>70</v>
      </c>
      <c r="AY175" s="12" t="s">
        <v>67</v>
      </c>
      <c r="BE175" s="128">
        <f>IF(N175="základní",J175,0)</f>
        <v>0</v>
      </c>
      <c r="BF175" s="128">
        <f>IF(N175="snížená",J175,0)</f>
        <v>0</v>
      </c>
      <c r="BG175" s="128">
        <f>IF(N175="zákl. přenesená",J175,0)</f>
        <v>0</v>
      </c>
      <c r="BH175" s="128">
        <f>IF(N175="sníž. přenesená",J175,0)</f>
        <v>0</v>
      </c>
      <c r="BI175" s="128">
        <f>IF(N175="nulová",J175,0)</f>
        <v>0</v>
      </c>
      <c r="BJ175" s="12" t="s">
        <v>37</v>
      </c>
      <c r="BK175" s="128">
        <f>ROUND(I175*H175,1)</f>
        <v>0</v>
      </c>
      <c r="BL175" s="12" t="s">
        <v>71</v>
      </c>
      <c r="BM175" s="12" t="s">
        <v>206</v>
      </c>
    </row>
    <row r="176" spans="2:47" s="1" customFormat="1" ht="135">
      <c r="B176" s="23"/>
      <c r="C176" s="35"/>
      <c r="D176" s="129" t="s">
        <v>124</v>
      </c>
      <c r="E176" s="35"/>
      <c r="F176" s="130" t="s">
        <v>207</v>
      </c>
      <c r="G176" s="35"/>
      <c r="H176" s="35"/>
      <c r="I176" s="91"/>
      <c r="J176" s="35"/>
      <c r="K176" s="35"/>
      <c r="L176" s="33"/>
      <c r="M176" s="131"/>
      <c r="N176" s="24"/>
      <c r="O176" s="24"/>
      <c r="P176" s="24"/>
      <c r="Q176" s="24"/>
      <c r="R176" s="24"/>
      <c r="S176" s="24"/>
      <c r="T176" s="38"/>
      <c r="AT176" s="12" t="s">
        <v>124</v>
      </c>
      <c r="AU176" s="12" t="s">
        <v>70</v>
      </c>
    </row>
    <row r="177" spans="2:51" s="7" customFormat="1" ht="13.5">
      <c r="B177" s="142"/>
      <c r="C177" s="143"/>
      <c r="D177" s="129" t="s">
        <v>126</v>
      </c>
      <c r="E177" s="144" t="s">
        <v>7</v>
      </c>
      <c r="F177" s="145" t="s">
        <v>208</v>
      </c>
      <c r="G177" s="143"/>
      <c r="H177" s="144" t="s">
        <v>7</v>
      </c>
      <c r="I177" s="146"/>
      <c r="J177" s="143"/>
      <c r="K177" s="143"/>
      <c r="L177" s="147"/>
      <c r="M177" s="148"/>
      <c r="N177" s="149"/>
      <c r="O177" s="149"/>
      <c r="P177" s="149"/>
      <c r="Q177" s="149"/>
      <c r="R177" s="149"/>
      <c r="S177" s="149"/>
      <c r="T177" s="150"/>
      <c r="AT177" s="151" t="s">
        <v>126</v>
      </c>
      <c r="AU177" s="151" t="s">
        <v>70</v>
      </c>
      <c r="AV177" s="7" t="s">
        <v>37</v>
      </c>
      <c r="AW177" s="7" t="s">
        <v>18</v>
      </c>
      <c r="AX177" s="7" t="s">
        <v>36</v>
      </c>
      <c r="AY177" s="151" t="s">
        <v>67</v>
      </c>
    </row>
    <row r="178" spans="2:51" s="8" customFormat="1" ht="13.5">
      <c r="B178" s="152"/>
      <c r="C178" s="153"/>
      <c r="D178" s="129" t="s">
        <v>126</v>
      </c>
      <c r="E178" s="154" t="s">
        <v>7</v>
      </c>
      <c r="F178" s="155" t="s">
        <v>209</v>
      </c>
      <c r="G178" s="153"/>
      <c r="H178" s="156">
        <v>5</v>
      </c>
      <c r="I178" s="157"/>
      <c r="J178" s="153"/>
      <c r="K178" s="153"/>
      <c r="L178" s="158"/>
      <c r="M178" s="159"/>
      <c r="N178" s="160"/>
      <c r="O178" s="160"/>
      <c r="P178" s="160"/>
      <c r="Q178" s="160"/>
      <c r="R178" s="160"/>
      <c r="S178" s="160"/>
      <c r="T178" s="161"/>
      <c r="AT178" s="162" t="s">
        <v>126</v>
      </c>
      <c r="AU178" s="162" t="s">
        <v>70</v>
      </c>
      <c r="AV178" s="8" t="s">
        <v>38</v>
      </c>
      <c r="AW178" s="8" t="s">
        <v>18</v>
      </c>
      <c r="AX178" s="8" t="s">
        <v>36</v>
      </c>
      <c r="AY178" s="162" t="s">
        <v>67</v>
      </c>
    </row>
    <row r="179" spans="2:51" s="8" customFormat="1" ht="13.5">
      <c r="B179" s="152"/>
      <c r="C179" s="153"/>
      <c r="D179" s="129" t="s">
        <v>126</v>
      </c>
      <c r="E179" s="154" t="s">
        <v>7</v>
      </c>
      <c r="F179" s="155" t="s">
        <v>210</v>
      </c>
      <c r="G179" s="153"/>
      <c r="H179" s="156">
        <v>30</v>
      </c>
      <c r="I179" s="157"/>
      <c r="J179" s="153"/>
      <c r="K179" s="153"/>
      <c r="L179" s="158"/>
      <c r="M179" s="159"/>
      <c r="N179" s="160"/>
      <c r="O179" s="160"/>
      <c r="P179" s="160"/>
      <c r="Q179" s="160"/>
      <c r="R179" s="160"/>
      <c r="S179" s="160"/>
      <c r="T179" s="161"/>
      <c r="AT179" s="162" t="s">
        <v>126</v>
      </c>
      <c r="AU179" s="162" t="s">
        <v>70</v>
      </c>
      <c r="AV179" s="8" t="s">
        <v>38</v>
      </c>
      <c r="AW179" s="8" t="s">
        <v>18</v>
      </c>
      <c r="AX179" s="8" t="s">
        <v>36</v>
      </c>
      <c r="AY179" s="162" t="s">
        <v>67</v>
      </c>
    </row>
    <row r="180" spans="2:51" s="8" customFormat="1" ht="13.5">
      <c r="B180" s="152"/>
      <c r="C180" s="153"/>
      <c r="D180" s="129" t="s">
        <v>126</v>
      </c>
      <c r="E180" s="154" t="s">
        <v>7</v>
      </c>
      <c r="F180" s="155" t="s">
        <v>211</v>
      </c>
      <c r="G180" s="153"/>
      <c r="H180" s="156">
        <v>8</v>
      </c>
      <c r="I180" s="157"/>
      <c r="J180" s="153"/>
      <c r="K180" s="153"/>
      <c r="L180" s="158"/>
      <c r="M180" s="159"/>
      <c r="N180" s="160"/>
      <c r="O180" s="160"/>
      <c r="P180" s="160"/>
      <c r="Q180" s="160"/>
      <c r="R180" s="160"/>
      <c r="S180" s="160"/>
      <c r="T180" s="161"/>
      <c r="AT180" s="162" t="s">
        <v>126</v>
      </c>
      <c r="AU180" s="162" t="s">
        <v>70</v>
      </c>
      <c r="AV180" s="8" t="s">
        <v>38</v>
      </c>
      <c r="AW180" s="8" t="s">
        <v>18</v>
      </c>
      <c r="AX180" s="8" t="s">
        <v>36</v>
      </c>
      <c r="AY180" s="162" t="s">
        <v>67</v>
      </c>
    </row>
    <row r="181" spans="2:51" s="7" customFormat="1" ht="13.5">
      <c r="B181" s="142"/>
      <c r="C181" s="143"/>
      <c r="D181" s="129" t="s">
        <v>126</v>
      </c>
      <c r="E181" s="144" t="s">
        <v>7</v>
      </c>
      <c r="F181" s="145" t="s">
        <v>212</v>
      </c>
      <c r="G181" s="143"/>
      <c r="H181" s="144" t="s">
        <v>7</v>
      </c>
      <c r="I181" s="146"/>
      <c r="J181" s="143"/>
      <c r="K181" s="143"/>
      <c r="L181" s="147"/>
      <c r="M181" s="148"/>
      <c r="N181" s="149"/>
      <c r="O181" s="149"/>
      <c r="P181" s="149"/>
      <c r="Q181" s="149"/>
      <c r="R181" s="149"/>
      <c r="S181" s="149"/>
      <c r="T181" s="150"/>
      <c r="AT181" s="151" t="s">
        <v>126</v>
      </c>
      <c r="AU181" s="151" t="s">
        <v>70</v>
      </c>
      <c r="AV181" s="7" t="s">
        <v>37</v>
      </c>
      <c r="AW181" s="7" t="s">
        <v>18</v>
      </c>
      <c r="AX181" s="7" t="s">
        <v>36</v>
      </c>
      <c r="AY181" s="151" t="s">
        <v>67</v>
      </c>
    </row>
    <row r="182" spans="2:51" s="8" customFormat="1" ht="13.5">
      <c r="B182" s="152"/>
      <c r="C182" s="153"/>
      <c r="D182" s="129" t="s">
        <v>126</v>
      </c>
      <c r="E182" s="154" t="s">
        <v>7</v>
      </c>
      <c r="F182" s="155" t="s">
        <v>209</v>
      </c>
      <c r="G182" s="153"/>
      <c r="H182" s="156">
        <v>5</v>
      </c>
      <c r="I182" s="157"/>
      <c r="J182" s="153"/>
      <c r="K182" s="153"/>
      <c r="L182" s="158"/>
      <c r="M182" s="159"/>
      <c r="N182" s="160"/>
      <c r="O182" s="160"/>
      <c r="P182" s="160"/>
      <c r="Q182" s="160"/>
      <c r="R182" s="160"/>
      <c r="S182" s="160"/>
      <c r="T182" s="161"/>
      <c r="AT182" s="162" t="s">
        <v>126</v>
      </c>
      <c r="AU182" s="162" t="s">
        <v>70</v>
      </c>
      <c r="AV182" s="8" t="s">
        <v>38</v>
      </c>
      <c r="AW182" s="8" t="s">
        <v>18</v>
      </c>
      <c r="AX182" s="8" t="s">
        <v>36</v>
      </c>
      <c r="AY182" s="162" t="s">
        <v>67</v>
      </c>
    </row>
    <row r="183" spans="2:51" s="8" customFormat="1" ht="13.5">
      <c r="B183" s="152"/>
      <c r="C183" s="153"/>
      <c r="D183" s="129" t="s">
        <v>126</v>
      </c>
      <c r="E183" s="154" t="s">
        <v>7</v>
      </c>
      <c r="F183" s="155" t="s">
        <v>213</v>
      </c>
      <c r="G183" s="153"/>
      <c r="H183" s="156">
        <v>16</v>
      </c>
      <c r="I183" s="157"/>
      <c r="J183" s="153"/>
      <c r="K183" s="153"/>
      <c r="L183" s="158"/>
      <c r="M183" s="159"/>
      <c r="N183" s="160"/>
      <c r="O183" s="160"/>
      <c r="P183" s="160"/>
      <c r="Q183" s="160"/>
      <c r="R183" s="160"/>
      <c r="S183" s="160"/>
      <c r="T183" s="161"/>
      <c r="AT183" s="162" t="s">
        <v>126</v>
      </c>
      <c r="AU183" s="162" t="s">
        <v>70</v>
      </c>
      <c r="AV183" s="8" t="s">
        <v>38</v>
      </c>
      <c r="AW183" s="8" t="s">
        <v>18</v>
      </c>
      <c r="AX183" s="8" t="s">
        <v>36</v>
      </c>
      <c r="AY183" s="162" t="s">
        <v>67</v>
      </c>
    </row>
    <row r="184" spans="2:51" s="8" customFormat="1" ht="13.5">
      <c r="B184" s="152"/>
      <c r="C184" s="153"/>
      <c r="D184" s="129" t="s">
        <v>126</v>
      </c>
      <c r="E184" s="154" t="s">
        <v>7</v>
      </c>
      <c r="F184" s="155" t="s">
        <v>214</v>
      </c>
      <c r="G184" s="153"/>
      <c r="H184" s="156">
        <v>4.5</v>
      </c>
      <c r="I184" s="157"/>
      <c r="J184" s="153"/>
      <c r="K184" s="153"/>
      <c r="L184" s="158"/>
      <c r="M184" s="159"/>
      <c r="N184" s="160"/>
      <c r="O184" s="160"/>
      <c r="P184" s="160"/>
      <c r="Q184" s="160"/>
      <c r="R184" s="160"/>
      <c r="S184" s="160"/>
      <c r="T184" s="161"/>
      <c r="AT184" s="162" t="s">
        <v>126</v>
      </c>
      <c r="AU184" s="162" t="s">
        <v>70</v>
      </c>
      <c r="AV184" s="8" t="s">
        <v>38</v>
      </c>
      <c r="AW184" s="8" t="s">
        <v>18</v>
      </c>
      <c r="AX184" s="8" t="s">
        <v>36</v>
      </c>
      <c r="AY184" s="162" t="s">
        <v>67</v>
      </c>
    </row>
    <row r="185" spans="2:51" s="9" customFormat="1" ht="13.5">
      <c r="B185" s="163"/>
      <c r="C185" s="164"/>
      <c r="D185" s="129" t="s">
        <v>126</v>
      </c>
      <c r="E185" s="165" t="s">
        <v>7</v>
      </c>
      <c r="F185" s="166" t="s">
        <v>155</v>
      </c>
      <c r="G185" s="164"/>
      <c r="H185" s="167">
        <v>68.5</v>
      </c>
      <c r="I185" s="168"/>
      <c r="J185" s="164"/>
      <c r="K185" s="164"/>
      <c r="L185" s="169"/>
      <c r="M185" s="170"/>
      <c r="N185" s="171"/>
      <c r="O185" s="171"/>
      <c r="P185" s="171"/>
      <c r="Q185" s="171"/>
      <c r="R185" s="171"/>
      <c r="S185" s="171"/>
      <c r="T185" s="172"/>
      <c r="AT185" s="173" t="s">
        <v>126</v>
      </c>
      <c r="AU185" s="173" t="s">
        <v>70</v>
      </c>
      <c r="AV185" s="9" t="s">
        <v>71</v>
      </c>
      <c r="AW185" s="9" t="s">
        <v>18</v>
      </c>
      <c r="AX185" s="9" t="s">
        <v>37</v>
      </c>
      <c r="AY185" s="173" t="s">
        <v>67</v>
      </c>
    </row>
    <row r="186" spans="2:65" s="1" customFormat="1" ht="16.5" customHeight="1">
      <c r="B186" s="23"/>
      <c r="C186" s="174" t="s">
        <v>3</v>
      </c>
      <c r="D186" s="174" t="s">
        <v>179</v>
      </c>
      <c r="E186" s="175" t="s">
        <v>215</v>
      </c>
      <c r="F186" s="176" t="s">
        <v>216</v>
      </c>
      <c r="G186" s="177" t="s">
        <v>140</v>
      </c>
      <c r="H186" s="178">
        <v>47.92</v>
      </c>
      <c r="I186" s="179"/>
      <c r="J186" s="178">
        <f>ROUND(I186*H186,1)</f>
        <v>0</v>
      </c>
      <c r="K186" s="176" t="s">
        <v>122</v>
      </c>
      <c r="L186" s="180"/>
      <c r="M186" s="181" t="s">
        <v>7</v>
      </c>
      <c r="N186" s="182" t="s">
        <v>25</v>
      </c>
      <c r="O186" s="24"/>
      <c r="P186" s="126">
        <f>O186*H186</f>
        <v>0</v>
      </c>
      <c r="Q186" s="126">
        <v>2.429</v>
      </c>
      <c r="R186" s="126">
        <f>Q186*H186</f>
        <v>116.39768</v>
      </c>
      <c r="S186" s="126">
        <v>0</v>
      </c>
      <c r="T186" s="127">
        <f>S186*H186</f>
        <v>0</v>
      </c>
      <c r="AR186" s="12" t="s">
        <v>77</v>
      </c>
      <c r="AT186" s="12" t="s">
        <v>179</v>
      </c>
      <c r="AU186" s="12" t="s">
        <v>70</v>
      </c>
      <c r="AY186" s="12" t="s">
        <v>67</v>
      </c>
      <c r="BE186" s="128">
        <f>IF(N186="základní",J186,0)</f>
        <v>0</v>
      </c>
      <c r="BF186" s="128">
        <f>IF(N186="snížená",J186,0)</f>
        <v>0</v>
      </c>
      <c r="BG186" s="128">
        <f>IF(N186="zákl. přenesená",J186,0)</f>
        <v>0</v>
      </c>
      <c r="BH186" s="128">
        <f>IF(N186="sníž. přenesená",J186,0)</f>
        <v>0</v>
      </c>
      <c r="BI186" s="128">
        <f>IF(N186="nulová",J186,0)</f>
        <v>0</v>
      </c>
      <c r="BJ186" s="12" t="s">
        <v>37</v>
      </c>
      <c r="BK186" s="128">
        <f>ROUND(I186*H186,1)</f>
        <v>0</v>
      </c>
      <c r="BL186" s="12" t="s">
        <v>71</v>
      </c>
      <c r="BM186" s="12" t="s">
        <v>217</v>
      </c>
    </row>
    <row r="187" spans="2:51" s="7" customFormat="1" ht="13.5">
      <c r="B187" s="142"/>
      <c r="C187" s="143"/>
      <c r="D187" s="129" t="s">
        <v>126</v>
      </c>
      <c r="E187" s="144" t="s">
        <v>7</v>
      </c>
      <c r="F187" s="145" t="s">
        <v>208</v>
      </c>
      <c r="G187" s="143"/>
      <c r="H187" s="144" t="s">
        <v>7</v>
      </c>
      <c r="I187" s="146"/>
      <c r="J187" s="143"/>
      <c r="K187" s="143"/>
      <c r="L187" s="147"/>
      <c r="M187" s="148"/>
      <c r="N187" s="149"/>
      <c r="O187" s="149"/>
      <c r="P187" s="149"/>
      <c r="Q187" s="149"/>
      <c r="R187" s="149"/>
      <c r="S187" s="149"/>
      <c r="T187" s="150"/>
      <c r="AT187" s="151" t="s">
        <v>126</v>
      </c>
      <c r="AU187" s="151" t="s">
        <v>70</v>
      </c>
      <c r="AV187" s="7" t="s">
        <v>37</v>
      </c>
      <c r="AW187" s="7" t="s">
        <v>18</v>
      </c>
      <c r="AX187" s="7" t="s">
        <v>36</v>
      </c>
      <c r="AY187" s="151" t="s">
        <v>67</v>
      </c>
    </row>
    <row r="188" spans="2:51" s="8" customFormat="1" ht="13.5">
      <c r="B188" s="152"/>
      <c r="C188" s="153"/>
      <c r="D188" s="129" t="s">
        <v>126</v>
      </c>
      <c r="E188" s="154" t="s">
        <v>7</v>
      </c>
      <c r="F188" s="155" t="s">
        <v>218</v>
      </c>
      <c r="G188" s="153"/>
      <c r="H188" s="156">
        <v>3.5</v>
      </c>
      <c r="I188" s="157"/>
      <c r="J188" s="153"/>
      <c r="K188" s="153"/>
      <c r="L188" s="158"/>
      <c r="M188" s="159"/>
      <c r="N188" s="160"/>
      <c r="O188" s="160"/>
      <c r="P188" s="160"/>
      <c r="Q188" s="160"/>
      <c r="R188" s="160"/>
      <c r="S188" s="160"/>
      <c r="T188" s="161"/>
      <c r="AT188" s="162" t="s">
        <v>126</v>
      </c>
      <c r="AU188" s="162" t="s">
        <v>70</v>
      </c>
      <c r="AV188" s="8" t="s">
        <v>38</v>
      </c>
      <c r="AW188" s="8" t="s">
        <v>18</v>
      </c>
      <c r="AX188" s="8" t="s">
        <v>36</v>
      </c>
      <c r="AY188" s="162" t="s">
        <v>67</v>
      </c>
    </row>
    <row r="189" spans="2:51" s="8" customFormat="1" ht="13.5">
      <c r="B189" s="152"/>
      <c r="C189" s="153"/>
      <c r="D189" s="129" t="s">
        <v>126</v>
      </c>
      <c r="E189" s="154" t="s">
        <v>7</v>
      </c>
      <c r="F189" s="155" t="s">
        <v>219</v>
      </c>
      <c r="G189" s="153"/>
      <c r="H189" s="156">
        <v>20.98</v>
      </c>
      <c r="I189" s="157"/>
      <c r="J189" s="153"/>
      <c r="K189" s="153"/>
      <c r="L189" s="158"/>
      <c r="M189" s="159"/>
      <c r="N189" s="160"/>
      <c r="O189" s="160"/>
      <c r="P189" s="160"/>
      <c r="Q189" s="160"/>
      <c r="R189" s="160"/>
      <c r="S189" s="160"/>
      <c r="T189" s="161"/>
      <c r="AT189" s="162" t="s">
        <v>126</v>
      </c>
      <c r="AU189" s="162" t="s">
        <v>70</v>
      </c>
      <c r="AV189" s="8" t="s">
        <v>38</v>
      </c>
      <c r="AW189" s="8" t="s">
        <v>18</v>
      </c>
      <c r="AX189" s="8" t="s">
        <v>36</v>
      </c>
      <c r="AY189" s="162" t="s">
        <v>67</v>
      </c>
    </row>
    <row r="190" spans="2:51" s="8" customFormat="1" ht="13.5">
      <c r="B190" s="152"/>
      <c r="C190" s="153"/>
      <c r="D190" s="129" t="s">
        <v>126</v>
      </c>
      <c r="E190" s="154" t="s">
        <v>7</v>
      </c>
      <c r="F190" s="155" t="s">
        <v>220</v>
      </c>
      <c r="G190" s="153"/>
      <c r="H190" s="156">
        <v>5.6</v>
      </c>
      <c r="I190" s="157"/>
      <c r="J190" s="153"/>
      <c r="K190" s="153"/>
      <c r="L190" s="158"/>
      <c r="M190" s="159"/>
      <c r="N190" s="160"/>
      <c r="O190" s="160"/>
      <c r="P190" s="160"/>
      <c r="Q190" s="160"/>
      <c r="R190" s="160"/>
      <c r="S190" s="160"/>
      <c r="T190" s="161"/>
      <c r="AT190" s="162" t="s">
        <v>126</v>
      </c>
      <c r="AU190" s="162" t="s">
        <v>70</v>
      </c>
      <c r="AV190" s="8" t="s">
        <v>38</v>
      </c>
      <c r="AW190" s="8" t="s">
        <v>18</v>
      </c>
      <c r="AX190" s="8" t="s">
        <v>36</v>
      </c>
      <c r="AY190" s="162" t="s">
        <v>67</v>
      </c>
    </row>
    <row r="191" spans="2:51" s="7" customFormat="1" ht="13.5">
      <c r="B191" s="142"/>
      <c r="C191" s="143"/>
      <c r="D191" s="129" t="s">
        <v>126</v>
      </c>
      <c r="E191" s="144" t="s">
        <v>7</v>
      </c>
      <c r="F191" s="145" t="s">
        <v>212</v>
      </c>
      <c r="G191" s="143"/>
      <c r="H191" s="144" t="s">
        <v>7</v>
      </c>
      <c r="I191" s="146"/>
      <c r="J191" s="143"/>
      <c r="K191" s="143"/>
      <c r="L191" s="147"/>
      <c r="M191" s="148"/>
      <c r="N191" s="149"/>
      <c r="O191" s="149"/>
      <c r="P191" s="149"/>
      <c r="Q191" s="149"/>
      <c r="R191" s="149"/>
      <c r="S191" s="149"/>
      <c r="T191" s="150"/>
      <c r="AT191" s="151" t="s">
        <v>126</v>
      </c>
      <c r="AU191" s="151" t="s">
        <v>70</v>
      </c>
      <c r="AV191" s="7" t="s">
        <v>37</v>
      </c>
      <c r="AW191" s="7" t="s">
        <v>18</v>
      </c>
      <c r="AX191" s="7" t="s">
        <v>36</v>
      </c>
      <c r="AY191" s="151" t="s">
        <v>67</v>
      </c>
    </row>
    <row r="192" spans="2:51" s="8" customFormat="1" ht="13.5">
      <c r="B192" s="152"/>
      <c r="C192" s="153"/>
      <c r="D192" s="129" t="s">
        <v>126</v>
      </c>
      <c r="E192" s="154" t="s">
        <v>7</v>
      </c>
      <c r="F192" s="155" t="s">
        <v>218</v>
      </c>
      <c r="G192" s="153"/>
      <c r="H192" s="156">
        <v>3.5</v>
      </c>
      <c r="I192" s="157"/>
      <c r="J192" s="153"/>
      <c r="K192" s="153"/>
      <c r="L192" s="158"/>
      <c r="M192" s="159"/>
      <c r="N192" s="160"/>
      <c r="O192" s="160"/>
      <c r="P192" s="160"/>
      <c r="Q192" s="160"/>
      <c r="R192" s="160"/>
      <c r="S192" s="160"/>
      <c r="T192" s="161"/>
      <c r="AT192" s="162" t="s">
        <v>126</v>
      </c>
      <c r="AU192" s="162" t="s">
        <v>70</v>
      </c>
      <c r="AV192" s="8" t="s">
        <v>38</v>
      </c>
      <c r="AW192" s="8" t="s">
        <v>18</v>
      </c>
      <c r="AX192" s="8" t="s">
        <v>36</v>
      </c>
      <c r="AY192" s="162" t="s">
        <v>67</v>
      </c>
    </row>
    <row r="193" spans="2:51" s="8" customFormat="1" ht="13.5">
      <c r="B193" s="152"/>
      <c r="C193" s="153"/>
      <c r="D193" s="129" t="s">
        <v>126</v>
      </c>
      <c r="E193" s="154" t="s">
        <v>7</v>
      </c>
      <c r="F193" s="155" t="s">
        <v>221</v>
      </c>
      <c r="G193" s="153"/>
      <c r="H193" s="156">
        <v>11.19</v>
      </c>
      <c r="I193" s="157"/>
      <c r="J193" s="153"/>
      <c r="K193" s="153"/>
      <c r="L193" s="158"/>
      <c r="M193" s="159"/>
      <c r="N193" s="160"/>
      <c r="O193" s="160"/>
      <c r="P193" s="160"/>
      <c r="Q193" s="160"/>
      <c r="R193" s="160"/>
      <c r="S193" s="160"/>
      <c r="T193" s="161"/>
      <c r="AT193" s="162" t="s">
        <v>126</v>
      </c>
      <c r="AU193" s="162" t="s">
        <v>70</v>
      </c>
      <c r="AV193" s="8" t="s">
        <v>38</v>
      </c>
      <c r="AW193" s="8" t="s">
        <v>18</v>
      </c>
      <c r="AX193" s="8" t="s">
        <v>36</v>
      </c>
      <c r="AY193" s="162" t="s">
        <v>67</v>
      </c>
    </row>
    <row r="194" spans="2:51" s="8" customFormat="1" ht="13.5">
      <c r="B194" s="152"/>
      <c r="C194" s="153"/>
      <c r="D194" s="129" t="s">
        <v>126</v>
      </c>
      <c r="E194" s="154" t="s">
        <v>7</v>
      </c>
      <c r="F194" s="155" t="s">
        <v>222</v>
      </c>
      <c r="G194" s="153"/>
      <c r="H194" s="156">
        <v>3.15</v>
      </c>
      <c r="I194" s="157"/>
      <c r="J194" s="153"/>
      <c r="K194" s="153"/>
      <c r="L194" s="158"/>
      <c r="M194" s="159"/>
      <c r="N194" s="160"/>
      <c r="O194" s="160"/>
      <c r="P194" s="160"/>
      <c r="Q194" s="160"/>
      <c r="R194" s="160"/>
      <c r="S194" s="160"/>
      <c r="T194" s="161"/>
      <c r="AT194" s="162" t="s">
        <v>126</v>
      </c>
      <c r="AU194" s="162" t="s">
        <v>70</v>
      </c>
      <c r="AV194" s="8" t="s">
        <v>38</v>
      </c>
      <c r="AW194" s="8" t="s">
        <v>18</v>
      </c>
      <c r="AX194" s="8" t="s">
        <v>36</v>
      </c>
      <c r="AY194" s="162" t="s">
        <v>67</v>
      </c>
    </row>
    <row r="195" spans="2:51" s="9" customFormat="1" ht="13.5">
      <c r="B195" s="163"/>
      <c r="C195" s="164"/>
      <c r="D195" s="129" t="s">
        <v>126</v>
      </c>
      <c r="E195" s="165" t="s">
        <v>7</v>
      </c>
      <c r="F195" s="166" t="s">
        <v>155</v>
      </c>
      <c r="G195" s="164"/>
      <c r="H195" s="167">
        <v>47.92</v>
      </c>
      <c r="I195" s="168"/>
      <c r="J195" s="164"/>
      <c r="K195" s="164"/>
      <c r="L195" s="169"/>
      <c r="M195" s="170"/>
      <c r="N195" s="171"/>
      <c r="O195" s="171"/>
      <c r="P195" s="171"/>
      <c r="Q195" s="171"/>
      <c r="R195" s="171"/>
      <c r="S195" s="171"/>
      <c r="T195" s="172"/>
      <c r="AT195" s="173" t="s">
        <v>126</v>
      </c>
      <c r="AU195" s="173" t="s">
        <v>70</v>
      </c>
      <c r="AV195" s="9" t="s">
        <v>71</v>
      </c>
      <c r="AW195" s="9" t="s">
        <v>18</v>
      </c>
      <c r="AX195" s="9" t="s">
        <v>37</v>
      </c>
      <c r="AY195" s="173" t="s">
        <v>67</v>
      </c>
    </row>
    <row r="196" spans="2:65" s="1" customFormat="1" ht="16.5" customHeight="1">
      <c r="B196" s="23"/>
      <c r="C196" s="118" t="s">
        <v>73</v>
      </c>
      <c r="D196" s="118" t="s">
        <v>68</v>
      </c>
      <c r="E196" s="119" t="s">
        <v>223</v>
      </c>
      <c r="F196" s="120" t="s">
        <v>224</v>
      </c>
      <c r="G196" s="121" t="s">
        <v>166</v>
      </c>
      <c r="H196" s="122">
        <v>1.92</v>
      </c>
      <c r="I196" s="123"/>
      <c r="J196" s="122">
        <f>ROUND(I196*H196,1)</f>
        <v>0</v>
      </c>
      <c r="K196" s="120" t="s">
        <v>122</v>
      </c>
      <c r="L196" s="33"/>
      <c r="M196" s="124" t="s">
        <v>7</v>
      </c>
      <c r="N196" s="125" t="s">
        <v>25</v>
      </c>
      <c r="O196" s="24"/>
      <c r="P196" s="126">
        <f>O196*H196</f>
        <v>0</v>
      </c>
      <c r="Q196" s="126">
        <v>1.11332</v>
      </c>
      <c r="R196" s="126">
        <f>Q196*H196</f>
        <v>2.1375744</v>
      </c>
      <c r="S196" s="126">
        <v>0</v>
      </c>
      <c r="T196" s="127">
        <f>S196*H196</f>
        <v>0</v>
      </c>
      <c r="AR196" s="12" t="s">
        <v>71</v>
      </c>
      <c r="AT196" s="12" t="s">
        <v>68</v>
      </c>
      <c r="AU196" s="12" t="s">
        <v>70</v>
      </c>
      <c r="AY196" s="12" t="s">
        <v>67</v>
      </c>
      <c r="BE196" s="128">
        <f>IF(N196="základní",J196,0)</f>
        <v>0</v>
      </c>
      <c r="BF196" s="128">
        <f>IF(N196="snížená",J196,0)</f>
        <v>0</v>
      </c>
      <c r="BG196" s="128">
        <f>IF(N196="zákl. přenesená",J196,0)</f>
        <v>0</v>
      </c>
      <c r="BH196" s="128">
        <f>IF(N196="sníž. přenesená",J196,0)</f>
        <v>0</v>
      </c>
      <c r="BI196" s="128">
        <f>IF(N196="nulová",J196,0)</f>
        <v>0</v>
      </c>
      <c r="BJ196" s="12" t="s">
        <v>37</v>
      </c>
      <c r="BK196" s="128">
        <f>ROUND(I196*H196,1)</f>
        <v>0</v>
      </c>
      <c r="BL196" s="12" t="s">
        <v>71</v>
      </c>
      <c r="BM196" s="12" t="s">
        <v>225</v>
      </c>
    </row>
    <row r="197" spans="2:47" s="1" customFormat="1" ht="54">
      <c r="B197" s="23"/>
      <c r="C197" s="35"/>
      <c r="D197" s="129" t="s">
        <v>124</v>
      </c>
      <c r="E197" s="35"/>
      <c r="F197" s="130" t="s">
        <v>226</v>
      </c>
      <c r="G197" s="35"/>
      <c r="H197" s="35"/>
      <c r="I197" s="91"/>
      <c r="J197" s="35"/>
      <c r="K197" s="35"/>
      <c r="L197" s="33"/>
      <c r="M197" s="131"/>
      <c r="N197" s="24"/>
      <c r="O197" s="24"/>
      <c r="P197" s="24"/>
      <c r="Q197" s="24"/>
      <c r="R197" s="24"/>
      <c r="S197" s="24"/>
      <c r="T197" s="38"/>
      <c r="AT197" s="12" t="s">
        <v>124</v>
      </c>
      <c r="AU197" s="12" t="s">
        <v>70</v>
      </c>
    </row>
    <row r="198" spans="2:51" s="8" customFormat="1" ht="13.5">
      <c r="B198" s="152"/>
      <c r="C198" s="153"/>
      <c r="D198" s="129" t="s">
        <v>126</v>
      </c>
      <c r="E198" s="154" t="s">
        <v>7</v>
      </c>
      <c r="F198" s="155" t="s">
        <v>227</v>
      </c>
      <c r="G198" s="153"/>
      <c r="H198" s="156">
        <v>1.92</v>
      </c>
      <c r="I198" s="157"/>
      <c r="J198" s="153"/>
      <c r="K198" s="153"/>
      <c r="L198" s="158"/>
      <c r="M198" s="159"/>
      <c r="N198" s="160"/>
      <c r="O198" s="160"/>
      <c r="P198" s="160"/>
      <c r="Q198" s="160"/>
      <c r="R198" s="160"/>
      <c r="S198" s="160"/>
      <c r="T198" s="161"/>
      <c r="AT198" s="162" t="s">
        <v>126</v>
      </c>
      <c r="AU198" s="162" t="s">
        <v>70</v>
      </c>
      <c r="AV198" s="8" t="s">
        <v>38</v>
      </c>
      <c r="AW198" s="8" t="s">
        <v>18</v>
      </c>
      <c r="AX198" s="8" t="s">
        <v>37</v>
      </c>
      <c r="AY198" s="162" t="s">
        <v>67</v>
      </c>
    </row>
    <row r="199" spans="2:65" s="1" customFormat="1" ht="25.5" customHeight="1">
      <c r="B199" s="23"/>
      <c r="C199" s="118" t="s">
        <v>228</v>
      </c>
      <c r="D199" s="118" t="s">
        <v>68</v>
      </c>
      <c r="E199" s="119" t="s">
        <v>229</v>
      </c>
      <c r="F199" s="120" t="s">
        <v>230</v>
      </c>
      <c r="G199" s="121" t="s">
        <v>140</v>
      </c>
      <c r="H199" s="122">
        <v>9.65</v>
      </c>
      <c r="I199" s="123"/>
      <c r="J199" s="122">
        <f>ROUND(I199*H199,1)</f>
        <v>0</v>
      </c>
      <c r="K199" s="120" t="s">
        <v>122</v>
      </c>
      <c r="L199" s="33"/>
      <c r="M199" s="124" t="s">
        <v>7</v>
      </c>
      <c r="N199" s="125" t="s">
        <v>25</v>
      </c>
      <c r="O199" s="24"/>
      <c r="P199" s="126">
        <f>O199*H199</f>
        <v>0</v>
      </c>
      <c r="Q199" s="126">
        <v>2.16</v>
      </c>
      <c r="R199" s="126">
        <f>Q199*H199</f>
        <v>20.844</v>
      </c>
      <c r="S199" s="126">
        <v>0</v>
      </c>
      <c r="T199" s="127">
        <f>S199*H199</f>
        <v>0</v>
      </c>
      <c r="AR199" s="12" t="s">
        <v>71</v>
      </c>
      <c r="AT199" s="12" t="s">
        <v>68</v>
      </c>
      <c r="AU199" s="12" t="s">
        <v>70</v>
      </c>
      <c r="AY199" s="12" t="s">
        <v>67</v>
      </c>
      <c r="BE199" s="128">
        <f>IF(N199="základní",J199,0)</f>
        <v>0</v>
      </c>
      <c r="BF199" s="128">
        <f>IF(N199="snížená",J199,0)</f>
        <v>0</v>
      </c>
      <c r="BG199" s="128">
        <f>IF(N199="zákl. přenesená",J199,0)</f>
        <v>0</v>
      </c>
      <c r="BH199" s="128">
        <f>IF(N199="sníž. přenesená",J199,0)</f>
        <v>0</v>
      </c>
      <c r="BI199" s="128">
        <f>IF(N199="nulová",J199,0)</f>
        <v>0</v>
      </c>
      <c r="BJ199" s="12" t="s">
        <v>37</v>
      </c>
      <c r="BK199" s="128">
        <f>ROUND(I199*H199,1)</f>
        <v>0</v>
      </c>
      <c r="BL199" s="12" t="s">
        <v>71</v>
      </c>
      <c r="BM199" s="12" t="s">
        <v>231</v>
      </c>
    </row>
    <row r="200" spans="2:47" s="1" customFormat="1" ht="54">
      <c r="B200" s="23"/>
      <c r="C200" s="35"/>
      <c r="D200" s="129" t="s">
        <v>124</v>
      </c>
      <c r="E200" s="35"/>
      <c r="F200" s="130" t="s">
        <v>232</v>
      </c>
      <c r="G200" s="35"/>
      <c r="H200" s="35"/>
      <c r="I200" s="91"/>
      <c r="J200" s="35"/>
      <c r="K200" s="35"/>
      <c r="L200" s="33"/>
      <c r="M200" s="131"/>
      <c r="N200" s="24"/>
      <c r="O200" s="24"/>
      <c r="P200" s="24"/>
      <c r="Q200" s="24"/>
      <c r="R200" s="24"/>
      <c r="S200" s="24"/>
      <c r="T200" s="38"/>
      <c r="AT200" s="12" t="s">
        <v>124</v>
      </c>
      <c r="AU200" s="12" t="s">
        <v>70</v>
      </c>
    </row>
    <row r="201" spans="2:51" s="7" customFormat="1" ht="13.5">
      <c r="B201" s="142"/>
      <c r="C201" s="143"/>
      <c r="D201" s="129" t="s">
        <v>126</v>
      </c>
      <c r="E201" s="144" t="s">
        <v>7</v>
      </c>
      <c r="F201" s="145" t="s">
        <v>233</v>
      </c>
      <c r="G201" s="143"/>
      <c r="H201" s="144" t="s">
        <v>7</v>
      </c>
      <c r="I201" s="146"/>
      <c r="J201" s="143"/>
      <c r="K201" s="143"/>
      <c r="L201" s="147"/>
      <c r="M201" s="148"/>
      <c r="N201" s="149"/>
      <c r="O201" s="149"/>
      <c r="P201" s="149"/>
      <c r="Q201" s="149"/>
      <c r="R201" s="149"/>
      <c r="S201" s="149"/>
      <c r="T201" s="150"/>
      <c r="AT201" s="151" t="s">
        <v>126</v>
      </c>
      <c r="AU201" s="151" t="s">
        <v>70</v>
      </c>
      <c r="AV201" s="7" t="s">
        <v>37</v>
      </c>
      <c r="AW201" s="7" t="s">
        <v>18</v>
      </c>
      <c r="AX201" s="7" t="s">
        <v>36</v>
      </c>
      <c r="AY201" s="151" t="s">
        <v>67</v>
      </c>
    </row>
    <row r="202" spans="2:51" s="8" customFormat="1" ht="13.5">
      <c r="B202" s="152"/>
      <c r="C202" s="153"/>
      <c r="D202" s="129" t="s">
        <v>126</v>
      </c>
      <c r="E202" s="154" t="s">
        <v>7</v>
      </c>
      <c r="F202" s="155" t="s">
        <v>234</v>
      </c>
      <c r="G202" s="153"/>
      <c r="H202" s="156">
        <v>9.65</v>
      </c>
      <c r="I202" s="157"/>
      <c r="J202" s="153"/>
      <c r="K202" s="153"/>
      <c r="L202" s="158"/>
      <c r="M202" s="159"/>
      <c r="N202" s="160"/>
      <c r="O202" s="160"/>
      <c r="P202" s="160"/>
      <c r="Q202" s="160"/>
      <c r="R202" s="160"/>
      <c r="S202" s="160"/>
      <c r="T202" s="161"/>
      <c r="AT202" s="162" t="s">
        <v>126</v>
      </c>
      <c r="AU202" s="162" t="s">
        <v>70</v>
      </c>
      <c r="AV202" s="8" t="s">
        <v>38</v>
      </c>
      <c r="AW202" s="8" t="s">
        <v>18</v>
      </c>
      <c r="AX202" s="8" t="s">
        <v>37</v>
      </c>
      <c r="AY202" s="162" t="s">
        <v>67</v>
      </c>
    </row>
    <row r="203" spans="2:65" s="1" customFormat="1" ht="16.5" customHeight="1">
      <c r="B203" s="23"/>
      <c r="C203" s="118" t="s">
        <v>235</v>
      </c>
      <c r="D203" s="118" t="s">
        <v>68</v>
      </c>
      <c r="E203" s="119" t="s">
        <v>236</v>
      </c>
      <c r="F203" s="120" t="s">
        <v>237</v>
      </c>
      <c r="G203" s="121" t="s">
        <v>140</v>
      </c>
      <c r="H203" s="122">
        <v>3.5</v>
      </c>
      <c r="I203" s="123"/>
      <c r="J203" s="122">
        <f>ROUND(I203*H203,1)</f>
        <v>0</v>
      </c>
      <c r="K203" s="120" t="s">
        <v>122</v>
      </c>
      <c r="L203" s="33"/>
      <c r="M203" s="124" t="s">
        <v>7</v>
      </c>
      <c r="N203" s="125" t="s">
        <v>25</v>
      </c>
      <c r="O203" s="24"/>
      <c r="P203" s="126">
        <f>O203*H203</f>
        <v>0</v>
      </c>
      <c r="Q203" s="126">
        <v>2.25634</v>
      </c>
      <c r="R203" s="126">
        <f>Q203*H203</f>
        <v>7.897189999999999</v>
      </c>
      <c r="S203" s="126">
        <v>0</v>
      </c>
      <c r="T203" s="127">
        <f>S203*H203</f>
        <v>0</v>
      </c>
      <c r="AR203" s="12" t="s">
        <v>71</v>
      </c>
      <c r="AT203" s="12" t="s">
        <v>68</v>
      </c>
      <c r="AU203" s="12" t="s">
        <v>70</v>
      </c>
      <c r="AY203" s="12" t="s">
        <v>67</v>
      </c>
      <c r="BE203" s="128">
        <f>IF(N203="základní",J203,0)</f>
        <v>0</v>
      </c>
      <c r="BF203" s="128">
        <f>IF(N203="snížená",J203,0)</f>
        <v>0</v>
      </c>
      <c r="BG203" s="128">
        <f>IF(N203="zákl. přenesená",J203,0)</f>
        <v>0</v>
      </c>
      <c r="BH203" s="128">
        <f>IF(N203="sníž. přenesená",J203,0)</f>
        <v>0</v>
      </c>
      <c r="BI203" s="128">
        <f>IF(N203="nulová",J203,0)</f>
        <v>0</v>
      </c>
      <c r="BJ203" s="12" t="s">
        <v>37</v>
      </c>
      <c r="BK203" s="128">
        <f>ROUND(I203*H203,1)</f>
        <v>0</v>
      </c>
      <c r="BL203" s="12" t="s">
        <v>71</v>
      </c>
      <c r="BM203" s="12" t="s">
        <v>238</v>
      </c>
    </row>
    <row r="204" spans="2:47" s="1" customFormat="1" ht="81">
      <c r="B204" s="23"/>
      <c r="C204" s="35"/>
      <c r="D204" s="129" t="s">
        <v>124</v>
      </c>
      <c r="E204" s="35"/>
      <c r="F204" s="130" t="s">
        <v>239</v>
      </c>
      <c r="G204" s="35"/>
      <c r="H204" s="35"/>
      <c r="I204" s="91"/>
      <c r="J204" s="35"/>
      <c r="K204" s="35"/>
      <c r="L204" s="33"/>
      <c r="M204" s="131"/>
      <c r="N204" s="24"/>
      <c r="O204" s="24"/>
      <c r="P204" s="24"/>
      <c r="Q204" s="24"/>
      <c r="R204" s="24"/>
      <c r="S204" s="24"/>
      <c r="T204" s="38"/>
      <c r="AT204" s="12" t="s">
        <v>124</v>
      </c>
      <c r="AU204" s="12" t="s">
        <v>70</v>
      </c>
    </row>
    <row r="205" spans="2:51" s="7" customFormat="1" ht="13.5">
      <c r="B205" s="142"/>
      <c r="C205" s="143"/>
      <c r="D205" s="129" t="s">
        <v>126</v>
      </c>
      <c r="E205" s="144" t="s">
        <v>7</v>
      </c>
      <c r="F205" s="145" t="s">
        <v>240</v>
      </c>
      <c r="G205" s="143"/>
      <c r="H205" s="144" t="s">
        <v>7</v>
      </c>
      <c r="I205" s="146"/>
      <c r="J205" s="143"/>
      <c r="K205" s="143"/>
      <c r="L205" s="147"/>
      <c r="M205" s="148"/>
      <c r="N205" s="149"/>
      <c r="O205" s="149"/>
      <c r="P205" s="149"/>
      <c r="Q205" s="149"/>
      <c r="R205" s="149"/>
      <c r="S205" s="149"/>
      <c r="T205" s="150"/>
      <c r="AT205" s="151" t="s">
        <v>126</v>
      </c>
      <c r="AU205" s="151" t="s">
        <v>70</v>
      </c>
      <c r="AV205" s="7" t="s">
        <v>37</v>
      </c>
      <c r="AW205" s="7" t="s">
        <v>18</v>
      </c>
      <c r="AX205" s="7" t="s">
        <v>36</v>
      </c>
      <c r="AY205" s="151" t="s">
        <v>67</v>
      </c>
    </row>
    <row r="206" spans="2:51" s="7" customFormat="1" ht="13.5">
      <c r="B206" s="142"/>
      <c r="C206" s="143"/>
      <c r="D206" s="129" t="s">
        <v>126</v>
      </c>
      <c r="E206" s="144" t="s">
        <v>7</v>
      </c>
      <c r="F206" s="145" t="s">
        <v>148</v>
      </c>
      <c r="G206" s="143"/>
      <c r="H206" s="144" t="s">
        <v>7</v>
      </c>
      <c r="I206" s="146"/>
      <c r="J206" s="143"/>
      <c r="K206" s="143"/>
      <c r="L206" s="147"/>
      <c r="M206" s="148"/>
      <c r="N206" s="149"/>
      <c r="O206" s="149"/>
      <c r="P206" s="149"/>
      <c r="Q206" s="149"/>
      <c r="R206" s="149"/>
      <c r="S206" s="149"/>
      <c r="T206" s="150"/>
      <c r="AT206" s="151" t="s">
        <v>126</v>
      </c>
      <c r="AU206" s="151" t="s">
        <v>70</v>
      </c>
      <c r="AV206" s="7" t="s">
        <v>37</v>
      </c>
      <c r="AW206" s="7" t="s">
        <v>18</v>
      </c>
      <c r="AX206" s="7" t="s">
        <v>36</v>
      </c>
      <c r="AY206" s="151" t="s">
        <v>67</v>
      </c>
    </row>
    <row r="207" spans="2:51" s="8" customFormat="1" ht="13.5">
      <c r="B207" s="152"/>
      <c r="C207" s="153"/>
      <c r="D207" s="129" t="s">
        <v>126</v>
      </c>
      <c r="E207" s="154" t="s">
        <v>7</v>
      </c>
      <c r="F207" s="155" t="s">
        <v>241</v>
      </c>
      <c r="G207" s="153"/>
      <c r="H207" s="156">
        <v>0.43</v>
      </c>
      <c r="I207" s="157"/>
      <c r="J207" s="153"/>
      <c r="K207" s="153"/>
      <c r="L207" s="158"/>
      <c r="M207" s="159"/>
      <c r="N207" s="160"/>
      <c r="O207" s="160"/>
      <c r="P207" s="160"/>
      <c r="Q207" s="160"/>
      <c r="R207" s="160"/>
      <c r="S207" s="160"/>
      <c r="T207" s="161"/>
      <c r="AT207" s="162" t="s">
        <v>126</v>
      </c>
      <c r="AU207" s="162" t="s">
        <v>70</v>
      </c>
      <c r="AV207" s="8" t="s">
        <v>38</v>
      </c>
      <c r="AW207" s="8" t="s">
        <v>18</v>
      </c>
      <c r="AX207" s="8" t="s">
        <v>36</v>
      </c>
      <c r="AY207" s="162" t="s">
        <v>67</v>
      </c>
    </row>
    <row r="208" spans="2:51" s="8" customFormat="1" ht="13.5">
      <c r="B208" s="152"/>
      <c r="C208" s="153"/>
      <c r="D208" s="129" t="s">
        <v>126</v>
      </c>
      <c r="E208" s="154" t="s">
        <v>7</v>
      </c>
      <c r="F208" s="155" t="s">
        <v>242</v>
      </c>
      <c r="G208" s="153"/>
      <c r="H208" s="156">
        <v>1.26</v>
      </c>
      <c r="I208" s="157"/>
      <c r="J208" s="153"/>
      <c r="K208" s="153"/>
      <c r="L208" s="158"/>
      <c r="M208" s="159"/>
      <c r="N208" s="160"/>
      <c r="O208" s="160"/>
      <c r="P208" s="160"/>
      <c r="Q208" s="160"/>
      <c r="R208" s="160"/>
      <c r="S208" s="160"/>
      <c r="T208" s="161"/>
      <c r="AT208" s="162" t="s">
        <v>126</v>
      </c>
      <c r="AU208" s="162" t="s">
        <v>70</v>
      </c>
      <c r="AV208" s="8" t="s">
        <v>38</v>
      </c>
      <c r="AW208" s="8" t="s">
        <v>18</v>
      </c>
      <c r="AX208" s="8" t="s">
        <v>36</v>
      </c>
      <c r="AY208" s="162" t="s">
        <v>67</v>
      </c>
    </row>
    <row r="209" spans="2:51" s="8" customFormat="1" ht="13.5">
      <c r="B209" s="152"/>
      <c r="C209" s="153"/>
      <c r="D209" s="129" t="s">
        <v>126</v>
      </c>
      <c r="E209" s="154" t="s">
        <v>7</v>
      </c>
      <c r="F209" s="155" t="s">
        <v>243</v>
      </c>
      <c r="G209" s="153"/>
      <c r="H209" s="156">
        <v>0.28</v>
      </c>
      <c r="I209" s="157"/>
      <c r="J209" s="153"/>
      <c r="K209" s="153"/>
      <c r="L209" s="158"/>
      <c r="M209" s="159"/>
      <c r="N209" s="160"/>
      <c r="O209" s="160"/>
      <c r="P209" s="160"/>
      <c r="Q209" s="160"/>
      <c r="R209" s="160"/>
      <c r="S209" s="160"/>
      <c r="T209" s="161"/>
      <c r="AT209" s="162" t="s">
        <v>126</v>
      </c>
      <c r="AU209" s="162" t="s">
        <v>70</v>
      </c>
      <c r="AV209" s="8" t="s">
        <v>38</v>
      </c>
      <c r="AW209" s="8" t="s">
        <v>18</v>
      </c>
      <c r="AX209" s="8" t="s">
        <v>36</v>
      </c>
      <c r="AY209" s="162" t="s">
        <v>67</v>
      </c>
    </row>
    <row r="210" spans="2:51" s="7" customFormat="1" ht="13.5">
      <c r="B210" s="142"/>
      <c r="C210" s="143"/>
      <c r="D210" s="129" t="s">
        <v>126</v>
      </c>
      <c r="E210" s="144" t="s">
        <v>7</v>
      </c>
      <c r="F210" s="145" t="s">
        <v>153</v>
      </c>
      <c r="G210" s="143"/>
      <c r="H210" s="144" t="s">
        <v>7</v>
      </c>
      <c r="I210" s="146"/>
      <c r="J210" s="143"/>
      <c r="K210" s="143"/>
      <c r="L210" s="147"/>
      <c r="M210" s="148"/>
      <c r="N210" s="149"/>
      <c r="O210" s="149"/>
      <c r="P210" s="149"/>
      <c r="Q210" s="149"/>
      <c r="R210" s="149"/>
      <c r="S210" s="149"/>
      <c r="T210" s="150"/>
      <c r="AT210" s="151" t="s">
        <v>126</v>
      </c>
      <c r="AU210" s="151" t="s">
        <v>70</v>
      </c>
      <c r="AV210" s="7" t="s">
        <v>37</v>
      </c>
      <c r="AW210" s="7" t="s">
        <v>18</v>
      </c>
      <c r="AX210" s="7" t="s">
        <v>36</v>
      </c>
      <c r="AY210" s="151" t="s">
        <v>67</v>
      </c>
    </row>
    <row r="211" spans="2:51" s="8" customFormat="1" ht="13.5">
      <c r="B211" s="152"/>
      <c r="C211" s="153"/>
      <c r="D211" s="129" t="s">
        <v>126</v>
      </c>
      <c r="E211" s="154" t="s">
        <v>7</v>
      </c>
      <c r="F211" s="155" t="s">
        <v>244</v>
      </c>
      <c r="G211" s="153"/>
      <c r="H211" s="156">
        <v>0.4</v>
      </c>
      <c r="I211" s="157"/>
      <c r="J211" s="153"/>
      <c r="K211" s="153"/>
      <c r="L211" s="158"/>
      <c r="M211" s="159"/>
      <c r="N211" s="160"/>
      <c r="O211" s="160"/>
      <c r="P211" s="160"/>
      <c r="Q211" s="160"/>
      <c r="R211" s="160"/>
      <c r="S211" s="160"/>
      <c r="T211" s="161"/>
      <c r="AT211" s="162" t="s">
        <v>126</v>
      </c>
      <c r="AU211" s="162" t="s">
        <v>70</v>
      </c>
      <c r="AV211" s="8" t="s">
        <v>38</v>
      </c>
      <c r="AW211" s="8" t="s">
        <v>18</v>
      </c>
      <c r="AX211" s="8" t="s">
        <v>36</v>
      </c>
      <c r="AY211" s="162" t="s">
        <v>67</v>
      </c>
    </row>
    <row r="212" spans="2:51" s="8" customFormat="1" ht="13.5">
      <c r="B212" s="152"/>
      <c r="C212" s="153"/>
      <c r="D212" s="129" t="s">
        <v>126</v>
      </c>
      <c r="E212" s="154" t="s">
        <v>7</v>
      </c>
      <c r="F212" s="155" t="s">
        <v>245</v>
      </c>
      <c r="G212" s="153"/>
      <c r="H212" s="156">
        <v>1.13</v>
      </c>
      <c r="I212" s="157"/>
      <c r="J212" s="153"/>
      <c r="K212" s="153"/>
      <c r="L212" s="158"/>
      <c r="M212" s="159"/>
      <c r="N212" s="160"/>
      <c r="O212" s="160"/>
      <c r="P212" s="160"/>
      <c r="Q212" s="160"/>
      <c r="R212" s="160"/>
      <c r="S212" s="160"/>
      <c r="T212" s="161"/>
      <c r="AT212" s="162" t="s">
        <v>126</v>
      </c>
      <c r="AU212" s="162" t="s">
        <v>70</v>
      </c>
      <c r="AV212" s="8" t="s">
        <v>38</v>
      </c>
      <c r="AW212" s="8" t="s">
        <v>18</v>
      </c>
      <c r="AX212" s="8" t="s">
        <v>36</v>
      </c>
      <c r="AY212" s="162" t="s">
        <v>67</v>
      </c>
    </row>
    <row r="213" spans="2:51" s="9" customFormat="1" ht="13.5">
      <c r="B213" s="163"/>
      <c r="C213" s="164"/>
      <c r="D213" s="129" t="s">
        <v>126</v>
      </c>
      <c r="E213" s="165" t="s">
        <v>7</v>
      </c>
      <c r="F213" s="166" t="s">
        <v>155</v>
      </c>
      <c r="G213" s="164"/>
      <c r="H213" s="167">
        <v>3.5</v>
      </c>
      <c r="I213" s="168"/>
      <c r="J213" s="164"/>
      <c r="K213" s="164"/>
      <c r="L213" s="169"/>
      <c r="M213" s="170"/>
      <c r="N213" s="171"/>
      <c r="O213" s="171"/>
      <c r="P213" s="171"/>
      <c r="Q213" s="171"/>
      <c r="R213" s="171"/>
      <c r="S213" s="171"/>
      <c r="T213" s="172"/>
      <c r="AT213" s="173" t="s">
        <v>126</v>
      </c>
      <c r="AU213" s="173" t="s">
        <v>70</v>
      </c>
      <c r="AV213" s="9" t="s">
        <v>71</v>
      </c>
      <c r="AW213" s="9" t="s">
        <v>18</v>
      </c>
      <c r="AX213" s="9" t="s">
        <v>37</v>
      </c>
      <c r="AY213" s="173" t="s">
        <v>67</v>
      </c>
    </row>
    <row r="214" spans="2:65" s="1" customFormat="1" ht="16.5" customHeight="1">
      <c r="B214" s="23"/>
      <c r="C214" s="118" t="s">
        <v>246</v>
      </c>
      <c r="D214" s="118" t="s">
        <v>68</v>
      </c>
      <c r="E214" s="119" t="s">
        <v>247</v>
      </c>
      <c r="F214" s="120" t="s">
        <v>248</v>
      </c>
      <c r="G214" s="121" t="s">
        <v>140</v>
      </c>
      <c r="H214" s="122">
        <v>56.13</v>
      </c>
      <c r="I214" s="123"/>
      <c r="J214" s="122">
        <f>ROUND(I214*H214,1)</f>
        <v>0</v>
      </c>
      <c r="K214" s="120" t="s">
        <v>122</v>
      </c>
      <c r="L214" s="33"/>
      <c r="M214" s="124" t="s">
        <v>7</v>
      </c>
      <c r="N214" s="125" t="s">
        <v>25</v>
      </c>
      <c r="O214" s="24"/>
      <c r="P214" s="126">
        <f>O214*H214</f>
        <v>0</v>
      </c>
      <c r="Q214" s="126">
        <v>2.25634</v>
      </c>
      <c r="R214" s="126">
        <f>Q214*H214</f>
        <v>126.64836419999999</v>
      </c>
      <c r="S214" s="126">
        <v>0</v>
      </c>
      <c r="T214" s="127">
        <f>S214*H214</f>
        <v>0</v>
      </c>
      <c r="AR214" s="12" t="s">
        <v>71</v>
      </c>
      <c r="AT214" s="12" t="s">
        <v>68</v>
      </c>
      <c r="AU214" s="12" t="s">
        <v>70</v>
      </c>
      <c r="AY214" s="12" t="s">
        <v>67</v>
      </c>
      <c r="BE214" s="128">
        <f>IF(N214="základní",J214,0)</f>
        <v>0</v>
      </c>
      <c r="BF214" s="128">
        <f>IF(N214="snížená",J214,0)</f>
        <v>0</v>
      </c>
      <c r="BG214" s="128">
        <f>IF(N214="zákl. přenesená",J214,0)</f>
        <v>0</v>
      </c>
      <c r="BH214" s="128">
        <f>IF(N214="sníž. přenesená",J214,0)</f>
        <v>0</v>
      </c>
      <c r="BI214" s="128">
        <f>IF(N214="nulová",J214,0)</f>
        <v>0</v>
      </c>
      <c r="BJ214" s="12" t="s">
        <v>37</v>
      </c>
      <c r="BK214" s="128">
        <f>ROUND(I214*H214,1)</f>
        <v>0</v>
      </c>
      <c r="BL214" s="12" t="s">
        <v>71</v>
      </c>
      <c r="BM214" s="12" t="s">
        <v>249</v>
      </c>
    </row>
    <row r="215" spans="2:47" s="1" customFormat="1" ht="94.5">
      <c r="B215" s="23"/>
      <c r="C215" s="35"/>
      <c r="D215" s="129" t="s">
        <v>124</v>
      </c>
      <c r="E215" s="35"/>
      <c r="F215" s="130" t="s">
        <v>250</v>
      </c>
      <c r="G215" s="35"/>
      <c r="H215" s="35"/>
      <c r="I215" s="91"/>
      <c r="J215" s="35"/>
      <c r="K215" s="35"/>
      <c r="L215" s="33"/>
      <c r="M215" s="131"/>
      <c r="N215" s="24"/>
      <c r="O215" s="24"/>
      <c r="P215" s="24"/>
      <c r="Q215" s="24"/>
      <c r="R215" s="24"/>
      <c r="S215" s="24"/>
      <c r="T215" s="38"/>
      <c r="AT215" s="12" t="s">
        <v>124</v>
      </c>
      <c r="AU215" s="12" t="s">
        <v>70</v>
      </c>
    </row>
    <row r="216" spans="2:51" s="7" customFormat="1" ht="13.5">
      <c r="B216" s="142"/>
      <c r="C216" s="143"/>
      <c r="D216" s="129" t="s">
        <v>126</v>
      </c>
      <c r="E216" s="144" t="s">
        <v>7</v>
      </c>
      <c r="F216" s="145" t="s">
        <v>233</v>
      </c>
      <c r="G216" s="143"/>
      <c r="H216" s="144" t="s">
        <v>7</v>
      </c>
      <c r="I216" s="146"/>
      <c r="J216" s="143"/>
      <c r="K216" s="143"/>
      <c r="L216" s="147"/>
      <c r="M216" s="148"/>
      <c r="N216" s="149"/>
      <c r="O216" s="149"/>
      <c r="P216" s="149"/>
      <c r="Q216" s="149"/>
      <c r="R216" s="149"/>
      <c r="S216" s="149"/>
      <c r="T216" s="150"/>
      <c r="AT216" s="151" t="s">
        <v>126</v>
      </c>
      <c r="AU216" s="151" t="s">
        <v>70</v>
      </c>
      <c r="AV216" s="7" t="s">
        <v>37</v>
      </c>
      <c r="AW216" s="7" t="s">
        <v>18</v>
      </c>
      <c r="AX216" s="7" t="s">
        <v>36</v>
      </c>
      <c r="AY216" s="151" t="s">
        <v>67</v>
      </c>
    </row>
    <row r="217" spans="2:51" s="8" customFormat="1" ht="13.5">
      <c r="B217" s="152"/>
      <c r="C217" s="153"/>
      <c r="D217" s="129" t="s">
        <v>126</v>
      </c>
      <c r="E217" s="154" t="s">
        <v>7</v>
      </c>
      <c r="F217" s="155" t="s">
        <v>234</v>
      </c>
      <c r="G217" s="153"/>
      <c r="H217" s="156">
        <v>9.65</v>
      </c>
      <c r="I217" s="157"/>
      <c r="J217" s="153"/>
      <c r="K217" s="153"/>
      <c r="L217" s="158"/>
      <c r="M217" s="159"/>
      <c r="N217" s="160"/>
      <c r="O217" s="160"/>
      <c r="P217" s="160"/>
      <c r="Q217" s="160"/>
      <c r="R217" s="160"/>
      <c r="S217" s="160"/>
      <c r="T217" s="161"/>
      <c r="AT217" s="162" t="s">
        <v>126</v>
      </c>
      <c r="AU217" s="162" t="s">
        <v>70</v>
      </c>
      <c r="AV217" s="8" t="s">
        <v>38</v>
      </c>
      <c r="AW217" s="8" t="s">
        <v>18</v>
      </c>
      <c r="AX217" s="8" t="s">
        <v>36</v>
      </c>
      <c r="AY217" s="162" t="s">
        <v>67</v>
      </c>
    </row>
    <row r="218" spans="2:51" s="7" customFormat="1" ht="13.5">
      <c r="B218" s="142"/>
      <c r="C218" s="143"/>
      <c r="D218" s="129" t="s">
        <v>126</v>
      </c>
      <c r="E218" s="144" t="s">
        <v>7</v>
      </c>
      <c r="F218" s="145" t="s">
        <v>251</v>
      </c>
      <c r="G218" s="143"/>
      <c r="H218" s="144" t="s">
        <v>7</v>
      </c>
      <c r="I218" s="146"/>
      <c r="J218" s="143"/>
      <c r="K218" s="143"/>
      <c r="L218" s="147"/>
      <c r="M218" s="148"/>
      <c r="N218" s="149"/>
      <c r="O218" s="149"/>
      <c r="P218" s="149"/>
      <c r="Q218" s="149"/>
      <c r="R218" s="149"/>
      <c r="S218" s="149"/>
      <c r="T218" s="150"/>
      <c r="AT218" s="151" t="s">
        <v>126</v>
      </c>
      <c r="AU218" s="151" t="s">
        <v>70</v>
      </c>
      <c r="AV218" s="7" t="s">
        <v>37</v>
      </c>
      <c r="AW218" s="7" t="s">
        <v>18</v>
      </c>
      <c r="AX218" s="7" t="s">
        <v>36</v>
      </c>
      <c r="AY218" s="151" t="s">
        <v>67</v>
      </c>
    </row>
    <row r="219" spans="2:51" s="8" customFormat="1" ht="13.5">
      <c r="B219" s="152"/>
      <c r="C219" s="153"/>
      <c r="D219" s="129" t="s">
        <v>126</v>
      </c>
      <c r="E219" s="154" t="s">
        <v>7</v>
      </c>
      <c r="F219" s="155" t="s">
        <v>252</v>
      </c>
      <c r="G219" s="153"/>
      <c r="H219" s="156">
        <v>46.48</v>
      </c>
      <c r="I219" s="157"/>
      <c r="J219" s="153"/>
      <c r="K219" s="153"/>
      <c r="L219" s="158"/>
      <c r="M219" s="159"/>
      <c r="N219" s="160"/>
      <c r="O219" s="160"/>
      <c r="P219" s="160"/>
      <c r="Q219" s="160"/>
      <c r="R219" s="160"/>
      <c r="S219" s="160"/>
      <c r="T219" s="161"/>
      <c r="AT219" s="162" t="s">
        <v>126</v>
      </c>
      <c r="AU219" s="162" t="s">
        <v>70</v>
      </c>
      <c r="AV219" s="8" t="s">
        <v>38</v>
      </c>
      <c r="AW219" s="8" t="s">
        <v>18</v>
      </c>
      <c r="AX219" s="8" t="s">
        <v>36</v>
      </c>
      <c r="AY219" s="162" t="s">
        <v>67</v>
      </c>
    </row>
    <row r="220" spans="2:51" s="9" customFormat="1" ht="13.5">
      <c r="B220" s="163"/>
      <c r="C220" s="164"/>
      <c r="D220" s="129" t="s">
        <v>126</v>
      </c>
      <c r="E220" s="165" t="s">
        <v>7</v>
      </c>
      <c r="F220" s="166" t="s">
        <v>155</v>
      </c>
      <c r="G220" s="164"/>
      <c r="H220" s="167">
        <v>56.13</v>
      </c>
      <c r="I220" s="168"/>
      <c r="J220" s="164"/>
      <c r="K220" s="164"/>
      <c r="L220" s="169"/>
      <c r="M220" s="170"/>
      <c r="N220" s="171"/>
      <c r="O220" s="171"/>
      <c r="P220" s="171"/>
      <c r="Q220" s="171"/>
      <c r="R220" s="171"/>
      <c r="S220" s="171"/>
      <c r="T220" s="172"/>
      <c r="AT220" s="173" t="s">
        <v>126</v>
      </c>
      <c r="AU220" s="173" t="s">
        <v>70</v>
      </c>
      <c r="AV220" s="9" t="s">
        <v>71</v>
      </c>
      <c r="AW220" s="9" t="s">
        <v>18</v>
      </c>
      <c r="AX220" s="9" t="s">
        <v>37</v>
      </c>
      <c r="AY220" s="173" t="s">
        <v>67</v>
      </c>
    </row>
    <row r="221" spans="2:65" s="1" customFormat="1" ht="25.5" customHeight="1">
      <c r="B221" s="23"/>
      <c r="C221" s="118" t="s">
        <v>253</v>
      </c>
      <c r="D221" s="118" t="s">
        <v>68</v>
      </c>
      <c r="E221" s="119" t="s">
        <v>254</v>
      </c>
      <c r="F221" s="120" t="s">
        <v>255</v>
      </c>
      <c r="G221" s="121" t="s">
        <v>140</v>
      </c>
      <c r="H221" s="122">
        <v>7.02</v>
      </c>
      <c r="I221" s="123"/>
      <c r="J221" s="122">
        <f>ROUND(I221*H221,1)</f>
        <v>0</v>
      </c>
      <c r="K221" s="120" t="s">
        <v>122</v>
      </c>
      <c r="L221" s="33"/>
      <c r="M221" s="124" t="s">
        <v>7</v>
      </c>
      <c r="N221" s="125" t="s">
        <v>25</v>
      </c>
      <c r="O221" s="24"/>
      <c r="P221" s="126">
        <f>O221*H221</f>
        <v>0</v>
      </c>
      <c r="Q221" s="126">
        <v>2.45329</v>
      </c>
      <c r="R221" s="126">
        <f>Q221*H221</f>
        <v>17.222095799999998</v>
      </c>
      <c r="S221" s="126">
        <v>0</v>
      </c>
      <c r="T221" s="127">
        <f>S221*H221</f>
        <v>0</v>
      </c>
      <c r="AR221" s="12" t="s">
        <v>71</v>
      </c>
      <c r="AT221" s="12" t="s">
        <v>68</v>
      </c>
      <c r="AU221" s="12" t="s">
        <v>70</v>
      </c>
      <c r="AY221" s="12" t="s">
        <v>67</v>
      </c>
      <c r="BE221" s="128">
        <f>IF(N221="základní",J221,0)</f>
        <v>0</v>
      </c>
      <c r="BF221" s="128">
        <f>IF(N221="snížená",J221,0)</f>
        <v>0</v>
      </c>
      <c r="BG221" s="128">
        <f>IF(N221="zákl. přenesená",J221,0)</f>
        <v>0</v>
      </c>
      <c r="BH221" s="128">
        <f>IF(N221="sníž. přenesená",J221,0)</f>
        <v>0</v>
      </c>
      <c r="BI221" s="128">
        <f>IF(N221="nulová",J221,0)</f>
        <v>0</v>
      </c>
      <c r="BJ221" s="12" t="s">
        <v>37</v>
      </c>
      <c r="BK221" s="128">
        <f>ROUND(I221*H221,1)</f>
        <v>0</v>
      </c>
      <c r="BL221" s="12" t="s">
        <v>71</v>
      </c>
      <c r="BM221" s="12" t="s">
        <v>256</v>
      </c>
    </row>
    <row r="222" spans="2:47" s="1" customFormat="1" ht="94.5">
      <c r="B222" s="23"/>
      <c r="C222" s="35"/>
      <c r="D222" s="129" t="s">
        <v>124</v>
      </c>
      <c r="E222" s="35"/>
      <c r="F222" s="130" t="s">
        <v>250</v>
      </c>
      <c r="G222" s="35"/>
      <c r="H222" s="35"/>
      <c r="I222" s="91"/>
      <c r="J222" s="35"/>
      <c r="K222" s="35"/>
      <c r="L222" s="33"/>
      <c r="M222" s="131"/>
      <c r="N222" s="24"/>
      <c r="O222" s="24"/>
      <c r="P222" s="24"/>
      <c r="Q222" s="24"/>
      <c r="R222" s="24"/>
      <c r="S222" s="24"/>
      <c r="T222" s="38"/>
      <c r="AT222" s="12" t="s">
        <v>124</v>
      </c>
      <c r="AU222" s="12" t="s">
        <v>70</v>
      </c>
    </row>
    <row r="223" spans="2:51" s="7" customFormat="1" ht="13.5">
      <c r="B223" s="142"/>
      <c r="C223" s="143"/>
      <c r="D223" s="129" t="s">
        <v>126</v>
      </c>
      <c r="E223" s="144" t="s">
        <v>7</v>
      </c>
      <c r="F223" s="145" t="s">
        <v>153</v>
      </c>
      <c r="G223" s="143"/>
      <c r="H223" s="144" t="s">
        <v>7</v>
      </c>
      <c r="I223" s="146"/>
      <c r="J223" s="143"/>
      <c r="K223" s="143"/>
      <c r="L223" s="147"/>
      <c r="M223" s="148"/>
      <c r="N223" s="149"/>
      <c r="O223" s="149"/>
      <c r="P223" s="149"/>
      <c r="Q223" s="149"/>
      <c r="R223" s="149"/>
      <c r="S223" s="149"/>
      <c r="T223" s="150"/>
      <c r="AT223" s="151" t="s">
        <v>126</v>
      </c>
      <c r="AU223" s="151" t="s">
        <v>70</v>
      </c>
      <c r="AV223" s="7" t="s">
        <v>37</v>
      </c>
      <c r="AW223" s="7" t="s">
        <v>18</v>
      </c>
      <c r="AX223" s="7" t="s">
        <v>36</v>
      </c>
      <c r="AY223" s="151" t="s">
        <v>67</v>
      </c>
    </row>
    <row r="224" spans="2:51" s="8" customFormat="1" ht="13.5">
      <c r="B224" s="152"/>
      <c r="C224" s="153"/>
      <c r="D224" s="129" t="s">
        <v>126</v>
      </c>
      <c r="E224" s="154" t="s">
        <v>7</v>
      </c>
      <c r="F224" s="155" t="s">
        <v>257</v>
      </c>
      <c r="G224" s="153"/>
      <c r="H224" s="156">
        <v>1.19</v>
      </c>
      <c r="I224" s="157"/>
      <c r="J224" s="153"/>
      <c r="K224" s="153"/>
      <c r="L224" s="158"/>
      <c r="M224" s="159"/>
      <c r="N224" s="160"/>
      <c r="O224" s="160"/>
      <c r="P224" s="160"/>
      <c r="Q224" s="160"/>
      <c r="R224" s="160"/>
      <c r="S224" s="160"/>
      <c r="T224" s="161"/>
      <c r="AT224" s="162" t="s">
        <v>126</v>
      </c>
      <c r="AU224" s="162" t="s">
        <v>70</v>
      </c>
      <c r="AV224" s="8" t="s">
        <v>38</v>
      </c>
      <c r="AW224" s="8" t="s">
        <v>18</v>
      </c>
      <c r="AX224" s="8" t="s">
        <v>36</v>
      </c>
      <c r="AY224" s="162" t="s">
        <v>67</v>
      </c>
    </row>
    <row r="225" spans="2:51" s="8" customFormat="1" ht="13.5">
      <c r="B225" s="152"/>
      <c r="C225" s="153"/>
      <c r="D225" s="129" t="s">
        <v>126</v>
      </c>
      <c r="E225" s="154" t="s">
        <v>7</v>
      </c>
      <c r="F225" s="155" t="s">
        <v>258</v>
      </c>
      <c r="G225" s="153"/>
      <c r="H225" s="156">
        <v>3.4</v>
      </c>
      <c r="I225" s="157"/>
      <c r="J225" s="153"/>
      <c r="K225" s="153"/>
      <c r="L225" s="158"/>
      <c r="M225" s="159"/>
      <c r="N225" s="160"/>
      <c r="O225" s="160"/>
      <c r="P225" s="160"/>
      <c r="Q225" s="160"/>
      <c r="R225" s="160"/>
      <c r="S225" s="160"/>
      <c r="T225" s="161"/>
      <c r="AT225" s="162" t="s">
        <v>126</v>
      </c>
      <c r="AU225" s="162" t="s">
        <v>70</v>
      </c>
      <c r="AV225" s="8" t="s">
        <v>38</v>
      </c>
      <c r="AW225" s="8" t="s">
        <v>18</v>
      </c>
      <c r="AX225" s="8" t="s">
        <v>36</v>
      </c>
      <c r="AY225" s="162" t="s">
        <v>67</v>
      </c>
    </row>
    <row r="226" spans="2:51" s="7" customFormat="1" ht="13.5">
      <c r="B226" s="142"/>
      <c r="C226" s="143"/>
      <c r="D226" s="129" t="s">
        <v>126</v>
      </c>
      <c r="E226" s="144" t="s">
        <v>7</v>
      </c>
      <c r="F226" s="145" t="s">
        <v>259</v>
      </c>
      <c r="G226" s="143"/>
      <c r="H226" s="144" t="s">
        <v>7</v>
      </c>
      <c r="I226" s="146"/>
      <c r="J226" s="143"/>
      <c r="K226" s="143"/>
      <c r="L226" s="147"/>
      <c r="M226" s="148"/>
      <c r="N226" s="149"/>
      <c r="O226" s="149"/>
      <c r="P226" s="149"/>
      <c r="Q226" s="149"/>
      <c r="R226" s="149"/>
      <c r="S226" s="149"/>
      <c r="T226" s="150"/>
      <c r="AT226" s="151" t="s">
        <v>126</v>
      </c>
      <c r="AU226" s="151" t="s">
        <v>70</v>
      </c>
      <c r="AV226" s="7" t="s">
        <v>37</v>
      </c>
      <c r="AW226" s="7" t="s">
        <v>18</v>
      </c>
      <c r="AX226" s="7" t="s">
        <v>36</v>
      </c>
      <c r="AY226" s="151" t="s">
        <v>67</v>
      </c>
    </row>
    <row r="227" spans="2:51" s="8" customFormat="1" ht="13.5">
      <c r="B227" s="152"/>
      <c r="C227" s="153"/>
      <c r="D227" s="129" t="s">
        <v>126</v>
      </c>
      <c r="E227" s="154" t="s">
        <v>7</v>
      </c>
      <c r="F227" s="155" t="s">
        <v>260</v>
      </c>
      <c r="G227" s="153"/>
      <c r="H227" s="156">
        <v>1.37</v>
      </c>
      <c r="I227" s="157"/>
      <c r="J227" s="153"/>
      <c r="K227" s="153"/>
      <c r="L227" s="158"/>
      <c r="M227" s="159"/>
      <c r="N227" s="160"/>
      <c r="O227" s="160"/>
      <c r="P227" s="160"/>
      <c r="Q227" s="160"/>
      <c r="R227" s="160"/>
      <c r="S227" s="160"/>
      <c r="T227" s="161"/>
      <c r="AT227" s="162" t="s">
        <v>126</v>
      </c>
      <c r="AU227" s="162" t="s">
        <v>70</v>
      </c>
      <c r="AV227" s="8" t="s">
        <v>38</v>
      </c>
      <c r="AW227" s="8" t="s">
        <v>18</v>
      </c>
      <c r="AX227" s="8" t="s">
        <v>36</v>
      </c>
      <c r="AY227" s="162" t="s">
        <v>67</v>
      </c>
    </row>
    <row r="228" spans="2:51" s="7" customFormat="1" ht="13.5">
      <c r="B228" s="142"/>
      <c r="C228" s="143"/>
      <c r="D228" s="129" t="s">
        <v>126</v>
      </c>
      <c r="E228" s="144" t="s">
        <v>7</v>
      </c>
      <c r="F228" s="145" t="s">
        <v>261</v>
      </c>
      <c r="G228" s="143"/>
      <c r="H228" s="144" t="s">
        <v>7</v>
      </c>
      <c r="I228" s="146"/>
      <c r="J228" s="143"/>
      <c r="K228" s="143"/>
      <c r="L228" s="147"/>
      <c r="M228" s="148"/>
      <c r="N228" s="149"/>
      <c r="O228" s="149"/>
      <c r="P228" s="149"/>
      <c r="Q228" s="149"/>
      <c r="R228" s="149"/>
      <c r="S228" s="149"/>
      <c r="T228" s="150"/>
      <c r="AT228" s="151" t="s">
        <v>126</v>
      </c>
      <c r="AU228" s="151" t="s">
        <v>70</v>
      </c>
      <c r="AV228" s="7" t="s">
        <v>37</v>
      </c>
      <c r="AW228" s="7" t="s">
        <v>18</v>
      </c>
      <c r="AX228" s="7" t="s">
        <v>36</v>
      </c>
      <c r="AY228" s="151" t="s">
        <v>67</v>
      </c>
    </row>
    <row r="229" spans="2:51" s="8" customFormat="1" ht="13.5">
      <c r="B229" s="152"/>
      <c r="C229" s="153"/>
      <c r="D229" s="129" t="s">
        <v>126</v>
      </c>
      <c r="E229" s="154" t="s">
        <v>7</v>
      </c>
      <c r="F229" s="155" t="s">
        <v>262</v>
      </c>
      <c r="G229" s="153"/>
      <c r="H229" s="156">
        <v>1.06</v>
      </c>
      <c r="I229" s="157"/>
      <c r="J229" s="153"/>
      <c r="K229" s="153"/>
      <c r="L229" s="158"/>
      <c r="M229" s="159"/>
      <c r="N229" s="160"/>
      <c r="O229" s="160"/>
      <c r="P229" s="160"/>
      <c r="Q229" s="160"/>
      <c r="R229" s="160"/>
      <c r="S229" s="160"/>
      <c r="T229" s="161"/>
      <c r="AT229" s="162" t="s">
        <v>126</v>
      </c>
      <c r="AU229" s="162" t="s">
        <v>70</v>
      </c>
      <c r="AV229" s="8" t="s">
        <v>38</v>
      </c>
      <c r="AW229" s="8" t="s">
        <v>18</v>
      </c>
      <c r="AX229" s="8" t="s">
        <v>36</v>
      </c>
      <c r="AY229" s="162" t="s">
        <v>67</v>
      </c>
    </row>
    <row r="230" spans="2:51" s="9" customFormat="1" ht="13.5">
      <c r="B230" s="163"/>
      <c r="C230" s="164"/>
      <c r="D230" s="129" t="s">
        <v>126</v>
      </c>
      <c r="E230" s="165" t="s">
        <v>7</v>
      </c>
      <c r="F230" s="166" t="s">
        <v>155</v>
      </c>
      <c r="G230" s="164"/>
      <c r="H230" s="167">
        <v>7.02</v>
      </c>
      <c r="I230" s="168"/>
      <c r="J230" s="164"/>
      <c r="K230" s="164"/>
      <c r="L230" s="169"/>
      <c r="M230" s="170"/>
      <c r="N230" s="171"/>
      <c r="O230" s="171"/>
      <c r="P230" s="171"/>
      <c r="Q230" s="171"/>
      <c r="R230" s="171"/>
      <c r="S230" s="171"/>
      <c r="T230" s="172"/>
      <c r="AT230" s="173" t="s">
        <v>126</v>
      </c>
      <c r="AU230" s="173" t="s">
        <v>70</v>
      </c>
      <c r="AV230" s="9" t="s">
        <v>71</v>
      </c>
      <c r="AW230" s="9" t="s">
        <v>18</v>
      </c>
      <c r="AX230" s="9" t="s">
        <v>37</v>
      </c>
      <c r="AY230" s="173" t="s">
        <v>67</v>
      </c>
    </row>
    <row r="231" spans="2:65" s="1" customFormat="1" ht="16.5" customHeight="1">
      <c r="B231" s="23"/>
      <c r="C231" s="118" t="s">
        <v>2</v>
      </c>
      <c r="D231" s="118" t="s">
        <v>68</v>
      </c>
      <c r="E231" s="119" t="s">
        <v>263</v>
      </c>
      <c r="F231" s="120" t="s">
        <v>264</v>
      </c>
      <c r="G231" s="121" t="s">
        <v>131</v>
      </c>
      <c r="H231" s="122">
        <v>14.06</v>
      </c>
      <c r="I231" s="123"/>
      <c r="J231" s="122">
        <f>ROUND(I231*H231,1)</f>
        <v>0</v>
      </c>
      <c r="K231" s="120" t="s">
        <v>122</v>
      </c>
      <c r="L231" s="33"/>
      <c r="M231" s="124" t="s">
        <v>7</v>
      </c>
      <c r="N231" s="125" t="s">
        <v>25</v>
      </c>
      <c r="O231" s="24"/>
      <c r="P231" s="126">
        <f>O231*H231</f>
        <v>0</v>
      </c>
      <c r="Q231" s="126">
        <v>0.00103</v>
      </c>
      <c r="R231" s="126">
        <f>Q231*H231</f>
        <v>0.014481800000000001</v>
      </c>
      <c r="S231" s="126">
        <v>0</v>
      </c>
      <c r="T231" s="127">
        <f>S231*H231</f>
        <v>0</v>
      </c>
      <c r="AR231" s="12" t="s">
        <v>71</v>
      </c>
      <c r="AT231" s="12" t="s">
        <v>68</v>
      </c>
      <c r="AU231" s="12" t="s">
        <v>70</v>
      </c>
      <c r="AY231" s="12" t="s">
        <v>67</v>
      </c>
      <c r="BE231" s="128">
        <f>IF(N231="základní",J231,0)</f>
        <v>0</v>
      </c>
      <c r="BF231" s="128">
        <f>IF(N231="snížená",J231,0)</f>
        <v>0</v>
      </c>
      <c r="BG231" s="128">
        <f>IF(N231="zákl. přenesená",J231,0)</f>
        <v>0</v>
      </c>
      <c r="BH231" s="128">
        <f>IF(N231="sníž. přenesená",J231,0)</f>
        <v>0</v>
      </c>
      <c r="BI231" s="128">
        <f>IF(N231="nulová",J231,0)</f>
        <v>0</v>
      </c>
      <c r="BJ231" s="12" t="s">
        <v>37</v>
      </c>
      <c r="BK231" s="128">
        <f>ROUND(I231*H231,1)</f>
        <v>0</v>
      </c>
      <c r="BL231" s="12" t="s">
        <v>71</v>
      </c>
      <c r="BM231" s="12" t="s">
        <v>265</v>
      </c>
    </row>
    <row r="232" spans="2:51" s="7" customFormat="1" ht="13.5">
      <c r="B232" s="142"/>
      <c r="C232" s="143"/>
      <c r="D232" s="129" t="s">
        <v>126</v>
      </c>
      <c r="E232" s="144" t="s">
        <v>7</v>
      </c>
      <c r="F232" s="145" t="s">
        <v>153</v>
      </c>
      <c r="G232" s="143"/>
      <c r="H232" s="144" t="s">
        <v>7</v>
      </c>
      <c r="I232" s="146"/>
      <c r="J232" s="143"/>
      <c r="K232" s="143"/>
      <c r="L232" s="147"/>
      <c r="M232" s="148"/>
      <c r="N232" s="149"/>
      <c r="O232" s="149"/>
      <c r="P232" s="149"/>
      <c r="Q232" s="149"/>
      <c r="R232" s="149"/>
      <c r="S232" s="149"/>
      <c r="T232" s="150"/>
      <c r="AT232" s="151" t="s">
        <v>126</v>
      </c>
      <c r="AU232" s="151" t="s">
        <v>70</v>
      </c>
      <c r="AV232" s="7" t="s">
        <v>37</v>
      </c>
      <c r="AW232" s="7" t="s">
        <v>18</v>
      </c>
      <c r="AX232" s="7" t="s">
        <v>36</v>
      </c>
      <c r="AY232" s="151" t="s">
        <v>67</v>
      </c>
    </row>
    <row r="233" spans="2:51" s="8" customFormat="1" ht="13.5">
      <c r="B233" s="152"/>
      <c r="C233" s="153"/>
      <c r="D233" s="129" t="s">
        <v>126</v>
      </c>
      <c r="E233" s="154" t="s">
        <v>7</v>
      </c>
      <c r="F233" s="155" t="s">
        <v>266</v>
      </c>
      <c r="G233" s="153"/>
      <c r="H233" s="156">
        <v>2.82</v>
      </c>
      <c r="I233" s="157"/>
      <c r="J233" s="153"/>
      <c r="K233" s="153"/>
      <c r="L233" s="158"/>
      <c r="M233" s="159"/>
      <c r="N233" s="160"/>
      <c r="O233" s="160"/>
      <c r="P233" s="160"/>
      <c r="Q233" s="160"/>
      <c r="R233" s="160"/>
      <c r="S233" s="160"/>
      <c r="T233" s="161"/>
      <c r="AT233" s="162" t="s">
        <v>126</v>
      </c>
      <c r="AU233" s="162" t="s">
        <v>70</v>
      </c>
      <c r="AV233" s="8" t="s">
        <v>38</v>
      </c>
      <c r="AW233" s="8" t="s">
        <v>18</v>
      </c>
      <c r="AX233" s="8" t="s">
        <v>36</v>
      </c>
      <c r="AY233" s="162" t="s">
        <v>67</v>
      </c>
    </row>
    <row r="234" spans="2:51" s="8" customFormat="1" ht="13.5">
      <c r="B234" s="152"/>
      <c r="C234" s="153"/>
      <c r="D234" s="129" t="s">
        <v>126</v>
      </c>
      <c r="E234" s="154" t="s">
        <v>7</v>
      </c>
      <c r="F234" s="155" t="s">
        <v>267</v>
      </c>
      <c r="G234" s="153"/>
      <c r="H234" s="156">
        <v>4.04</v>
      </c>
      <c r="I234" s="157"/>
      <c r="J234" s="153"/>
      <c r="K234" s="153"/>
      <c r="L234" s="158"/>
      <c r="M234" s="159"/>
      <c r="N234" s="160"/>
      <c r="O234" s="160"/>
      <c r="P234" s="160"/>
      <c r="Q234" s="160"/>
      <c r="R234" s="160"/>
      <c r="S234" s="160"/>
      <c r="T234" s="161"/>
      <c r="AT234" s="162" t="s">
        <v>126</v>
      </c>
      <c r="AU234" s="162" t="s">
        <v>70</v>
      </c>
      <c r="AV234" s="8" t="s">
        <v>38</v>
      </c>
      <c r="AW234" s="8" t="s">
        <v>18</v>
      </c>
      <c r="AX234" s="8" t="s">
        <v>36</v>
      </c>
      <c r="AY234" s="162" t="s">
        <v>67</v>
      </c>
    </row>
    <row r="235" spans="2:51" s="7" customFormat="1" ht="13.5">
      <c r="B235" s="142"/>
      <c r="C235" s="143"/>
      <c r="D235" s="129" t="s">
        <v>126</v>
      </c>
      <c r="E235" s="144" t="s">
        <v>7</v>
      </c>
      <c r="F235" s="145" t="s">
        <v>259</v>
      </c>
      <c r="G235" s="143"/>
      <c r="H235" s="144" t="s">
        <v>7</v>
      </c>
      <c r="I235" s="146"/>
      <c r="J235" s="143"/>
      <c r="K235" s="143"/>
      <c r="L235" s="147"/>
      <c r="M235" s="148"/>
      <c r="N235" s="149"/>
      <c r="O235" s="149"/>
      <c r="P235" s="149"/>
      <c r="Q235" s="149"/>
      <c r="R235" s="149"/>
      <c r="S235" s="149"/>
      <c r="T235" s="150"/>
      <c r="AT235" s="151" t="s">
        <v>126</v>
      </c>
      <c r="AU235" s="151" t="s">
        <v>70</v>
      </c>
      <c r="AV235" s="7" t="s">
        <v>37</v>
      </c>
      <c r="AW235" s="7" t="s">
        <v>18</v>
      </c>
      <c r="AX235" s="7" t="s">
        <v>36</v>
      </c>
      <c r="AY235" s="151" t="s">
        <v>67</v>
      </c>
    </row>
    <row r="236" spans="2:51" s="8" customFormat="1" ht="13.5">
      <c r="B236" s="152"/>
      <c r="C236" s="153"/>
      <c r="D236" s="129" t="s">
        <v>126</v>
      </c>
      <c r="E236" s="154" t="s">
        <v>7</v>
      </c>
      <c r="F236" s="155" t="s">
        <v>268</v>
      </c>
      <c r="G236" s="153"/>
      <c r="H236" s="156">
        <v>2.11</v>
      </c>
      <c r="I236" s="157"/>
      <c r="J236" s="153"/>
      <c r="K236" s="153"/>
      <c r="L236" s="158"/>
      <c r="M236" s="159"/>
      <c r="N236" s="160"/>
      <c r="O236" s="160"/>
      <c r="P236" s="160"/>
      <c r="Q236" s="160"/>
      <c r="R236" s="160"/>
      <c r="S236" s="160"/>
      <c r="T236" s="161"/>
      <c r="AT236" s="162" t="s">
        <v>126</v>
      </c>
      <c r="AU236" s="162" t="s">
        <v>70</v>
      </c>
      <c r="AV236" s="8" t="s">
        <v>38</v>
      </c>
      <c r="AW236" s="8" t="s">
        <v>18</v>
      </c>
      <c r="AX236" s="8" t="s">
        <v>36</v>
      </c>
      <c r="AY236" s="162" t="s">
        <v>67</v>
      </c>
    </row>
    <row r="237" spans="2:51" s="7" customFormat="1" ht="13.5">
      <c r="B237" s="142"/>
      <c r="C237" s="143"/>
      <c r="D237" s="129" t="s">
        <v>126</v>
      </c>
      <c r="E237" s="144" t="s">
        <v>7</v>
      </c>
      <c r="F237" s="145" t="s">
        <v>261</v>
      </c>
      <c r="G237" s="143"/>
      <c r="H237" s="144" t="s">
        <v>7</v>
      </c>
      <c r="I237" s="146"/>
      <c r="J237" s="143"/>
      <c r="K237" s="143"/>
      <c r="L237" s="147"/>
      <c r="M237" s="148"/>
      <c r="N237" s="149"/>
      <c r="O237" s="149"/>
      <c r="P237" s="149"/>
      <c r="Q237" s="149"/>
      <c r="R237" s="149"/>
      <c r="S237" s="149"/>
      <c r="T237" s="150"/>
      <c r="AT237" s="151" t="s">
        <v>126</v>
      </c>
      <c r="AU237" s="151" t="s">
        <v>70</v>
      </c>
      <c r="AV237" s="7" t="s">
        <v>37</v>
      </c>
      <c r="AW237" s="7" t="s">
        <v>18</v>
      </c>
      <c r="AX237" s="7" t="s">
        <v>36</v>
      </c>
      <c r="AY237" s="151" t="s">
        <v>67</v>
      </c>
    </row>
    <row r="238" spans="2:51" s="8" customFormat="1" ht="13.5">
      <c r="B238" s="152"/>
      <c r="C238" s="153"/>
      <c r="D238" s="129" t="s">
        <v>126</v>
      </c>
      <c r="E238" s="154" t="s">
        <v>7</v>
      </c>
      <c r="F238" s="155" t="s">
        <v>269</v>
      </c>
      <c r="G238" s="153"/>
      <c r="H238" s="156">
        <v>2.96</v>
      </c>
      <c r="I238" s="157"/>
      <c r="J238" s="153"/>
      <c r="K238" s="153"/>
      <c r="L238" s="158"/>
      <c r="M238" s="159"/>
      <c r="N238" s="160"/>
      <c r="O238" s="160"/>
      <c r="P238" s="160"/>
      <c r="Q238" s="160"/>
      <c r="R238" s="160"/>
      <c r="S238" s="160"/>
      <c r="T238" s="161"/>
      <c r="AT238" s="162" t="s">
        <v>126</v>
      </c>
      <c r="AU238" s="162" t="s">
        <v>70</v>
      </c>
      <c r="AV238" s="8" t="s">
        <v>38</v>
      </c>
      <c r="AW238" s="8" t="s">
        <v>18</v>
      </c>
      <c r="AX238" s="8" t="s">
        <v>36</v>
      </c>
      <c r="AY238" s="162" t="s">
        <v>67</v>
      </c>
    </row>
    <row r="239" spans="2:51" s="7" customFormat="1" ht="13.5">
      <c r="B239" s="142"/>
      <c r="C239" s="143"/>
      <c r="D239" s="129" t="s">
        <v>126</v>
      </c>
      <c r="E239" s="144" t="s">
        <v>7</v>
      </c>
      <c r="F239" s="145" t="s">
        <v>251</v>
      </c>
      <c r="G239" s="143"/>
      <c r="H239" s="144" t="s">
        <v>7</v>
      </c>
      <c r="I239" s="146"/>
      <c r="J239" s="143"/>
      <c r="K239" s="143"/>
      <c r="L239" s="147"/>
      <c r="M239" s="148"/>
      <c r="N239" s="149"/>
      <c r="O239" s="149"/>
      <c r="P239" s="149"/>
      <c r="Q239" s="149"/>
      <c r="R239" s="149"/>
      <c r="S239" s="149"/>
      <c r="T239" s="150"/>
      <c r="AT239" s="151" t="s">
        <v>126</v>
      </c>
      <c r="AU239" s="151" t="s">
        <v>70</v>
      </c>
      <c r="AV239" s="7" t="s">
        <v>37</v>
      </c>
      <c r="AW239" s="7" t="s">
        <v>18</v>
      </c>
      <c r="AX239" s="7" t="s">
        <v>36</v>
      </c>
      <c r="AY239" s="151" t="s">
        <v>67</v>
      </c>
    </row>
    <row r="240" spans="2:51" s="8" customFormat="1" ht="13.5">
      <c r="B240" s="152"/>
      <c r="C240" s="153"/>
      <c r="D240" s="129" t="s">
        <v>126</v>
      </c>
      <c r="E240" s="154" t="s">
        <v>7</v>
      </c>
      <c r="F240" s="155" t="s">
        <v>270</v>
      </c>
      <c r="G240" s="153"/>
      <c r="H240" s="156">
        <v>2.13</v>
      </c>
      <c r="I240" s="157"/>
      <c r="J240" s="153"/>
      <c r="K240" s="153"/>
      <c r="L240" s="158"/>
      <c r="M240" s="159"/>
      <c r="N240" s="160"/>
      <c r="O240" s="160"/>
      <c r="P240" s="160"/>
      <c r="Q240" s="160"/>
      <c r="R240" s="160"/>
      <c r="S240" s="160"/>
      <c r="T240" s="161"/>
      <c r="AT240" s="162" t="s">
        <v>126</v>
      </c>
      <c r="AU240" s="162" t="s">
        <v>70</v>
      </c>
      <c r="AV240" s="8" t="s">
        <v>38</v>
      </c>
      <c r="AW240" s="8" t="s">
        <v>18</v>
      </c>
      <c r="AX240" s="8" t="s">
        <v>36</v>
      </c>
      <c r="AY240" s="162" t="s">
        <v>67</v>
      </c>
    </row>
    <row r="241" spans="2:51" s="9" customFormat="1" ht="13.5">
      <c r="B241" s="163"/>
      <c r="C241" s="164"/>
      <c r="D241" s="129" t="s">
        <v>126</v>
      </c>
      <c r="E241" s="165" t="s">
        <v>7</v>
      </c>
      <c r="F241" s="166" t="s">
        <v>155</v>
      </c>
      <c r="G241" s="164"/>
      <c r="H241" s="167">
        <v>14.06</v>
      </c>
      <c r="I241" s="168"/>
      <c r="J241" s="164"/>
      <c r="K241" s="164"/>
      <c r="L241" s="169"/>
      <c r="M241" s="170"/>
      <c r="N241" s="171"/>
      <c r="O241" s="171"/>
      <c r="P241" s="171"/>
      <c r="Q241" s="171"/>
      <c r="R241" s="171"/>
      <c r="S241" s="171"/>
      <c r="T241" s="172"/>
      <c r="AT241" s="173" t="s">
        <v>126</v>
      </c>
      <c r="AU241" s="173" t="s">
        <v>70</v>
      </c>
      <c r="AV241" s="9" t="s">
        <v>71</v>
      </c>
      <c r="AW241" s="9" t="s">
        <v>18</v>
      </c>
      <c r="AX241" s="9" t="s">
        <v>37</v>
      </c>
      <c r="AY241" s="173" t="s">
        <v>67</v>
      </c>
    </row>
    <row r="242" spans="2:65" s="1" customFormat="1" ht="16.5" customHeight="1">
      <c r="B242" s="23"/>
      <c r="C242" s="118" t="s">
        <v>271</v>
      </c>
      <c r="D242" s="118" t="s">
        <v>68</v>
      </c>
      <c r="E242" s="119" t="s">
        <v>272</v>
      </c>
      <c r="F242" s="120" t="s">
        <v>273</v>
      </c>
      <c r="G242" s="121" t="s">
        <v>131</v>
      </c>
      <c r="H242" s="122">
        <v>14.06</v>
      </c>
      <c r="I242" s="123"/>
      <c r="J242" s="122">
        <f>ROUND(I242*H242,1)</f>
        <v>0</v>
      </c>
      <c r="K242" s="120" t="s">
        <v>122</v>
      </c>
      <c r="L242" s="33"/>
      <c r="M242" s="124" t="s">
        <v>7</v>
      </c>
      <c r="N242" s="125" t="s">
        <v>25</v>
      </c>
      <c r="O242" s="24"/>
      <c r="P242" s="126">
        <f>O242*H242</f>
        <v>0</v>
      </c>
      <c r="Q242" s="126">
        <v>0</v>
      </c>
      <c r="R242" s="126">
        <f>Q242*H242</f>
        <v>0</v>
      </c>
      <c r="S242" s="126">
        <v>0</v>
      </c>
      <c r="T242" s="127">
        <f>S242*H242</f>
        <v>0</v>
      </c>
      <c r="AR242" s="12" t="s">
        <v>71</v>
      </c>
      <c r="AT242" s="12" t="s">
        <v>68</v>
      </c>
      <c r="AU242" s="12" t="s">
        <v>70</v>
      </c>
      <c r="AY242" s="12" t="s">
        <v>67</v>
      </c>
      <c r="BE242" s="128">
        <f>IF(N242="základní",J242,0)</f>
        <v>0</v>
      </c>
      <c r="BF242" s="128">
        <f>IF(N242="snížená",J242,0)</f>
        <v>0</v>
      </c>
      <c r="BG242" s="128">
        <f>IF(N242="zákl. přenesená",J242,0)</f>
        <v>0</v>
      </c>
      <c r="BH242" s="128">
        <f>IF(N242="sníž. přenesená",J242,0)</f>
        <v>0</v>
      </c>
      <c r="BI242" s="128">
        <f>IF(N242="nulová",J242,0)</f>
        <v>0</v>
      </c>
      <c r="BJ242" s="12" t="s">
        <v>37</v>
      </c>
      <c r="BK242" s="128">
        <f>ROUND(I242*H242,1)</f>
        <v>0</v>
      </c>
      <c r="BL242" s="12" t="s">
        <v>71</v>
      </c>
      <c r="BM242" s="12" t="s">
        <v>274</v>
      </c>
    </row>
    <row r="243" spans="2:65" s="1" customFormat="1" ht="16.5" customHeight="1">
      <c r="B243" s="23"/>
      <c r="C243" s="118" t="s">
        <v>275</v>
      </c>
      <c r="D243" s="118" t="s">
        <v>68</v>
      </c>
      <c r="E243" s="119" t="s">
        <v>276</v>
      </c>
      <c r="F243" s="120" t="s">
        <v>277</v>
      </c>
      <c r="G243" s="121" t="s">
        <v>166</v>
      </c>
      <c r="H243" s="122">
        <v>0.93</v>
      </c>
      <c r="I243" s="123"/>
      <c r="J243" s="122">
        <f>ROUND(I243*H243,1)</f>
        <v>0</v>
      </c>
      <c r="K243" s="120" t="s">
        <v>122</v>
      </c>
      <c r="L243" s="33"/>
      <c r="M243" s="124" t="s">
        <v>7</v>
      </c>
      <c r="N243" s="125" t="s">
        <v>25</v>
      </c>
      <c r="O243" s="24"/>
      <c r="P243" s="126">
        <f>O243*H243</f>
        <v>0</v>
      </c>
      <c r="Q243" s="126">
        <v>1.06017</v>
      </c>
      <c r="R243" s="126">
        <f>Q243*H243</f>
        <v>0.9859581000000001</v>
      </c>
      <c r="S243" s="126">
        <v>0</v>
      </c>
      <c r="T243" s="127">
        <f>S243*H243</f>
        <v>0</v>
      </c>
      <c r="AR243" s="12" t="s">
        <v>71</v>
      </c>
      <c r="AT243" s="12" t="s">
        <v>68</v>
      </c>
      <c r="AU243" s="12" t="s">
        <v>70</v>
      </c>
      <c r="AY243" s="12" t="s">
        <v>67</v>
      </c>
      <c r="BE243" s="128">
        <f>IF(N243="základní",J243,0)</f>
        <v>0</v>
      </c>
      <c r="BF243" s="128">
        <f>IF(N243="snížená",J243,0)</f>
        <v>0</v>
      </c>
      <c r="BG243" s="128">
        <f>IF(N243="zákl. přenesená",J243,0)</f>
        <v>0</v>
      </c>
      <c r="BH243" s="128">
        <f>IF(N243="sníž. přenesená",J243,0)</f>
        <v>0</v>
      </c>
      <c r="BI243" s="128">
        <f>IF(N243="nulová",J243,0)</f>
        <v>0</v>
      </c>
      <c r="BJ243" s="12" t="s">
        <v>37</v>
      </c>
      <c r="BK243" s="128">
        <f>ROUND(I243*H243,1)</f>
        <v>0</v>
      </c>
      <c r="BL243" s="12" t="s">
        <v>71</v>
      </c>
      <c r="BM243" s="12" t="s">
        <v>278</v>
      </c>
    </row>
    <row r="244" spans="2:47" s="1" customFormat="1" ht="27">
      <c r="B244" s="23"/>
      <c r="C244" s="35"/>
      <c r="D244" s="129" t="s">
        <v>124</v>
      </c>
      <c r="E244" s="35"/>
      <c r="F244" s="130" t="s">
        <v>279</v>
      </c>
      <c r="G244" s="35"/>
      <c r="H244" s="35"/>
      <c r="I244" s="91"/>
      <c r="J244" s="35"/>
      <c r="K244" s="35"/>
      <c r="L244" s="33"/>
      <c r="M244" s="131"/>
      <c r="N244" s="24"/>
      <c r="O244" s="24"/>
      <c r="P244" s="24"/>
      <c r="Q244" s="24"/>
      <c r="R244" s="24"/>
      <c r="S244" s="24"/>
      <c r="T244" s="38"/>
      <c r="AT244" s="12" t="s">
        <v>124</v>
      </c>
      <c r="AU244" s="12" t="s">
        <v>70</v>
      </c>
    </row>
    <row r="245" spans="2:51" s="8" customFormat="1" ht="13.5">
      <c r="B245" s="152"/>
      <c r="C245" s="153"/>
      <c r="D245" s="129" t="s">
        <v>126</v>
      </c>
      <c r="E245" s="154" t="s">
        <v>7</v>
      </c>
      <c r="F245" s="155" t="s">
        <v>280</v>
      </c>
      <c r="G245" s="153"/>
      <c r="H245" s="156">
        <v>0.93</v>
      </c>
      <c r="I245" s="157"/>
      <c r="J245" s="153"/>
      <c r="K245" s="153"/>
      <c r="L245" s="158"/>
      <c r="M245" s="159"/>
      <c r="N245" s="160"/>
      <c r="O245" s="160"/>
      <c r="P245" s="160"/>
      <c r="Q245" s="160"/>
      <c r="R245" s="160"/>
      <c r="S245" s="160"/>
      <c r="T245" s="161"/>
      <c r="AT245" s="162" t="s">
        <v>126</v>
      </c>
      <c r="AU245" s="162" t="s">
        <v>70</v>
      </c>
      <c r="AV245" s="8" t="s">
        <v>38</v>
      </c>
      <c r="AW245" s="8" t="s">
        <v>18</v>
      </c>
      <c r="AX245" s="8" t="s">
        <v>37</v>
      </c>
      <c r="AY245" s="162" t="s">
        <v>67</v>
      </c>
    </row>
    <row r="246" spans="2:65" s="1" customFormat="1" ht="16.5" customHeight="1">
      <c r="B246" s="23"/>
      <c r="C246" s="118" t="s">
        <v>281</v>
      </c>
      <c r="D246" s="118" t="s">
        <v>68</v>
      </c>
      <c r="E246" s="119" t="s">
        <v>282</v>
      </c>
      <c r="F246" s="120" t="s">
        <v>283</v>
      </c>
      <c r="G246" s="121" t="s">
        <v>166</v>
      </c>
      <c r="H246" s="122">
        <v>0.54</v>
      </c>
      <c r="I246" s="123"/>
      <c r="J246" s="122">
        <f>ROUND(I246*H246,1)</f>
        <v>0</v>
      </c>
      <c r="K246" s="120" t="s">
        <v>122</v>
      </c>
      <c r="L246" s="33"/>
      <c r="M246" s="124" t="s">
        <v>7</v>
      </c>
      <c r="N246" s="125" t="s">
        <v>25</v>
      </c>
      <c r="O246" s="24"/>
      <c r="P246" s="126">
        <f>O246*H246</f>
        <v>0</v>
      </c>
      <c r="Q246" s="126">
        <v>1.05306</v>
      </c>
      <c r="R246" s="126">
        <f>Q246*H246</f>
        <v>0.5686524000000001</v>
      </c>
      <c r="S246" s="126">
        <v>0</v>
      </c>
      <c r="T246" s="127">
        <f>S246*H246</f>
        <v>0</v>
      </c>
      <c r="AR246" s="12" t="s">
        <v>71</v>
      </c>
      <c r="AT246" s="12" t="s">
        <v>68</v>
      </c>
      <c r="AU246" s="12" t="s">
        <v>70</v>
      </c>
      <c r="AY246" s="12" t="s">
        <v>67</v>
      </c>
      <c r="BE246" s="128">
        <f>IF(N246="základní",J246,0)</f>
        <v>0</v>
      </c>
      <c r="BF246" s="128">
        <f>IF(N246="snížená",J246,0)</f>
        <v>0</v>
      </c>
      <c r="BG246" s="128">
        <f>IF(N246="zákl. přenesená",J246,0)</f>
        <v>0</v>
      </c>
      <c r="BH246" s="128">
        <f>IF(N246="sníž. přenesená",J246,0)</f>
        <v>0</v>
      </c>
      <c r="BI246" s="128">
        <f>IF(N246="nulová",J246,0)</f>
        <v>0</v>
      </c>
      <c r="BJ246" s="12" t="s">
        <v>37</v>
      </c>
      <c r="BK246" s="128">
        <f>ROUND(I246*H246,1)</f>
        <v>0</v>
      </c>
      <c r="BL246" s="12" t="s">
        <v>71</v>
      </c>
      <c r="BM246" s="12" t="s">
        <v>284</v>
      </c>
    </row>
    <row r="247" spans="2:47" s="1" customFormat="1" ht="27">
      <c r="B247" s="23"/>
      <c r="C247" s="35"/>
      <c r="D247" s="129" t="s">
        <v>124</v>
      </c>
      <c r="E247" s="35"/>
      <c r="F247" s="130" t="s">
        <v>279</v>
      </c>
      <c r="G247" s="35"/>
      <c r="H247" s="35"/>
      <c r="I247" s="91"/>
      <c r="J247" s="35"/>
      <c r="K247" s="35"/>
      <c r="L247" s="33"/>
      <c r="M247" s="131"/>
      <c r="N247" s="24"/>
      <c r="O247" s="24"/>
      <c r="P247" s="24"/>
      <c r="Q247" s="24"/>
      <c r="R247" s="24"/>
      <c r="S247" s="24"/>
      <c r="T247" s="38"/>
      <c r="AT247" s="12" t="s">
        <v>124</v>
      </c>
      <c r="AU247" s="12" t="s">
        <v>70</v>
      </c>
    </row>
    <row r="248" spans="2:51" s="7" customFormat="1" ht="13.5">
      <c r="B248" s="142"/>
      <c r="C248" s="143"/>
      <c r="D248" s="129" t="s">
        <v>126</v>
      </c>
      <c r="E248" s="144" t="s">
        <v>7</v>
      </c>
      <c r="F248" s="145" t="s">
        <v>233</v>
      </c>
      <c r="G248" s="143"/>
      <c r="H248" s="144" t="s">
        <v>7</v>
      </c>
      <c r="I248" s="146"/>
      <c r="J248" s="143"/>
      <c r="K248" s="143"/>
      <c r="L248" s="147"/>
      <c r="M248" s="148"/>
      <c r="N248" s="149"/>
      <c r="O248" s="149"/>
      <c r="P248" s="149"/>
      <c r="Q248" s="149"/>
      <c r="R248" s="149"/>
      <c r="S248" s="149"/>
      <c r="T248" s="150"/>
      <c r="AT248" s="151" t="s">
        <v>126</v>
      </c>
      <c r="AU248" s="151" t="s">
        <v>70</v>
      </c>
      <c r="AV248" s="7" t="s">
        <v>37</v>
      </c>
      <c r="AW248" s="7" t="s">
        <v>18</v>
      </c>
      <c r="AX248" s="7" t="s">
        <v>36</v>
      </c>
      <c r="AY248" s="151" t="s">
        <v>67</v>
      </c>
    </row>
    <row r="249" spans="2:51" s="8" customFormat="1" ht="13.5">
      <c r="B249" s="152"/>
      <c r="C249" s="153"/>
      <c r="D249" s="129" t="s">
        <v>126</v>
      </c>
      <c r="E249" s="154" t="s">
        <v>7</v>
      </c>
      <c r="F249" s="155" t="s">
        <v>285</v>
      </c>
      <c r="G249" s="153"/>
      <c r="H249" s="156">
        <v>0.31</v>
      </c>
      <c r="I249" s="157"/>
      <c r="J249" s="153"/>
      <c r="K249" s="153"/>
      <c r="L249" s="158"/>
      <c r="M249" s="159"/>
      <c r="N249" s="160"/>
      <c r="O249" s="160"/>
      <c r="P249" s="160"/>
      <c r="Q249" s="160"/>
      <c r="R249" s="160"/>
      <c r="S249" s="160"/>
      <c r="T249" s="161"/>
      <c r="AT249" s="162" t="s">
        <v>126</v>
      </c>
      <c r="AU249" s="162" t="s">
        <v>70</v>
      </c>
      <c r="AV249" s="8" t="s">
        <v>38</v>
      </c>
      <c r="AW249" s="8" t="s">
        <v>18</v>
      </c>
      <c r="AX249" s="8" t="s">
        <v>36</v>
      </c>
      <c r="AY249" s="162" t="s">
        <v>67</v>
      </c>
    </row>
    <row r="250" spans="2:51" s="7" customFormat="1" ht="13.5">
      <c r="B250" s="142"/>
      <c r="C250" s="143"/>
      <c r="D250" s="129" t="s">
        <v>126</v>
      </c>
      <c r="E250" s="144" t="s">
        <v>7</v>
      </c>
      <c r="F250" s="145" t="s">
        <v>251</v>
      </c>
      <c r="G250" s="143"/>
      <c r="H250" s="144" t="s">
        <v>7</v>
      </c>
      <c r="I250" s="146"/>
      <c r="J250" s="143"/>
      <c r="K250" s="143"/>
      <c r="L250" s="147"/>
      <c r="M250" s="148"/>
      <c r="N250" s="149"/>
      <c r="O250" s="149"/>
      <c r="P250" s="149"/>
      <c r="Q250" s="149"/>
      <c r="R250" s="149"/>
      <c r="S250" s="149"/>
      <c r="T250" s="150"/>
      <c r="AT250" s="151" t="s">
        <v>126</v>
      </c>
      <c r="AU250" s="151" t="s">
        <v>70</v>
      </c>
      <c r="AV250" s="7" t="s">
        <v>37</v>
      </c>
      <c r="AW250" s="7" t="s">
        <v>18</v>
      </c>
      <c r="AX250" s="7" t="s">
        <v>36</v>
      </c>
      <c r="AY250" s="151" t="s">
        <v>67</v>
      </c>
    </row>
    <row r="251" spans="2:51" s="8" customFormat="1" ht="13.5">
      <c r="B251" s="152"/>
      <c r="C251" s="153"/>
      <c r="D251" s="129" t="s">
        <v>126</v>
      </c>
      <c r="E251" s="154" t="s">
        <v>7</v>
      </c>
      <c r="F251" s="155" t="s">
        <v>286</v>
      </c>
      <c r="G251" s="153"/>
      <c r="H251" s="156">
        <v>0.23</v>
      </c>
      <c r="I251" s="157"/>
      <c r="J251" s="153"/>
      <c r="K251" s="153"/>
      <c r="L251" s="158"/>
      <c r="M251" s="159"/>
      <c r="N251" s="160"/>
      <c r="O251" s="160"/>
      <c r="P251" s="160"/>
      <c r="Q251" s="160"/>
      <c r="R251" s="160"/>
      <c r="S251" s="160"/>
      <c r="T251" s="161"/>
      <c r="AT251" s="162" t="s">
        <v>126</v>
      </c>
      <c r="AU251" s="162" t="s">
        <v>70</v>
      </c>
      <c r="AV251" s="8" t="s">
        <v>38</v>
      </c>
      <c r="AW251" s="8" t="s">
        <v>18</v>
      </c>
      <c r="AX251" s="8" t="s">
        <v>36</v>
      </c>
      <c r="AY251" s="162" t="s">
        <v>67</v>
      </c>
    </row>
    <row r="252" spans="2:51" s="9" customFormat="1" ht="13.5">
      <c r="B252" s="163"/>
      <c r="C252" s="164"/>
      <c r="D252" s="129" t="s">
        <v>126</v>
      </c>
      <c r="E252" s="165" t="s">
        <v>7</v>
      </c>
      <c r="F252" s="166" t="s">
        <v>155</v>
      </c>
      <c r="G252" s="164"/>
      <c r="H252" s="167">
        <v>0.54</v>
      </c>
      <c r="I252" s="168"/>
      <c r="J252" s="164"/>
      <c r="K252" s="164"/>
      <c r="L252" s="169"/>
      <c r="M252" s="170"/>
      <c r="N252" s="171"/>
      <c r="O252" s="171"/>
      <c r="P252" s="171"/>
      <c r="Q252" s="171"/>
      <c r="R252" s="171"/>
      <c r="S252" s="171"/>
      <c r="T252" s="172"/>
      <c r="AT252" s="173" t="s">
        <v>126</v>
      </c>
      <c r="AU252" s="173" t="s">
        <v>70</v>
      </c>
      <c r="AV252" s="9" t="s">
        <v>71</v>
      </c>
      <c r="AW252" s="9" t="s">
        <v>18</v>
      </c>
      <c r="AX252" s="9" t="s">
        <v>37</v>
      </c>
      <c r="AY252" s="173" t="s">
        <v>67</v>
      </c>
    </row>
    <row r="253" spans="2:65" s="1" customFormat="1" ht="25.5" customHeight="1">
      <c r="B253" s="23"/>
      <c r="C253" s="118" t="s">
        <v>287</v>
      </c>
      <c r="D253" s="118" t="s">
        <v>68</v>
      </c>
      <c r="E253" s="119" t="s">
        <v>288</v>
      </c>
      <c r="F253" s="120" t="s">
        <v>289</v>
      </c>
      <c r="G253" s="121" t="s">
        <v>140</v>
      </c>
      <c r="H253" s="122">
        <v>7.97</v>
      </c>
      <c r="I253" s="123"/>
      <c r="J253" s="122">
        <f>ROUND(I253*H253,1)</f>
        <v>0</v>
      </c>
      <c r="K253" s="120" t="s">
        <v>122</v>
      </c>
      <c r="L253" s="33"/>
      <c r="M253" s="124" t="s">
        <v>7</v>
      </c>
      <c r="N253" s="125" t="s">
        <v>25</v>
      </c>
      <c r="O253" s="24"/>
      <c r="P253" s="126">
        <f>O253*H253</f>
        <v>0</v>
      </c>
      <c r="Q253" s="126">
        <v>2.45329</v>
      </c>
      <c r="R253" s="126">
        <f>Q253*H253</f>
        <v>19.552721299999998</v>
      </c>
      <c r="S253" s="126">
        <v>0</v>
      </c>
      <c r="T253" s="127">
        <f>S253*H253</f>
        <v>0</v>
      </c>
      <c r="AR253" s="12" t="s">
        <v>71</v>
      </c>
      <c r="AT253" s="12" t="s">
        <v>68</v>
      </c>
      <c r="AU253" s="12" t="s">
        <v>70</v>
      </c>
      <c r="AY253" s="12" t="s">
        <v>67</v>
      </c>
      <c r="BE253" s="128">
        <f>IF(N253="základní",J253,0)</f>
        <v>0</v>
      </c>
      <c r="BF253" s="128">
        <f>IF(N253="snížená",J253,0)</f>
        <v>0</v>
      </c>
      <c r="BG253" s="128">
        <f>IF(N253="zákl. přenesená",J253,0)</f>
        <v>0</v>
      </c>
      <c r="BH253" s="128">
        <f>IF(N253="sníž. přenesená",J253,0)</f>
        <v>0</v>
      </c>
      <c r="BI253" s="128">
        <f>IF(N253="nulová",J253,0)</f>
        <v>0</v>
      </c>
      <c r="BJ253" s="12" t="s">
        <v>37</v>
      </c>
      <c r="BK253" s="128">
        <f>ROUND(I253*H253,1)</f>
        <v>0</v>
      </c>
      <c r="BL253" s="12" t="s">
        <v>71</v>
      </c>
      <c r="BM253" s="12" t="s">
        <v>290</v>
      </c>
    </row>
    <row r="254" spans="2:47" s="1" customFormat="1" ht="94.5">
      <c r="B254" s="23"/>
      <c r="C254" s="35"/>
      <c r="D254" s="129" t="s">
        <v>124</v>
      </c>
      <c r="E254" s="35"/>
      <c r="F254" s="130" t="s">
        <v>250</v>
      </c>
      <c r="G254" s="35"/>
      <c r="H254" s="35"/>
      <c r="I254" s="91"/>
      <c r="J254" s="35"/>
      <c r="K254" s="35"/>
      <c r="L254" s="33"/>
      <c r="M254" s="131"/>
      <c r="N254" s="24"/>
      <c r="O254" s="24"/>
      <c r="P254" s="24"/>
      <c r="Q254" s="24"/>
      <c r="R254" s="24"/>
      <c r="S254" s="24"/>
      <c r="T254" s="38"/>
      <c r="AT254" s="12" t="s">
        <v>124</v>
      </c>
      <c r="AU254" s="12" t="s">
        <v>70</v>
      </c>
    </row>
    <row r="255" spans="2:51" s="7" customFormat="1" ht="13.5">
      <c r="B255" s="142"/>
      <c r="C255" s="143"/>
      <c r="D255" s="129" t="s">
        <v>126</v>
      </c>
      <c r="E255" s="144" t="s">
        <v>7</v>
      </c>
      <c r="F255" s="145" t="s">
        <v>148</v>
      </c>
      <c r="G255" s="143"/>
      <c r="H255" s="144" t="s">
        <v>7</v>
      </c>
      <c r="I255" s="146"/>
      <c r="J255" s="143"/>
      <c r="K255" s="143"/>
      <c r="L255" s="147"/>
      <c r="M255" s="148"/>
      <c r="N255" s="149"/>
      <c r="O255" s="149"/>
      <c r="P255" s="149"/>
      <c r="Q255" s="149"/>
      <c r="R255" s="149"/>
      <c r="S255" s="149"/>
      <c r="T255" s="150"/>
      <c r="AT255" s="151" t="s">
        <v>126</v>
      </c>
      <c r="AU255" s="151" t="s">
        <v>70</v>
      </c>
      <c r="AV255" s="7" t="s">
        <v>37</v>
      </c>
      <c r="AW255" s="7" t="s">
        <v>18</v>
      </c>
      <c r="AX255" s="7" t="s">
        <v>36</v>
      </c>
      <c r="AY255" s="151" t="s">
        <v>67</v>
      </c>
    </row>
    <row r="256" spans="2:51" s="8" customFormat="1" ht="13.5">
      <c r="B256" s="152"/>
      <c r="C256" s="153"/>
      <c r="D256" s="129" t="s">
        <v>126</v>
      </c>
      <c r="E256" s="154" t="s">
        <v>7</v>
      </c>
      <c r="F256" s="155" t="s">
        <v>291</v>
      </c>
      <c r="G256" s="153"/>
      <c r="H256" s="156">
        <v>1.51</v>
      </c>
      <c r="I256" s="157"/>
      <c r="J256" s="153"/>
      <c r="K256" s="153"/>
      <c r="L256" s="158"/>
      <c r="M256" s="159"/>
      <c r="N256" s="160"/>
      <c r="O256" s="160"/>
      <c r="P256" s="160"/>
      <c r="Q256" s="160"/>
      <c r="R256" s="160"/>
      <c r="S256" s="160"/>
      <c r="T256" s="161"/>
      <c r="AT256" s="162" t="s">
        <v>126</v>
      </c>
      <c r="AU256" s="162" t="s">
        <v>70</v>
      </c>
      <c r="AV256" s="8" t="s">
        <v>38</v>
      </c>
      <c r="AW256" s="8" t="s">
        <v>18</v>
      </c>
      <c r="AX256" s="8" t="s">
        <v>36</v>
      </c>
      <c r="AY256" s="162" t="s">
        <v>67</v>
      </c>
    </row>
    <row r="257" spans="2:51" s="8" customFormat="1" ht="13.5">
      <c r="B257" s="152"/>
      <c r="C257" s="153"/>
      <c r="D257" s="129" t="s">
        <v>126</v>
      </c>
      <c r="E257" s="154" t="s">
        <v>7</v>
      </c>
      <c r="F257" s="155" t="s">
        <v>292</v>
      </c>
      <c r="G257" s="153"/>
      <c r="H257" s="156">
        <v>4.23</v>
      </c>
      <c r="I257" s="157"/>
      <c r="J257" s="153"/>
      <c r="K257" s="153"/>
      <c r="L257" s="158"/>
      <c r="M257" s="159"/>
      <c r="N257" s="160"/>
      <c r="O257" s="160"/>
      <c r="P257" s="160"/>
      <c r="Q257" s="160"/>
      <c r="R257" s="160"/>
      <c r="S257" s="160"/>
      <c r="T257" s="161"/>
      <c r="AT257" s="162" t="s">
        <v>126</v>
      </c>
      <c r="AU257" s="162" t="s">
        <v>70</v>
      </c>
      <c r="AV257" s="8" t="s">
        <v>38</v>
      </c>
      <c r="AW257" s="8" t="s">
        <v>18</v>
      </c>
      <c r="AX257" s="8" t="s">
        <v>36</v>
      </c>
      <c r="AY257" s="162" t="s">
        <v>67</v>
      </c>
    </row>
    <row r="258" spans="2:51" s="8" customFormat="1" ht="13.5">
      <c r="B258" s="152"/>
      <c r="C258" s="153"/>
      <c r="D258" s="129" t="s">
        <v>126</v>
      </c>
      <c r="E258" s="154" t="s">
        <v>7</v>
      </c>
      <c r="F258" s="155" t="s">
        <v>293</v>
      </c>
      <c r="G258" s="153"/>
      <c r="H258" s="156">
        <v>2.23</v>
      </c>
      <c r="I258" s="157"/>
      <c r="J258" s="153"/>
      <c r="K258" s="153"/>
      <c r="L258" s="158"/>
      <c r="M258" s="159"/>
      <c r="N258" s="160"/>
      <c r="O258" s="160"/>
      <c r="P258" s="160"/>
      <c r="Q258" s="160"/>
      <c r="R258" s="160"/>
      <c r="S258" s="160"/>
      <c r="T258" s="161"/>
      <c r="AT258" s="162" t="s">
        <v>126</v>
      </c>
      <c r="AU258" s="162" t="s">
        <v>70</v>
      </c>
      <c r="AV258" s="8" t="s">
        <v>38</v>
      </c>
      <c r="AW258" s="8" t="s">
        <v>18</v>
      </c>
      <c r="AX258" s="8" t="s">
        <v>36</v>
      </c>
      <c r="AY258" s="162" t="s">
        <v>67</v>
      </c>
    </row>
    <row r="259" spans="2:51" s="9" customFormat="1" ht="13.5">
      <c r="B259" s="163"/>
      <c r="C259" s="164"/>
      <c r="D259" s="129" t="s">
        <v>126</v>
      </c>
      <c r="E259" s="165" t="s">
        <v>7</v>
      </c>
      <c r="F259" s="166" t="s">
        <v>155</v>
      </c>
      <c r="G259" s="164"/>
      <c r="H259" s="167">
        <v>7.97</v>
      </c>
      <c r="I259" s="168"/>
      <c r="J259" s="164"/>
      <c r="K259" s="164"/>
      <c r="L259" s="169"/>
      <c r="M259" s="170"/>
      <c r="N259" s="171"/>
      <c r="O259" s="171"/>
      <c r="P259" s="171"/>
      <c r="Q259" s="171"/>
      <c r="R259" s="171"/>
      <c r="S259" s="171"/>
      <c r="T259" s="172"/>
      <c r="AT259" s="173" t="s">
        <v>126</v>
      </c>
      <c r="AU259" s="173" t="s">
        <v>70</v>
      </c>
      <c r="AV259" s="9" t="s">
        <v>71</v>
      </c>
      <c r="AW259" s="9" t="s">
        <v>18</v>
      </c>
      <c r="AX259" s="9" t="s">
        <v>37</v>
      </c>
      <c r="AY259" s="173" t="s">
        <v>67</v>
      </c>
    </row>
    <row r="260" spans="2:65" s="1" customFormat="1" ht="16.5" customHeight="1">
      <c r="B260" s="23"/>
      <c r="C260" s="118" t="s">
        <v>294</v>
      </c>
      <c r="D260" s="118" t="s">
        <v>68</v>
      </c>
      <c r="E260" s="119" t="s">
        <v>295</v>
      </c>
      <c r="F260" s="120" t="s">
        <v>296</v>
      </c>
      <c r="G260" s="121" t="s">
        <v>131</v>
      </c>
      <c r="H260" s="122">
        <v>45.53</v>
      </c>
      <c r="I260" s="123"/>
      <c r="J260" s="122">
        <f>ROUND(I260*H260,1)</f>
        <v>0</v>
      </c>
      <c r="K260" s="120" t="s">
        <v>122</v>
      </c>
      <c r="L260" s="33"/>
      <c r="M260" s="124" t="s">
        <v>7</v>
      </c>
      <c r="N260" s="125" t="s">
        <v>25</v>
      </c>
      <c r="O260" s="24"/>
      <c r="P260" s="126">
        <f>O260*H260</f>
        <v>0</v>
      </c>
      <c r="Q260" s="126">
        <v>0.00103</v>
      </c>
      <c r="R260" s="126">
        <f>Q260*H260</f>
        <v>0.046895900000000004</v>
      </c>
      <c r="S260" s="126">
        <v>0</v>
      </c>
      <c r="T260" s="127">
        <f>S260*H260</f>
        <v>0</v>
      </c>
      <c r="AR260" s="12" t="s">
        <v>71</v>
      </c>
      <c r="AT260" s="12" t="s">
        <v>68</v>
      </c>
      <c r="AU260" s="12" t="s">
        <v>70</v>
      </c>
      <c r="AY260" s="12" t="s">
        <v>67</v>
      </c>
      <c r="BE260" s="128">
        <f>IF(N260="základní",J260,0)</f>
        <v>0</v>
      </c>
      <c r="BF260" s="128">
        <f>IF(N260="snížená",J260,0)</f>
        <v>0</v>
      </c>
      <c r="BG260" s="128">
        <f>IF(N260="zákl. přenesená",J260,0)</f>
        <v>0</v>
      </c>
      <c r="BH260" s="128">
        <f>IF(N260="sníž. přenesená",J260,0)</f>
        <v>0</v>
      </c>
      <c r="BI260" s="128">
        <f>IF(N260="nulová",J260,0)</f>
        <v>0</v>
      </c>
      <c r="BJ260" s="12" t="s">
        <v>37</v>
      </c>
      <c r="BK260" s="128">
        <f>ROUND(I260*H260,1)</f>
        <v>0</v>
      </c>
      <c r="BL260" s="12" t="s">
        <v>71</v>
      </c>
      <c r="BM260" s="12" t="s">
        <v>297</v>
      </c>
    </row>
    <row r="261" spans="2:51" s="7" customFormat="1" ht="13.5">
      <c r="B261" s="142"/>
      <c r="C261" s="143"/>
      <c r="D261" s="129" t="s">
        <v>126</v>
      </c>
      <c r="E261" s="144" t="s">
        <v>7</v>
      </c>
      <c r="F261" s="145" t="s">
        <v>148</v>
      </c>
      <c r="G261" s="143"/>
      <c r="H261" s="144" t="s">
        <v>7</v>
      </c>
      <c r="I261" s="146"/>
      <c r="J261" s="143"/>
      <c r="K261" s="143"/>
      <c r="L261" s="147"/>
      <c r="M261" s="148"/>
      <c r="N261" s="149"/>
      <c r="O261" s="149"/>
      <c r="P261" s="149"/>
      <c r="Q261" s="149"/>
      <c r="R261" s="149"/>
      <c r="S261" s="149"/>
      <c r="T261" s="150"/>
      <c r="AT261" s="151" t="s">
        <v>126</v>
      </c>
      <c r="AU261" s="151" t="s">
        <v>70</v>
      </c>
      <c r="AV261" s="7" t="s">
        <v>37</v>
      </c>
      <c r="AW261" s="7" t="s">
        <v>18</v>
      </c>
      <c r="AX261" s="7" t="s">
        <v>36</v>
      </c>
      <c r="AY261" s="151" t="s">
        <v>67</v>
      </c>
    </row>
    <row r="262" spans="2:51" s="8" customFormat="1" ht="13.5">
      <c r="B262" s="152"/>
      <c r="C262" s="153"/>
      <c r="D262" s="129" t="s">
        <v>126</v>
      </c>
      <c r="E262" s="154" t="s">
        <v>7</v>
      </c>
      <c r="F262" s="155" t="s">
        <v>298</v>
      </c>
      <c r="G262" s="153"/>
      <c r="H262" s="156">
        <v>8.61</v>
      </c>
      <c r="I262" s="157"/>
      <c r="J262" s="153"/>
      <c r="K262" s="153"/>
      <c r="L262" s="158"/>
      <c r="M262" s="159"/>
      <c r="N262" s="160"/>
      <c r="O262" s="160"/>
      <c r="P262" s="160"/>
      <c r="Q262" s="160"/>
      <c r="R262" s="160"/>
      <c r="S262" s="160"/>
      <c r="T262" s="161"/>
      <c r="AT262" s="162" t="s">
        <v>126</v>
      </c>
      <c r="AU262" s="162" t="s">
        <v>70</v>
      </c>
      <c r="AV262" s="8" t="s">
        <v>38</v>
      </c>
      <c r="AW262" s="8" t="s">
        <v>18</v>
      </c>
      <c r="AX262" s="8" t="s">
        <v>36</v>
      </c>
      <c r="AY262" s="162" t="s">
        <v>67</v>
      </c>
    </row>
    <row r="263" spans="2:51" s="8" customFormat="1" ht="13.5">
      <c r="B263" s="152"/>
      <c r="C263" s="153"/>
      <c r="D263" s="129" t="s">
        <v>126</v>
      </c>
      <c r="E263" s="154" t="s">
        <v>7</v>
      </c>
      <c r="F263" s="155" t="s">
        <v>299</v>
      </c>
      <c r="G263" s="153"/>
      <c r="H263" s="156">
        <v>24.19</v>
      </c>
      <c r="I263" s="157"/>
      <c r="J263" s="153"/>
      <c r="K263" s="153"/>
      <c r="L263" s="158"/>
      <c r="M263" s="159"/>
      <c r="N263" s="160"/>
      <c r="O263" s="160"/>
      <c r="P263" s="160"/>
      <c r="Q263" s="160"/>
      <c r="R263" s="160"/>
      <c r="S263" s="160"/>
      <c r="T263" s="161"/>
      <c r="AT263" s="162" t="s">
        <v>126</v>
      </c>
      <c r="AU263" s="162" t="s">
        <v>70</v>
      </c>
      <c r="AV263" s="8" t="s">
        <v>38</v>
      </c>
      <c r="AW263" s="8" t="s">
        <v>18</v>
      </c>
      <c r="AX263" s="8" t="s">
        <v>36</v>
      </c>
      <c r="AY263" s="162" t="s">
        <v>67</v>
      </c>
    </row>
    <row r="264" spans="2:51" s="8" customFormat="1" ht="13.5">
      <c r="B264" s="152"/>
      <c r="C264" s="153"/>
      <c r="D264" s="129" t="s">
        <v>126</v>
      </c>
      <c r="E264" s="154" t="s">
        <v>7</v>
      </c>
      <c r="F264" s="155" t="s">
        <v>300</v>
      </c>
      <c r="G264" s="153"/>
      <c r="H264" s="156">
        <v>12.73</v>
      </c>
      <c r="I264" s="157"/>
      <c r="J264" s="153"/>
      <c r="K264" s="153"/>
      <c r="L264" s="158"/>
      <c r="M264" s="159"/>
      <c r="N264" s="160"/>
      <c r="O264" s="160"/>
      <c r="P264" s="160"/>
      <c r="Q264" s="160"/>
      <c r="R264" s="160"/>
      <c r="S264" s="160"/>
      <c r="T264" s="161"/>
      <c r="AT264" s="162" t="s">
        <v>126</v>
      </c>
      <c r="AU264" s="162" t="s">
        <v>70</v>
      </c>
      <c r="AV264" s="8" t="s">
        <v>38</v>
      </c>
      <c r="AW264" s="8" t="s">
        <v>18</v>
      </c>
      <c r="AX264" s="8" t="s">
        <v>36</v>
      </c>
      <c r="AY264" s="162" t="s">
        <v>67</v>
      </c>
    </row>
    <row r="265" spans="2:51" s="9" customFormat="1" ht="13.5">
      <c r="B265" s="163"/>
      <c r="C265" s="164"/>
      <c r="D265" s="129" t="s">
        <v>126</v>
      </c>
      <c r="E265" s="165" t="s">
        <v>7</v>
      </c>
      <c r="F265" s="166" t="s">
        <v>155</v>
      </c>
      <c r="G265" s="164"/>
      <c r="H265" s="167">
        <v>45.53</v>
      </c>
      <c r="I265" s="168"/>
      <c r="J265" s="164"/>
      <c r="K265" s="164"/>
      <c r="L265" s="169"/>
      <c r="M265" s="170"/>
      <c r="N265" s="171"/>
      <c r="O265" s="171"/>
      <c r="P265" s="171"/>
      <c r="Q265" s="171"/>
      <c r="R265" s="171"/>
      <c r="S265" s="171"/>
      <c r="T265" s="172"/>
      <c r="AT265" s="173" t="s">
        <v>126</v>
      </c>
      <c r="AU265" s="173" t="s">
        <v>70</v>
      </c>
      <c r="AV265" s="9" t="s">
        <v>71</v>
      </c>
      <c r="AW265" s="9" t="s">
        <v>18</v>
      </c>
      <c r="AX265" s="9" t="s">
        <v>37</v>
      </c>
      <c r="AY265" s="173" t="s">
        <v>67</v>
      </c>
    </row>
    <row r="266" spans="2:65" s="1" customFormat="1" ht="16.5" customHeight="1">
      <c r="B266" s="23"/>
      <c r="C266" s="118" t="s">
        <v>301</v>
      </c>
      <c r="D266" s="118" t="s">
        <v>68</v>
      </c>
      <c r="E266" s="119" t="s">
        <v>302</v>
      </c>
      <c r="F266" s="120" t="s">
        <v>303</v>
      </c>
      <c r="G266" s="121" t="s">
        <v>131</v>
      </c>
      <c r="H266" s="122">
        <v>45.53</v>
      </c>
      <c r="I266" s="123"/>
      <c r="J266" s="122">
        <f>ROUND(I266*H266,1)</f>
        <v>0</v>
      </c>
      <c r="K266" s="120" t="s">
        <v>122</v>
      </c>
      <c r="L266" s="33"/>
      <c r="M266" s="124" t="s">
        <v>7</v>
      </c>
      <c r="N266" s="125" t="s">
        <v>25</v>
      </c>
      <c r="O266" s="24"/>
      <c r="P266" s="126">
        <f>O266*H266</f>
        <v>0</v>
      </c>
      <c r="Q266" s="126">
        <v>0</v>
      </c>
      <c r="R266" s="126">
        <f>Q266*H266</f>
        <v>0</v>
      </c>
      <c r="S266" s="126">
        <v>0</v>
      </c>
      <c r="T266" s="127">
        <f>S266*H266</f>
        <v>0</v>
      </c>
      <c r="AR266" s="12" t="s">
        <v>71</v>
      </c>
      <c r="AT266" s="12" t="s">
        <v>68</v>
      </c>
      <c r="AU266" s="12" t="s">
        <v>70</v>
      </c>
      <c r="AY266" s="12" t="s">
        <v>67</v>
      </c>
      <c r="BE266" s="128">
        <f>IF(N266="základní",J266,0)</f>
        <v>0</v>
      </c>
      <c r="BF266" s="128">
        <f>IF(N266="snížená",J266,0)</f>
        <v>0</v>
      </c>
      <c r="BG266" s="128">
        <f>IF(N266="zákl. přenesená",J266,0)</f>
        <v>0</v>
      </c>
      <c r="BH266" s="128">
        <f>IF(N266="sníž. přenesená",J266,0)</f>
        <v>0</v>
      </c>
      <c r="BI266" s="128">
        <f>IF(N266="nulová",J266,0)</f>
        <v>0</v>
      </c>
      <c r="BJ266" s="12" t="s">
        <v>37</v>
      </c>
      <c r="BK266" s="128">
        <f>ROUND(I266*H266,1)</f>
        <v>0</v>
      </c>
      <c r="BL266" s="12" t="s">
        <v>71</v>
      </c>
      <c r="BM266" s="12" t="s">
        <v>304</v>
      </c>
    </row>
    <row r="267" spans="2:65" s="1" customFormat="1" ht="16.5" customHeight="1">
      <c r="B267" s="23"/>
      <c r="C267" s="118" t="s">
        <v>305</v>
      </c>
      <c r="D267" s="118" t="s">
        <v>68</v>
      </c>
      <c r="E267" s="119" t="s">
        <v>306</v>
      </c>
      <c r="F267" s="120" t="s">
        <v>307</v>
      </c>
      <c r="G267" s="121" t="s">
        <v>166</v>
      </c>
      <c r="H267" s="122">
        <v>2.28</v>
      </c>
      <c r="I267" s="123"/>
      <c r="J267" s="122">
        <f>ROUND(I267*H267,1)</f>
        <v>0</v>
      </c>
      <c r="K267" s="120" t="s">
        <v>122</v>
      </c>
      <c r="L267" s="33"/>
      <c r="M267" s="124" t="s">
        <v>7</v>
      </c>
      <c r="N267" s="125" t="s">
        <v>25</v>
      </c>
      <c r="O267" s="24"/>
      <c r="P267" s="126">
        <f>O267*H267</f>
        <v>0</v>
      </c>
      <c r="Q267" s="126">
        <v>1.06017</v>
      </c>
      <c r="R267" s="126">
        <f>Q267*H267</f>
        <v>2.4171876</v>
      </c>
      <c r="S267" s="126">
        <v>0</v>
      </c>
      <c r="T267" s="127">
        <f>S267*H267</f>
        <v>0</v>
      </c>
      <c r="AR267" s="12" t="s">
        <v>71</v>
      </c>
      <c r="AT267" s="12" t="s">
        <v>68</v>
      </c>
      <c r="AU267" s="12" t="s">
        <v>70</v>
      </c>
      <c r="AY267" s="12" t="s">
        <v>67</v>
      </c>
      <c r="BE267" s="128">
        <f>IF(N267="základní",J267,0)</f>
        <v>0</v>
      </c>
      <c r="BF267" s="128">
        <f>IF(N267="snížená",J267,0)</f>
        <v>0</v>
      </c>
      <c r="BG267" s="128">
        <f>IF(N267="zákl. přenesená",J267,0)</f>
        <v>0</v>
      </c>
      <c r="BH267" s="128">
        <f>IF(N267="sníž. přenesená",J267,0)</f>
        <v>0</v>
      </c>
      <c r="BI267" s="128">
        <f>IF(N267="nulová",J267,0)</f>
        <v>0</v>
      </c>
      <c r="BJ267" s="12" t="s">
        <v>37</v>
      </c>
      <c r="BK267" s="128">
        <f>ROUND(I267*H267,1)</f>
        <v>0</v>
      </c>
      <c r="BL267" s="12" t="s">
        <v>71</v>
      </c>
      <c r="BM267" s="12" t="s">
        <v>308</v>
      </c>
    </row>
    <row r="268" spans="2:47" s="1" customFormat="1" ht="27">
      <c r="B268" s="23"/>
      <c r="C268" s="35"/>
      <c r="D268" s="129" t="s">
        <v>124</v>
      </c>
      <c r="E268" s="35"/>
      <c r="F268" s="130" t="s">
        <v>279</v>
      </c>
      <c r="G268" s="35"/>
      <c r="H268" s="35"/>
      <c r="I268" s="91"/>
      <c r="J268" s="35"/>
      <c r="K268" s="35"/>
      <c r="L268" s="33"/>
      <c r="M268" s="131"/>
      <c r="N268" s="24"/>
      <c r="O268" s="24"/>
      <c r="P268" s="24"/>
      <c r="Q268" s="24"/>
      <c r="R268" s="24"/>
      <c r="S268" s="24"/>
      <c r="T268" s="38"/>
      <c r="AT268" s="12" t="s">
        <v>124</v>
      </c>
      <c r="AU268" s="12" t="s">
        <v>70</v>
      </c>
    </row>
    <row r="269" spans="2:51" s="8" customFormat="1" ht="13.5">
      <c r="B269" s="152"/>
      <c r="C269" s="153"/>
      <c r="D269" s="129" t="s">
        <v>126</v>
      </c>
      <c r="E269" s="154" t="s">
        <v>7</v>
      </c>
      <c r="F269" s="155" t="s">
        <v>309</v>
      </c>
      <c r="G269" s="153"/>
      <c r="H269" s="156">
        <v>2.28</v>
      </c>
      <c r="I269" s="157"/>
      <c r="J269" s="153"/>
      <c r="K269" s="153"/>
      <c r="L269" s="158"/>
      <c r="M269" s="159"/>
      <c r="N269" s="160"/>
      <c r="O269" s="160"/>
      <c r="P269" s="160"/>
      <c r="Q269" s="160"/>
      <c r="R269" s="160"/>
      <c r="S269" s="160"/>
      <c r="T269" s="161"/>
      <c r="AT269" s="162" t="s">
        <v>126</v>
      </c>
      <c r="AU269" s="162" t="s">
        <v>70</v>
      </c>
      <c r="AV269" s="8" t="s">
        <v>38</v>
      </c>
      <c r="AW269" s="8" t="s">
        <v>18</v>
      </c>
      <c r="AX269" s="8" t="s">
        <v>37</v>
      </c>
      <c r="AY269" s="162" t="s">
        <v>67</v>
      </c>
    </row>
    <row r="270" spans="2:65" s="1" customFormat="1" ht="25.5" customHeight="1">
      <c r="B270" s="23"/>
      <c r="C270" s="118" t="s">
        <v>310</v>
      </c>
      <c r="D270" s="118" t="s">
        <v>68</v>
      </c>
      <c r="E270" s="119" t="s">
        <v>311</v>
      </c>
      <c r="F270" s="120" t="s">
        <v>312</v>
      </c>
      <c r="G270" s="121" t="s">
        <v>140</v>
      </c>
      <c r="H270" s="122">
        <v>0.92</v>
      </c>
      <c r="I270" s="123"/>
      <c r="J270" s="122">
        <f>ROUND(I270*H270,1)</f>
        <v>0</v>
      </c>
      <c r="K270" s="120" t="s">
        <v>122</v>
      </c>
      <c r="L270" s="33"/>
      <c r="M270" s="124" t="s">
        <v>7</v>
      </c>
      <c r="N270" s="125" t="s">
        <v>25</v>
      </c>
      <c r="O270" s="24"/>
      <c r="P270" s="126">
        <f>O270*H270</f>
        <v>0</v>
      </c>
      <c r="Q270" s="126">
        <v>2.45329</v>
      </c>
      <c r="R270" s="126">
        <f>Q270*H270</f>
        <v>2.2570268</v>
      </c>
      <c r="S270" s="126">
        <v>0</v>
      </c>
      <c r="T270" s="127">
        <f>S270*H270</f>
        <v>0</v>
      </c>
      <c r="AR270" s="12" t="s">
        <v>71</v>
      </c>
      <c r="AT270" s="12" t="s">
        <v>68</v>
      </c>
      <c r="AU270" s="12" t="s">
        <v>70</v>
      </c>
      <c r="AY270" s="12" t="s">
        <v>67</v>
      </c>
      <c r="BE270" s="128">
        <f>IF(N270="základní",J270,0)</f>
        <v>0</v>
      </c>
      <c r="BF270" s="128">
        <f>IF(N270="snížená",J270,0)</f>
        <v>0</v>
      </c>
      <c r="BG270" s="128">
        <f>IF(N270="zákl. přenesená",J270,0)</f>
        <v>0</v>
      </c>
      <c r="BH270" s="128">
        <f>IF(N270="sníž. přenesená",J270,0)</f>
        <v>0</v>
      </c>
      <c r="BI270" s="128">
        <f>IF(N270="nulová",J270,0)</f>
        <v>0</v>
      </c>
      <c r="BJ270" s="12" t="s">
        <v>37</v>
      </c>
      <c r="BK270" s="128">
        <f>ROUND(I270*H270,1)</f>
        <v>0</v>
      </c>
      <c r="BL270" s="12" t="s">
        <v>71</v>
      </c>
      <c r="BM270" s="12" t="s">
        <v>313</v>
      </c>
    </row>
    <row r="271" spans="2:47" s="1" customFormat="1" ht="94.5">
      <c r="B271" s="23"/>
      <c r="C271" s="35"/>
      <c r="D271" s="129" t="s">
        <v>124</v>
      </c>
      <c r="E271" s="35"/>
      <c r="F271" s="130" t="s">
        <v>250</v>
      </c>
      <c r="G271" s="35"/>
      <c r="H271" s="35"/>
      <c r="I271" s="91"/>
      <c r="J271" s="35"/>
      <c r="K271" s="35"/>
      <c r="L271" s="33"/>
      <c r="M271" s="131"/>
      <c r="N271" s="24"/>
      <c r="O271" s="24"/>
      <c r="P271" s="24"/>
      <c r="Q271" s="24"/>
      <c r="R271" s="24"/>
      <c r="S271" s="24"/>
      <c r="T271" s="38"/>
      <c r="AT271" s="12" t="s">
        <v>124</v>
      </c>
      <c r="AU271" s="12" t="s">
        <v>70</v>
      </c>
    </row>
    <row r="272" spans="2:51" s="7" customFormat="1" ht="13.5">
      <c r="B272" s="142"/>
      <c r="C272" s="143"/>
      <c r="D272" s="129" t="s">
        <v>126</v>
      </c>
      <c r="E272" s="144" t="s">
        <v>7</v>
      </c>
      <c r="F272" s="145" t="s">
        <v>151</v>
      </c>
      <c r="G272" s="143"/>
      <c r="H272" s="144" t="s">
        <v>7</v>
      </c>
      <c r="I272" s="146"/>
      <c r="J272" s="143"/>
      <c r="K272" s="143"/>
      <c r="L272" s="147"/>
      <c r="M272" s="148"/>
      <c r="N272" s="149"/>
      <c r="O272" s="149"/>
      <c r="P272" s="149"/>
      <c r="Q272" s="149"/>
      <c r="R272" s="149"/>
      <c r="S272" s="149"/>
      <c r="T272" s="150"/>
      <c r="AT272" s="151" t="s">
        <v>126</v>
      </c>
      <c r="AU272" s="151" t="s">
        <v>70</v>
      </c>
      <c r="AV272" s="7" t="s">
        <v>37</v>
      </c>
      <c r="AW272" s="7" t="s">
        <v>18</v>
      </c>
      <c r="AX272" s="7" t="s">
        <v>36</v>
      </c>
      <c r="AY272" s="151" t="s">
        <v>67</v>
      </c>
    </row>
    <row r="273" spans="2:51" s="8" customFormat="1" ht="13.5">
      <c r="B273" s="152"/>
      <c r="C273" s="153"/>
      <c r="D273" s="129" t="s">
        <v>126</v>
      </c>
      <c r="E273" s="154" t="s">
        <v>7</v>
      </c>
      <c r="F273" s="155" t="s">
        <v>314</v>
      </c>
      <c r="G273" s="153"/>
      <c r="H273" s="156">
        <v>0.92</v>
      </c>
      <c r="I273" s="157"/>
      <c r="J273" s="153"/>
      <c r="K273" s="153"/>
      <c r="L273" s="158"/>
      <c r="M273" s="159"/>
      <c r="N273" s="160"/>
      <c r="O273" s="160"/>
      <c r="P273" s="160"/>
      <c r="Q273" s="160"/>
      <c r="R273" s="160"/>
      <c r="S273" s="160"/>
      <c r="T273" s="161"/>
      <c r="AT273" s="162" t="s">
        <v>126</v>
      </c>
      <c r="AU273" s="162" t="s">
        <v>70</v>
      </c>
      <c r="AV273" s="8" t="s">
        <v>38</v>
      </c>
      <c r="AW273" s="8" t="s">
        <v>18</v>
      </c>
      <c r="AX273" s="8" t="s">
        <v>37</v>
      </c>
      <c r="AY273" s="162" t="s">
        <v>67</v>
      </c>
    </row>
    <row r="274" spans="2:65" s="1" customFormat="1" ht="16.5" customHeight="1">
      <c r="B274" s="23"/>
      <c r="C274" s="118" t="s">
        <v>315</v>
      </c>
      <c r="D274" s="118" t="s">
        <v>68</v>
      </c>
      <c r="E274" s="119" t="s">
        <v>316</v>
      </c>
      <c r="F274" s="120" t="s">
        <v>317</v>
      </c>
      <c r="G274" s="121" t="s">
        <v>131</v>
      </c>
      <c r="H274" s="122">
        <v>4.61</v>
      </c>
      <c r="I274" s="123"/>
      <c r="J274" s="122">
        <f>ROUND(I274*H274,1)</f>
        <v>0</v>
      </c>
      <c r="K274" s="120" t="s">
        <v>122</v>
      </c>
      <c r="L274" s="33"/>
      <c r="M274" s="124" t="s">
        <v>7</v>
      </c>
      <c r="N274" s="125" t="s">
        <v>25</v>
      </c>
      <c r="O274" s="24"/>
      <c r="P274" s="126">
        <f>O274*H274</f>
        <v>0</v>
      </c>
      <c r="Q274" s="126">
        <v>0.00103</v>
      </c>
      <c r="R274" s="126">
        <f>Q274*H274</f>
        <v>0.0047483000000000004</v>
      </c>
      <c r="S274" s="126">
        <v>0</v>
      </c>
      <c r="T274" s="127">
        <f>S274*H274</f>
        <v>0</v>
      </c>
      <c r="AR274" s="12" t="s">
        <v>71</v>
      </c>
      <c r="AT274" s="12" t="s">
        <v>68</v>
      </c>
      <c r="AU274" s="12" t="s">
        <v>70</v>
      </c>
      <c r="AY274" s="12" t="s">
        <v>67</v>
      </c>
      <c r="BE274" s="128">
        <f>IF(N274="základní",J274,0)</f>
        <v>0</v>
      </c>
      <c r="BF274" s="128">
        <f>IF(N274="snížená",J274,0)</f>
        <v>0</v>
      </c>
      <c r="BG274" s="128">
        <f>IF(N274="zákl. přenesená",J274,0)</f>
        <v>0</v>
      </c>
      <c r="BH274" s="128">
        <f>IF(N274="sníž. přenesená",J274,0)</f>
        <v>0</v>
      </c>
      <c r="BI274" s="128">
        <f>IF(N274="nulová",J274,0)</f>
        <v>0</v>
      </c>
      <c r="BJ274" s="12" t="s">
        <v>37</v>
      </c>
      <c r="BK274" s="128">
        <f>ROUND(I274*H274,1)</f>
        <v>0</v>
      </c>
      <c r="BL274" s="12" t="s">
        <v>71</v>
      </c>
      <c r="BM274" s="12" t="s">
        <v>318</v>
      </c>
    </row>
    <row r="275" spans="2:51" s="7" customFormat="1" ht="13.5">
      <c r="B275" s="142"/>
      <c r="C275" s="143"/>
      <c r="D275" s="129" t="s">
        <v>126</v>
      </c>
      <c r="E275" s="144" t="s">
        <v>7</v>
      </c>
      <c r="F275" s="145" t="s">
        <v>151</v>
      </c>
      <c r="G275" s="143"/>
      <c r="H275" s="144" t="s">
        <v>7</v>
      </c>
      <c r="I275" s="146"/>
      <c r="J275" s="143"/>
      <c r="K275" s="143"/>
      <c r="L275" s="147"/>
      <c r="M275" s="148"/>
      <c r="N275" s="149"/>
      <c r="O275" s="149"/>
      <c r="P275" s="149"/>
      <c r="Q275" s="149"/>
      <c r="R275" s="149"/>
      <c r="S275" s="149"/>
      <c r="T275" s="150"/>
      <c r="AT275" s="151" t="s">
        <v>126</v>
      </c>
      <c r="AU275" s="151" t="s">
        <v>70</v>
      </c>
      <c r="AV275" s="7" t="s">
        <v>37</v>
      </c>
      <c r="AW275" s="7" t="s">
        <v>18</v>
      </c>
      <c r="AX275" s="7" t="s">
        <v>36</v>
      </c>
      <c r="AY275" s="151" t="s">
        <v>67</v>
      </c>
    </row>
    <row r="276" spans="2:51" s="8" customFormat="1" ht="13.5">
      <c r="B276" s="152"/>
      <c r="C276" s="153"/>
      <c r="D276" s="129" t="s">
        <v>126</v>
      </c>
      <c r="E276" s="154" t="s">
        <v>7</v>
      </c>
      <c r="F276" s="155" t="s">
        <v>319</v>
      </c>
      <c r="G276" s="153"/>
      <c r="H276" s="156">
        <v>4.61</v>
      </c>
      <c r="I276" s="157"/>
      <c r="J276" s="153"/>
      <c r="K276" s="153"/>
      <c r="L276" s="158"/>
      <c r="M276" s="159"/>
      <c r="N276" s="160"/>
      <c r="O276" s="160"/>
      <c r="P276" s="160"/>
      <c r="Q276" s="160"/>
      <c r="R276" s="160"/>
      <c r="S276" s="160"/>
      <c r="T276" s="161"/>
      <c r="AT276" s="162" t="s">
        <v>126</v>
      </c>
      <c r="AU276" s="162" t="s">
        <v>70</v>
      </c>
      <c r="AV276" s="8" t="s">
        <v>38</v>
      </c>
      <c r="AW276" s="8" t="s">
        <v>18</v>
      </c>
      <c r="AX276" s="8" t="s">
        <v>37</v>
      </c>
      <c r="AY276" s="162" t="s">
        <v>67</v>
      </c>
    </row>
    <row r="277" spans="2:65" s="1" customFormat="1" ht="16.5" customHeight="1">
      <c r="B277" s="23"/>
      <c r="C277" s="118" t="s">
        <v>320</v>
      </c>
      <c r="D277" s="118" t="s">
        <v>68</v>
      </c>
      <c r="E277" s="119" t="s">
        <v>321</v>
      </c>
      <c r="F277" s="120" t="s">
        <v>322</v>
      </c>
      <c r="G277" s="121" t="s">
        <v>131</v>
      </c>
      <c r="H277" s="122">
        <v>4.61</v>
      </c>
      <c r="I277" s="123"/>
      <c r="J277" s="122">
        <f>ROUND(I277*H277,1)</f>
        <v>0</v>
      </c>
      <c r="K277" s="120" t="s">
        <v>122</v>
      </c>
      <c r="L277" s="33"/>
      <c r="M277" s="124" t="s">
        <v>7</v>
      </c>
      <c r="N277" s="125" t="s">
        <v>25</v>
      </c>
      <c r="O277" s="24"/>
      <c r="P277" s="126">
        <f>O277*H277</f>
        <v>0</v>
      </c>
      <c r="Q277" s="126">
        <v>0</v>
      </c>
      <c r="R277" s="126">
        <f>Q277*H277</f>
        <v>0</v>
      </c>
      <c r="S277" s="126">
        <v>0</v>
      </c>
      <c r="T277" s="127">
        <f>S277*H277</f>
        <v>0</v>
      </c>
      <c r="AR277" s="12" t="s">
        <v>71</v>
      </c>
      <c r="AT277" s="12" t="s">
        <v>68</v>
      </c>
      <c r="AU277" s="12" t="s">
        <v>70</v>
      </c>
      <c r="AY277" s="12" t="s">
        <v>67</v>
      </c>
      <c r="BE277" s="128">
        <f>IF(N277="základní",J277,0)</f>
        <v>0</v>
      </c>
      <c r="BF277" s="128">
        <f>IF(N277="snížená",J277,0)</f>
        <v>0</v>
      </c>
      <c r="BG277" s="128">
        <f>IF(N277="zákl. přenesená",J277,0)</f>
        <v>0</v>
      </c>
      <c r="BH277" s="128">
        <f>IF(N277="sníž. přenesená",J277,0)</f>
        <v>0</v>
      </c>
      <c r="BI277" s="128">
        <f>IF(N277="nulová",J277,0)</f>
        <v>0</v>
      </c>
      <c r="BJ277" s="12" t="s">
        <v>37</v>
      </c>
      <c r="BK277" s="128">
        <f>ROUND(I277*H277,1)</f>
        <v>0</v>
      </c>
      <c r="BL277" s="12" t="s">
        <v>71</v>
      </c>
      <c r="BM277" s="12" t="s">
        <v>323</v>
      </c>
    </row>
    <row r="278" spans="2:65" s="1" customFormat="1" ht="16.5" customHeight="1">
      <c r="B278" s="23"/>
      <c r="C278" s="118" t="s">
        <v>324</v>
      </c>
      <c r="D278" s="118" t="s">
        <v>68</v>
      </c>
      <c r="E278" s="119" t="s">
        <v>325</v>
      </c>
      <c r="F278" s="120" t="s">
        <v>326</v>
      </c>
      <c r="G278" s="121" t="s">
        <v>166</v>
      </c>
      <c r="H278" s="122">
        <v>0.1</v>
      </c>
      <c r="I278" s="123"/>
      <c r="J278" s="122">
        <f>ROUND(I278*H278,1)</f>
        <v>0</v>
      </c>
      <c r="K278" s="120" t="s">
        <v>122</v>
      </c>
      <c r="L278" s="33"/>
      <c r="M278" s="124" t="s">
        <v>7</v>
      </c>
      <c r="N278" s="125" t="s">
        <v>25</v>
      </c>
      <c r="O278" s="24"/>
      <c r="P278" s="126">
        <f>O278*H278</f>
        <v>0</v>
      </c>
      <c r="Q278" s="126">
        <v>1.06017</v>
      </c>
      <c r="R278" s="126">
        <f>Q278*H278</f>
        <v>0.10601700000000001</v>
      </c>
      <c r="S278" s="126">
        <v>0</v>
      </c>
      <c r="T278" s="127">
        <f>S278*H278</f>
        <v>0</v>
      </c>
      <c r="AR278" s="12" t="s">
        <v>71</v>
      </c>
      <c r="AT278" s="12" t="s">
        <v>68</v>
      </c>
      <c r="AU278" s="12" t="s">
        <v>70</v>
      </c>
      <c r="AY278" s="12" t="s">
        <v>67</v>
      </c>
      <c r="BE278" s="128">
        <f>IF(N278="základní",J278,0)</f>
        <v>0</v>
      </c>
      <c r="BF278" s="128">
        <f>IF(N278="snížená",J278,0)</f>
        <v>0</v>
      </c>
      <c r="BG278" s="128">
        <f>IF(N278="zákl. přenesená",J278,0)</f>
        <v>0</v>
      </c>
      <c r="BH278" s="128">
        <f>IF(N278="sníž. přenesená",J278,0)</f>
        <v>0</v>
      </c>
      <c r="BI278" s="128">
        <f>IF(N278="nulová",J278,0)</f>
        <v>0</v>
      </c>
      <c r="BJ278" s="12" t="s">
        <v>37</v>
      </c>
      <c r="BK278" s="128">
        <f>ROUND(I278*H278,1)</f>
        <v>0</v>
      </c>
      <c r="BL278" s="12" t="s">
        <v>71</v>
      </c>
      <c r="BM278" s="12" t="s">
        <v>327</v>
      </c>
    </row>
    <row r="279" spans="2:47" s="1" customFormat="1" ht="27">
      <c r="B279" s="23"/>
      <c r="C279" s="35"/>
      <c r="D279" s="129" t="s">
        <v>124</v>
      </c>
      <c r="E279" s="35"/>
      <c r="F279" s="130" t="s">
        <v>279</v>
      </c>
      <c r="G279" s="35"/>
      <c r="H279" s="35"/>
      <c r="I279" s="91"/>
      <c r="J279" s="35"/>
      <c r="K279" s="35"/>
      <c r="L279" s="33"/>
      <c r="M279" s="131"/>
      <c r="N279" s="24"/>
      <c r="O279" s="24"/>
      <c r="P279" s="24"/>
      <c r="Q279" s="24"/>
      <c r="R279" s="24"/>
      <c r="S279" s="24"/>
      <c r="T279" s="38"/>
      <c r="AT279" s="12" t="s">
        <v>124</v>
      </c>
      <c r="AU279" s="12" t="s">
        <v>70</v>
      </c>
    </row>
    <row r="280" spans="2:51" s="8" customFormat="1" ht="13.5">
      <c r="B280" s="152"/>
      <c r="C280" s="153"/>
      <c r="D280" s="129" t="s">
        <v>126</v>
      </c>
      <c r="E280" s="154" t="s">
        <v>7</v>
      </c>
      <c r="F280" s="155" t="s">
        <v>328</v>
      </c>
      <c r="G280" s="153"/>
      <c r="H280" s="156">
        <v>0.1</v>
      </c>
      <c r="I280" s="157"/>
      <c r="J280" s="153"/>
      <c r="K280" s="153"/>
      <c r="L280" s="158"/>
      <c r="M280" s="159"/>
      <c r="N280" s="160"/>
      <c r="O280" s="160"/>
      <c r="P280" s="160"/>
      <c r="Q280" s="160"/>
      <c r="R280" s="160"/>
      <c r="S280" s="160"/>
      <c r="T280" s="161"/>
      <c r="AT280" s="162" t="s">
        <v>126</v>
      </c>
      <c r="AU280" s="162" t="s">
        <v>70</v>
      </c>
      <c r="AV280" s="8" t="s">
        <v>38</v>
      </c>
      <c r="AW280" s="8" t="s">
        <v>18</v>
      </c>
      <c r="AX280" s="8" t="s">
        <v>37</v>
      </c>
      <c r="AY280" s="162" t="s">
        <v>67</v>
      </c>
    </row>
    <row r="281" spans="2:65" s="1" customFormat="1" ht="16.5" customHeight="1">
      <c r="B281" s="23"/>
      <c r="C281" s="118" t="s">
        <v>329</v>
      </c>
      <c r="D281" s="118" t="s">
        <v>68</v>
      </c>
      <c r="E281" s="119" t="s">
        <v>330</v>
      </c>
      <c r="F281" s="120" t="s">
        <v>331</v>
      </c>
      <c r="G281" s="121" t="s">
        <v>121</v>
      </c>
      <c r="H281" s="122">
        <v>38.7</v>
      </c>
      <c r="I281" s="123"/>
      <c r="J281" s="122">
        <f>ROUND(I281*H281,1)</f>
        <v>0</v>
      </c>
      <c r="K281" s="120" t="s">
        <v>7</v>
      </c>
      <c r="L281" s="33"/>
      <c r="M281" s="124" t="s">
        <v>7</v>
      </c>
      <c r="N281" s="125" t="s">
        <v>25</v>
      </c>
      <c r="O281" s="24"/>
      <c r="P281" s="126">
        <f>O281*H281</f>
        <v>0</v>
      </c>
      <c r="Q281" s="126">
        <v>0</v>
      </c>
      <c r="R281" s="126">
        <f>Q281*H281</f>
        <v>0</v>
      </c>
      <c r="S281" s="126">
        <v>0</v>
      </c>
      <c r="T281" s="127">
        <f>S281*H281</f>
        <v>0</v>
      </c>
      <c r="AR281" s="12" t="s">
        <v>71</v>
      </c>
      <c r="AT281" s="12" t="s">
        <v>68</v>
      </c>
      <c r="AU281" s="12" t="s">
        <v>70</v>
      </c>
      <c r="AY281" s="12" t="s">
        <v>67</v>
      </c>
      <c r="BE281" s="128">
        <f>IF(N281="základní",J281,0)</f>
        <v>0</v>
      </c>
      <c r="BF281" s="128">
        <f>IF(N281="snížená",J281,0)</f>
        <v>0</v>
      </c>
      <c r="BG281" s="128">
        <f>IF(N281="zákl. přenesená",J281,0)</f>
        <v>0</v>
      </c>
      <c r="BH281" s="128">
        <f>IF(N281="sníž. přenesená",J281,0)</f>
        <v>0</v>
      </c>
      <c r="BI281" s="128">
        <f>IF(N281="nulová",J281,0)</f>
        <v>0</v>
      </c>
      <c r="BJ281" s="12" t="s">
        <v>37</v>
      </c>
      <c r="BK281" s="128">
        <f>ROUND(I281*H281,1)</f>
        <v>0</v>
      </c>
      <c r="BL281" s="12" t="s">
        <v>71</v>
      </c>
      <c r="BM281" s="12" t="s">
        <v>332</v>
      </c>
    </row>
    <row r="282" spans="2:51" s="7" customFormat="1" ht="13.5">
      <c r="B282" s="142"/>
      <c r="C282" s="143"/>
      <c r="D282" s="129" t="s">
        <v>126</v>
      </c>
      <c r="E282" s="144" t="s">
        <v>7</v>
      </c>
      <c r="F282" s="145" t="s">
        <v>333</v>
      </c>
      <c r="G282" s="143"/>
      <c r="H282" s="144" t="s">
        <v>7</v>
      </c>
      <c r="I282" s="146"/>
      <c r="J282" s="143"/>
      <c r="K282" s="143"/>
      <c r="L282" s="147"/>
      <c r="M282" s="148"/>
      <c r="N282" s="149"/>
      <c r="O282" s="149"/>
      <c r="P282" s="149"/>
      <c r="Q282" s="149"/>
      <c r="R282" s="149"/>
      <c r="S282" s="149"/>
      <c r="T282" s="150"/>
      <c r="AT282" s="151" t="s">
        <v>126</v>
      </c>
      <c r="AU282" s="151" t="s">
        <v>70</v>
      </c>
      <c r="AV282" s="7" t="s">
        <v>37</v>
      </c>
      <c r="AW282" s="7" t="s">
        <v>18</v>
      </c>
      <c r="AX282" s="7" t="s">
        <v>36</v>
      </c>
      <c r="AY282" s="151" t="s">
        <v>67</v>
      </c>
    </row>
    <row r="283" spans="2:51" s="8" customFormat="1" ht="13.5">
      <c r="B283" s="152"/>
      <c r="C283" s="153"/>
      <c r="D283" s="129" t="s">
        <v>126</v>
      </c>
      <c r="E283" s="154" t="s">
        <v>7</v>
      </c>
      <c r="F283" s="155" t="s">
        <v>334</v>
      </c>
      <c r="G283" s="153"/>
      <c r="H283" s="156">
        <v>28.14</v>
      </c>
      <c r="I283" s="157"/>
      <c r="J283" s="153"/>
      <c r="K283" s="153"/>
      <c r="L283" s="158"/>
      <c r="M283" s="159"/>
      <c r="N283" s="160"/>
      <c r="O283" s="160"/>
      <c r="P283" s="160"/>
      <c r="Q283" s="160"/>
      <c r="R283" s="160"/>
      <c r="S283" s="160"/>
      <c r="T283" s="161"/>
      <c r="AT283" s="162" t="s">
        <v>126</v>
      </c>
      <c r="AU283" s="162" t="s">
        <v>70</v>
      </c>
      <c r="AV283" s="8" t="s">
        <v>38</v>
      </c>
      <c r="AW283" s="8" t="s">
        <v>18</v>
      </c>
      <c r="AX283" s="8" t="s">
        <v>36</v>
      </c>
      <c r="AY283" s="162" t="s">
        <v>67</v>
      </c>
    </row>
    <row r="284" spans="2:51" s="7" customFormat="1" ht="13.5">
      <c r="B284" s="142"/>
      <c r="C284" s="143"/>
      <c r="D284" s="129" t="s">
        <v>126</v>
      </c>
      <c r="E284" s="144" t="s">
        <v>7</v>
      </c>
      <c r="F284" s="145" t="s">
        <v>335</v>
      </c>
      <c r="G284" s="143"/>
      <c r="H284" s="144" t="s">
        <v>7</v>
      </c>
      <c r="I284" s="146"/>
      <c r="J284" s="143"/>
      <c r="K284" s="143"/>
      <c r="L284" s="147"/>
      <c r="M284" s="148"/>
      <c r="N284" s="149"/>
      <c r="O284" s="149"/>
      <c r="P284" s="149"/>
      <c r="Q284" s="149"/>
      <c r="R284" s="149"/>
      <c r="S284" s="149"/>
      <c r="T284" s="150"/>
      <c r="AT284" s="151" t="s">
        <v>126</v>
      </c>
      <c r="AU284" s="151" t="s">
        <v>70</v>
      </c>
      <c r="AV284" s="7" t="s">
        <v>37</v>
      </c>
      <c r="AW284" s="7" t="s">
        <v>18</v>
      </c>
      <c r="AX284" s="7" t="s">
        <v>36</v>
      </c>
      <c r="AY284" s="151" t="s">
        <v>67</v>
      </c>
    </row>
    <row r="285" spans="2:51" s="8" customFormat="1" ht="13.5">
      <c r="B285" s="152"/>
      <c r="C285" s="153"/>
      <c r="D285" s="129" t="s">
        <v>126</v>
      </c>
      <c r="E285" s="154" t="s">
        <v>7</v>
      </c>
      <c r="F285" s="155" t="s">
        <v>336</v>
      </c>
      <c r="G285" s="153"/>
      <c r="H285" s="156">
        <v>10.56</v>
      </c>
      <c r="I285" s="157"/>
      <c r="J285" s="153"/>
      <c r="K285" s="153"/>
      <c r="L285" s="158"/>
      <c r="M285" s="159"/>
      <c r="N285" s="160"/>
      <c r="O285" s="160"/>
      <c r="P285" s="160"/>
      <c r="Q285" s="160"/>
      <c r="R285" s="160"/>
      <c r="S285" s="160"/>
      <c r="T285" s="161"/>
      <c r="AT285" s="162" t="s">
        <v>126</v>
      </c>
      <c r="AU285" s="162" t="s">
        <v>70</v>
      </c>
      <c r="AV285" s="8" t="s">
        <v>38</v>
      </c>
      <c r="AW285" s="8" t="s">
        <v>18</v>
      </c>
      <c r="AX285" s="8" t="s">
        <v>36</v>
      </c>
      <c r="AY285" s="162" t="s">
        <v>67</v>
      </c>
    </row>
    <row r="286" spans="2:51" s="9" customFormat="1" ht="13.5">
      <c r="B286" s="163"/>
      <c r="C286" s="164"/>
      <c r="D286" s="129" t="s">
        <v>126</v>
      </c>
      <c r="E286" s="165" t="s">
        <v>7</v>
      </c>
      <c r="F286" s="166" t="s">
        <v>155</v>
      </c>
      <c r="G286" s="164"/>
      <c r="H286" s="167">
        <v>38.7</v>
      </c>
      <c r="I286" s="168"/>
      <c r="J286" s="164"/>
      <c r="K286" s="164"/>
      <c r="L286" s="169"/>
      <c r="M286" s="170"/>
      <c r="N286" s="171"/>
      <c r="O286" s="171"/>
      <c r="P286" s="171"/>
      <c r="Q286" s="171"/>
      <c r="R286" s="171"/>
      <c r="S286" s="171"/>
      <c r="T286" s="172"/>
      <c r="AT286" s="173" t="s">
        <v>126</v>
      </c>
      <c r="AU286" s="173" t="s">
        <v>70</v>
      </c>
      <c r="AV286" s="9" t="s">
        <v>71</v>
      </c>
      <c r="AW286" s="9" t="s">
        <v>18</v>
      </c>
      <c r="AX286" s="9" t="s">
        <v>37</v>
      </c>
      <c r="AY286" s="173" t="s">
        <v>67</v>
      </c>
    </row>
    <row r="287" spans="2:63" s="5" customFormat="1" ht="22.35" customHeight="1">
      <c r="B287" s="104"/>
      <c r="C287" s="105"/>
      <c r="D287" s="106" t="s">
        <v>35</v>
      </c>
      <c r="E287" s="140" t="s">
        <v>70</v>
      </c>
      <c r="F287" s="140" t="s">
        <v>337</v>
      </c>
      <c r="G287" s="105"/>
      <c r="H287" s="105"/>
      <c r="I287" s="108"/>
      <c r="J287" s="141">
        <f>BK287</f>
        <v>0</v>
      </c>
      <c r="K287" s="105"/>
      <c r="L287" s="110"/>
      <c r="M287" s="111"/>
      <c r="N287" s="112"/>
      <c r="O287" s="112"/>
      <c r="P287" s="113">
        <f>SUM(P288:P368)</f>
        <v>0</v>
      </c>
      <c r="Q287" s="112"/>
      <c r="R287" s="113">
        <f>SUM(R288:R368)</f>
        <v>474.1739034</v>
      </c>
      <c r="S287" s="112"/>
      <c r="T287" s="114">
        <f>SUM(T288:T368)</f>
        <v>0</v>
      </c>
      <c r="AR287" s="115" t="s">
        <v>37</v>
      </c>
      <c r="AT287" s="116" t="s">
        <v>35</v>
      </c>
      <c r="AU287" s="116" t="s">
        <v>38</v>
      </c>
      <c r="AY287" s="115" t="s">
        <v>67</v>
      </c>
      <c r="BK287" s="117">
        <f>SUM(BK288:BK368)</f>
        <v>0</v>
      </c>
    </row>
    <row r="288" spans="2:65" s="1" customFormat="1" ht="25.5" customHeight="1">
      <c r="B288" s="23"/>
      <c r="C288" s="118" t="s">
        <v>338</v>
      </c>
      <c r="D288" s="118" t="s">
        <v>68</v>
      </c>
      <c r="E288" s="119" t="s">
        <v>339</v>
      </c>
      <c r="F288" s="120" t="s">
        <v>340</v>
      </c>
      <c r="G288" s="121" t="s">
        <v>140</v>
      </c>
      <c r="H288" s="122">
        <v>2.88</v>
      </c>
      <c r="I288" s="123"/>
      <c r="J288" s="122">
        <f>ROUND(I288*H288,1)</f>
        <v>0</v>
      </c>
      <c r="K288" s="120" t="s">
        <v>7</v>
      </c>
      <c r="L288" s="33"/>
      <c r="M288" s="124" t="s">
        <v>7</v>
      </c>
      <c r="N288" s="125" t="s">
        <v>25</v>
      </c>
      <c r="O288" s="24"/>
      <c r="P288" s="126">
        <f>O288*H288</f>
        <v>0</v>
      </c>
      <c r="Q288" s="126">
        <v>0.56423</v>
      </c>
      <c r="R288" s="126">
        <f>Q288*H288</f>
        <v>1.6249824</v>
      </c>
      <c r="S288" s="126">
        <v>0</v>
      </c>
      <c r="T288" s="127">
        <f>S288*H288</f>
        <v>0</v>
      </c>
      <c r="AR288" s="12" t="s">
        <v>71</v>
      </c>
      <c r="AT288" s="12" t="s">
        <v>68</v>
      </c>
      <c r="AU288" s="12" t="s">
        <v>70</v>
      </c>
      <c r="AY288" s="12" t="s">
        <v>67</v>
      </c>
      <c r="BE288" s="128">
        <f>IF(N288="základní",J288,0)</f>
        <v>0</v>
      </c>
      <c r="BF288" s="128">
        <f>IF(N288="snížená",J288,0)</f>
        <v>0</v>
      </c>
      <c r="BG288" s="128">
        <f>IF(N288="zákl. přenesená",J288,0)</f>
        <v>0</v>
      </c>
      <c r="BH288" s="128">
        <f>IF(N288="sníž. přenesená",J288,0)</f>
        <v>0</v>
      </c>
      <c r="BI288" s="128">
        <f>IF(N288="nulová",J288,0)</f>
        <v>0</v>
      </c>
      <c r="BJ288" s="12" t="s">
        <v>37</v>
      </c>
      <c r="BK288" s="128">
        <f>ROUND(I288*H288,1)</f>
        <v>0</v>
      </c>
      <c r="BL288" s="12" t="s">
        <v>71</v>
      </c>
      <c r="BM288" s="12" t="s">
        <v>341</v>
      </c>
    </row>
    <row r="289" spans="2:51" s="7" customFormat="1" ht="13.5">
      <c r="B289" s="142"/>
      <c r="C289" s="143"/>
      <c r="D289" s="129" t="s">
        <v>126</v>
      </c>
      <c r="E289" s="144" t="s">
        <v>7</v>
      </c>
      <c r="F289" s="145" t="s">
        <v>342</v>
      </c>
      <c r="G289" s="143"/>
      <c r="H289" s="144" t="s">
        <v>7</v>
      </c>
      <c r="I289" s="146"/>
      <c r="J289" s="143"/>
      <c r="K289" s="143"/>
      <c r="L289" s="147"/>
      <c r="M289" s="148"/>
      <c r="N289" s="149"/>
      <c r="O289" s="149"/>
      <c r="P289" s="149"/>
      <c r="Q289" s="149"/>
      <c r="R289" s="149"/>
      <c r="S289" s="149"/>
      <c r="T289" s="150"/>
      <c r="AT289" s="151" t="s">
        <v>126</v>
      </c>
      <c r="AU289" s="151" t="s">
        <v>70</v>
      </c>
      <c r="AV289" s="7" t="s">
        <v>37</v>
      </c>
      <c r="AW289" s="7" t="s">
        <v>18</v>
      </c>
      <c r="AX289" s="7" t="s">
        <v>36</v>
      </c>
      <c r="AY289" s="151" t="s">
        <v>67</v>
      </c>
    </row>
    <row r="290" spans="2:51" s="8" customFormat="1" ht="13.5">
      <c r="B290" s="152"/>
      <c r="C290" s="153"/>
      <c r="D290" s="129" t="s">
        <v>126</v>
      </c>
      <c r="E290" s="154" t="s">
        <v>7</v>
      </c>
      <c r="F290" s="155" t="s">
        <v>343</v>
      </c>
      <c r="G290" s="153"/>
      <c r="H290" s="156">
        <v>1.2</v>
      </c>
      <c r="I290" s="157"/>
      <c r="J290" s="153"/>
      <c r="K290" s="153"/>
      <c r="L290" s="158"/>
      <c r="M290" s="159"/>
      <c r="N290" s="160"/>
      <c r="O290" s="160"/>
      <c r="P290" s="160"/>
      <c r="Q290" s="160"/>
      <c r="R290" s="160"/>
      <c r="S290" s="160"/>
      <c r="T290" s="161"/>
      <c r="AT290" s="162" t="s">
        <v>126</v>
      </c>
      <c r="AU290" s="162" t="s">
        <v>70</v>
      </c>
      <c r="AV290" s="8" t="s">
        <v>38</v>
      </c>
      <c r="AW290" s="8" t="s">
        <v>18</v>
      </c>
      <c r="AX290" s="8" t="s">
        <v>36</v>
      </c>
      <c r="AY290" s="162" t="s">
        <v>67</v>
      </c>
    </row>
    <row r="291" spans="2:51" s="8" customFormat="1" ht="13.5">
      <c r="B291" s="152"/>
      <c r="C291" s="153"/>
      <c r="D291" s="129" t="s">
        <v>126</v>
      </c>
      <c r="E291" s="154" t="s">
        <v>7</v>
      </c>
      <c r="F291" s="155" t="s">
        <v>344</v>
      </c>
      <c r="G291" s="153"/>
      <c r="H291" s="156">
        <v>1.68</v>
      </c>
      <c r="I291" s="157"/>
      <c r="J291" s="153"/>
      <c r="K291" s="153"/>
      <c r="L291" s="158"/>
      <c r="M291" s="159"/>
      <c r="N291" s="160"/>
      <c r="O291" s="160"/>
      <c r="P291" s="160"/>
      <c r="Q291" s="160"/>
      <c r="R291" s="160"/>
      <c r="S291" s="160"/>
      <c r="T291" s="161"/>
      <c r="AT291" s="162" t="s">
        <v>126</v>
      </c>
      <c r="AU291" s="162" t="s">
        <v>70</v>
      </c>
      <c r="AV291" s="8" t="s">
        <v>38</v>
      </c>
      <c r="AW291" s="8" t="s">
        <v>18</v>
      </c>
      <c r="AX291" s="8" t="s">
        <v>36</v>
      </c>
      <c r="AY291" s="162" t="s">
        <v>67</v>
      </c>
    </row>
    <row r="292" spans="2:51" s="9" customFormat="1" ht="13.5">
      <c r="B292" s="163"/>
      <c r="C292" s="164"/>
      <c r="D292" s="129" t="s">
        <v>126</v>
      </c>
      <c r="E292" s="165" t="s">
        <v>7</v>
      </c>
      <c r="F292" s="166" t="s">
        <v>155</v>
      </c>
      <c r="G292" s="164"/>
      <c r="H292" s="167">
        <v>2.88</v>
      </c>
      <c r="I292" s="168"/>
      <c r="J292" s="164"/>
      <c r="K292" s="164"/>
      <c r="L292" s="169"/>
      <c r="M292" s="170"/>
      <c r="N292" s="171"/>
      <c r="O292" s="171"/>
      <c r="P292" s="171"/>
      <c r="Q292" s="171"/>
      <c r="R292" s="171"/>
      <c r="S292" s="171"/>
      <c r="T292" s="172"/>
      <c r="AT292" s="173" t="s">
        <v>126</v>
      </c>
      <c r="AU292" s="173" t="s">
        <v>70</v>
      </c>
      <c r="AV292" s="9" t="s">
        <v>71</v>
      </c>
      <c r="AW292" s="9" t="s">
        <v>18</v>
      </c>
      <c r="AX292" s="9" t="s">
        <v>37</v>
      </c>
      <c r="AY292" s="173" t="s">
        <v>67</v>
      </c>
    </row>
    <row r="293" spans="2:65" s="1" customFormat="1" ht="16.5" customHeight="1">
      <c r="B293" s="23"/>
      <c r="C293" s="118" t="s">
        <v>345</v>
      </c>
      <c r="D293" s="118" t="s">
        <v>68</v>
      </c>
      <c r="E293" s="119" t="s">
        <v>346</v>
      </c>
      <c r="F293" s="120" t="s">
        <v>347</v>
      </c>
      <c r="G293" s="121" t="s">
        <v>140</v>
      </c>
      <c r="H293" s="122">
        <v>169.06</v>
      </c>
      <c r="I293" s="123"/>
      <c r="J293" s="122">
        <f>ROUND(I293*H293,1)</f>
        <v>0</v>
      </c>
      <c r="K293" s="120" t="s">
        <v>122</v>
      </c>
      <c r="L293" s="33"/>
      <c r="M293" s="124" t="s">
        <v>7</v>
      </c>
      <c r="N293" s="125" t="s">
        <v>25</v>
      </c>
      <c r="O293" s="24"/>
      <c r="P293" s="126">
        <f>O293*H293</f>
        <v>0</v>
      </c>
      <c r="Q293" s="126">
        <v>2.45832</v>
      </c>
      <c r="R293" s="126">
        <f>Q293*H293</f>
        <v>415.6035792</v>
      </c>
      <c r="S293" s="126">
        <v>0</v>
      </c>
      <c r="T293" s="127">
        <f>S293*H293</f>
        <v>0</v>
      </c>
      <c r="AR293" s="12" t="s">
        <v>71</v>
      </c>
      <c r="AT293" s="12" t="s">
        <v>68</v>
      </c>
      <c r="AU293" s="12" t="s">
        <v>70</v>
      </c>
      <c r="AY293" s="12" t="s">
        <v>67</v>
      </c>
      <c r="BE293" s="128">
        <f>IF(N293="základní",J293,0)</f>
        <v>0</v>
      </c>
      <c r="BF293" s="128">
        <f>IF(N293="snížená",J293,0)</f>
        <v>0</v>
      </c>
      <c r="BG293" s="128">
        <f>IF(N293="zákl. přenesená",J293,0)</f>
        <v>0</v>
      </c>
      <c r="BH293" s="128">
        <f>IF(N293="sníž. přenesená",J293,0)</f>
        <v>0</v>
      </c>
      <c r="BI293" s="128">
        <f>IF(N293="nulová",J293,0)</f>
        <v>0</v>
      </c>
      <c r="BJ293" s="12" t="s">
        <v>37</v>
      </c>
      <c r="BK293" s="128">
        <f>ROUND(I293*H293,1)</f>
        <v>0</v>
      </c>
      <c r="BL293" s="12" t="s">
        <v>71</v>
      </c>
      <c r="BM293" s="12" t="s">
        <v>348</v>
      </c>
    </row>
    <row r="294" spans="2:47" s="1" customFormat="1" ht="148.5">
      <c r="B294" s="23"/>
      <c r="C294" s="35"/>
      <c r="D294" s="129" t="s">
        <v>124</v>
      </c>
      <c r="E294" s="35"/>
      <c r="F294" s="130" t="s">
        <v>349</v>
      </c>
      <c r="G294" s="35"/>
      <c r="H294" s="35"/>
      <c r="I294" s="91"/>
      <c r="J294" s="35"/>
      <c r="K294" s="35"/>
      <c r="L294" s="33"/>
      <c r="M294" s="131"/>
      <c r="N294" s="24"/>
      <c r="O294" s="24"/>
      <c r="P294" s="24"/>
      <c r="Q294" s="24"/>
      <c r="R294" s="24"/>
      <c r="S294" s="24"/>
      <c r="T294" s="38"/>
      <c r="AT294" s="12" t="s">
        <v>124</v>
      </c>
      <c r="AU294" s="12" t="s">
        <v>70</v>
      </c>
    </row>
    <row r="295" spans="2:51" s="7" customFormat="1" ht="13.5">
      <c r="B295" s="142"/>
      <c r="C295" s="143"/>
      <c r="D295" s="129" t="s">
        <v>126</v>
      </c>
      <c r="E295" s="144" t="s">
        <v>7</v>
      </c>
      <c r="F295" s="145" t="s">
        <v>350</v>
      </c>
      <c r="G295" s="143"/>
      <c r="H295" s="144" t="s">
        <v>7</v>
      </c>
      <c r="I295" s="146"/>
      <c r="J295" s="143"/>
      <c r="K295" s="143"/>
      <c r="L295" s="147"/>
      <c r="M295" s="148"/>
      <c r="N295" s="149"/>
      <c r="O295" s="149"/>
      <c r="P295" s="149"/>
      <c r="Q295" s="149"/>
      <c r="R295" s="149"/>
      <c r="S295" s="149"/>
      <c r="T295" s="150"/>
      <c r="AT295" s="151" t="s">
        <v>126</v>
      </c>
      <c r="AU295" s="151" t="s">
        <v>70</v>
      </c>
      <c r="AV295" s="7" t="s">
        <v>37</v>
      </c>
      <c r="AW295" s="7" t="s">
        <v>18</v>
      </c>
      <c r="AX295" s="7" t="s">
        <v>36</v>
      </c>
      <c r="AY295" s="151" t="s">
        <v>67</v>
      </c>
    </row>
    <row r="296" spans="2:51" s="8" customFormat="1" ht="13.5">
      <c r="B296" s="152"/>
      <c r="C296" s="153"/>
      <c r="D296" s="129" t="s">
        <v>126</v>
      </c>
      <c r="E296" s="154" t="s">
        <v>7</v>
      </c>
      <c r="F296" s="155" t="s">
        <v>351</v>
      </c>
      <c r="G296" s="153"/>
      <c r="H296" s="156">
        <v>46.1</v>
      </c>
      <c r="I296" s="157"/>
      <c r="J296" s="153"/>
      <c r="K296" s="153"/>
      <c r="L296" s="158"/>
      <c r="M296" s="159"/>
      <c r="N296" s="160"/>
      <c r="O296" s="160"/>
      <c r="P296" s="160"/>
      <c r="Q296" s="160"/>
      <c r="R296" s="160"/>
      <c r="S296" s="160"/>
      <c r="T296" s="161"/>
      <c r="AT296" s="162" t="s">
        <v>126</v>
      </c>
      <c r="AU296" s="162" t="s">
        <v>70</v>
      </c>
      <c r="AV296" s="8" t="s">
        <v>38</v>
      </c>
      <c r="AW296" s="8" t="s">
        <v>18</v>
      </c>
      <c r="AX296" s="8" t="s">
        <v>36</v>
      </c>
      <c r="AY296" s="162" t="s">
        <v>67</v>
      </c>
    </row>
    <row r="297" spans="2:51" s="7" customFormat="1" ht="13.5">
      <c r="B297" s="142"/>
      <c r="C297" s="143"/>
      <c r="D297" s="129" t="s">
        <v>126</v>
      </c>
      <c r="E297" s="144" t="s">
        <v>7</v>
      </c>
      <c r="F297" s="145" t="s">
        <v>352</v>
      </c>
      <c r="G297" s="143"/>
      <c r="H297" s="144" t="s">
        <v>7</v>
      </c>
      <c r="I297" s="146"/>
      <c r="J297" s="143"/>
      <c r="K297" s="143"/>
      <c r="L297" s="147"/>
      <c r="M297" s="148"/>
      <c r="N297" s="149"/>
      <c r="O297" s="149"/>
      <c r="P297" s="149"/>
      <c r="Q297" s="149"/>
      <c r="R297" s="149"/>
      <c r="S297" s="149"/>
      <c r="T297" s="150"/>
      <c r="AT297" s="151" t="s">
        <v>126</v>
      </c>
      <c r="AU297" s="151" t="s">
        <v>70</v>
      </c>
      <c r="AV297" s="7" t="s">
        <v>37</v>
      </c>
      <c r="AW297" s="7" t="s">
        <v>18</v>
      </c>
      <c r="AX297" s="7" t="s">
        <v>36</v>
      </c>
      <c r="AY297" s="151" t="s">
        <v>67</v>
      </c>
    </row>
    <row r="298" spans="2:51" s="8" customFormat="1" ht="13.5">
      <c r="B298" s="152"/>
      <c r="C298" s="153"/>
      <c r="D298" s="129" t="s">
        <v>126</v>
      </c>
      <c r="E298" s="154" t="s">
        <v>7</v>
      </c>
      <c r="F298" s="155" t="s">
        <v>353</v>
      </c>
      <c r="G298" s="153"/>
      <c r="H298" s="156">
        <v>31.48</v>
      </c>
      <c r="I298" s="157"/>
      <c r="J298" s="153"/>
      <c r="K298" s="153"/>
      <c r="L298" s="158"/>
      <c r="M298" s="159"/>
      <c r="N298" s="160"/>
      <c r="O298" s="160"/>
      <c r="P298" s="160"/>
      <c r="Q298" s="160"/>
      <c r="R298" s="160"/>
      <c r="S298" s="160"/>
      <c r="T298" s="161"/>
      <c r="AT298" s="162" t="s">
        <v>126</v>
      </c>
      <c r="AU298" s="162" t="s">
        <v>70</v>
      </c>
      <c r="AV298" s="8" t="s">
        <v>38</v>
      </c>
      <c r="AW298" s="8" t="s">
        <v>18</v>
      </c>
      <c r="AX298" s="8" t="s">
        <v>36</v>
      </c>
      <c r="AY298" s="162" t="s">
        <v>67</v>
      </c>
    </row>
    <row r="299" spans="2:51" s="7" customFormat="1" ht="13.5">
      <c r="B299" s="142"/>
      <c r="C299" s="143"/>
      <c r="D299" s="129" t="s">
        <v>126</v>
      </c>
      <c r="E299" s="144" t="s">
        <v>7</v>
      </c>
      <c r="F299" s="145" t="s">
        <v>354</v>
      </c>
      <c r="G299" s="143"/>
      <c r="H299" s="144" t="s">
        <v>7</v>
      </c>
      <c r="I299" s="146"/>
      <c r="J299" s="143"/>
      <c r="K299" s="143"/>
      <c r="L299" s="147"/>
      <c r="M299" s="148"/>
      <c r="N299" s="149"/>
      <c r="O299" s="149"/>
      <c r="P299" s="149"/>
      <c r="Q299" s="149"/>
      <c r="R299" s="149"/>
      <c r="S299" s="149"/>
      <c r="T299" s="150"/>
      <c r="AT299" s="151" t="s">
        <v>126</v>
      </c>
      <c r="AU299" s="151" t="s">
        <v>70</v>
      </c>
      <c r="AV299" s="7" t="s">
        <v>37</v>
      </c>
      <c r="AW299" s="7" t="s">
        <v>18</v>
      </c>
      <c r="AX299" s="7" t="s">
        <v>36</v>
      </c>
      <c r="AY299" s="151" t="s">
        <v>67</v>
      </c>
    </row>
    <row r="300" spans="2:51" s="8" customFormat="1" ht="13.5">
      <c r="B300" s="152"/>
      <c r="C300" s="153"/>
      <c r="D300" s="129" t="s">
        <v>126</v>
      </c>
      <c r="E300" s="154" t="s">
        <v>7</v>
      </c>
      <c r="F300" s="155" t="s">
        <v>355</v>
      </c>
      <c r="G300" s="153"/>
      <c r="H300" s="156">
        <v>43.81</v>
      </c>
      <c r="I300" s="157"/>
      <c r="J300" s="153"/>
      <c r="K300" s="153"/>
      <c r="L300" s="158"/>
      <c r="M300" s="159"/>
      <c r="N300" s="160"/>
      <c r="O300" s="160"/>
      <c r="P300" s="160"/>
      <c r="Q300" s="160"/>
      <c r="R300" s="160"/>
      <c r="S300" s="160"/>
      <c r="T300" s="161"/>
      <c r="AT300" s="162" t="s">
        <v>126</v>
      </c>
      <c r="AU300" s="162" t="s">
        <v>70</v>
      </c>
      <c r="AV300" s="8" t="s">
        <v>38</v>
      </c>
      <c r="AW300" s="8" t="s">
        <v>18</v>
      </c>
      <c r="AX300" s="8" t="s">
        <v>36</v>
      </c>
      <c r="AY300" s="162" t="s">
        <v>67</v>
      </c>
    </row>
    <row r="301" spans="2:51" s="7" customFormat="1" ht="13.5">
      <c r="B301" s="142"/>
      <c r="C301" s="143"/>
      <c r="D301" s="129" t="s">
        <v>126</v>
      </c>
      <c r="E301" s="144" t="s">
        <v>7</v>
      </c>
      <c r="F301" s="145" t="s">
        <v>356</v>
      </c>
      <c r="G301" s="143"/>
      <c r="H301" s="144" t="s">
        <v>7</v>
      </c>
      <c r="I301" s="146"/>
      <c r="J301" s="143"/>
      <c r="K301" s="143"/>
      <c r="L301" s="147"/>
      <c r="M301" s="148"/>
      <c r="N301" s="149"/>
      <c r="O301" s="149"/>
      <c r="P301" s="149"/>
      <c r="Q301" s="149"/>
      <c r="R301" s="149"/>
      <c r="S301" s="149"/>
      <c r="T301" s="150"/>
      <c r="AT301" s="151" t="s">
        <v>126</v>
      </c>
      <c r="AU301" s="151" t="s">
        <v>70</v>
      </c>
      <c r="AV301" s="7" t="s">
        <v>37</v>
      </c>
      <c r="AW301" s="7" t="s">
        <v>18</v>
      </c>
      <c r="AX301" s="7" t="s">
        <v>36</v>
      </c>
      <c r="AY301" s="151" t="s">
        <v>67</v>
      </c>
    </row>
    <row r="302" spans="2:51" s="8" customFormat="1" ht="13.5">
      <c r="B302" s="152"/>
      <c r="C302" s="153"/>
      <c r="D302" s="129" t="s">
        <v>126</v>
      </c>
      <c r="E302" s="154" t="s">
        <v>7</v>
      </c>
      <c r="F302" s="155" t="s">
        <v>357</v>
      </c>
      <c r="G302" s="153"/>
      <c r="H302" s="156">
        <v>2.57</v>
      </c>
      <c r="I302" s="157"/>
      <c r="J302" s="153"/>
      <c r="K302" s="153"/>
      <c r="L302" s="158"/>
      <c r="M302" s="159"/>
      <c r="N302" s="160"/>
      <c r="O302" s="160"/>
      <c r="P302" s="160"/>
      <c r="Q302" s="160"/>
      <c r="R302" s="160"/>
      <c r="S302" s="160"/>
      <c r="T302" s="161"/>
      <c r="AT302" s="162" t="s">
        <v>126</v>
      </c>
      <c r="AU302" s="162" t="s">
        <v>70</v>
      </c>
      <c r="AV302" s="8" t="s">
        <v>38</v>
      </c>
      <c r="AW302" s="8" t="s">
        <v>18</v>
      </c>
      <c r="AX302" s="8" t="s">
        <v>36</v>
      </c>
      <c r="AY302" s="162" t="s">
        <v>67</v>
      </c>
    </row>
    <row r="303" spans="2:51" s="7" customFormat="1" ht="13.5">
      <c r="B303" s="142"/>
      <c r="C303" s="143"/>
      <c r="D303" s="129" t="s">
        <v>126</v>
      </c>
      <c r="E303" s="144" t="s">
        <v>7</v>
      </c>
      <c r="F303" s="145" t="s">
        <v>358</v>
      </c>
      <c r="G303" s="143"/>
      <c r="H303" s="144" t="s">
        <v>7</v>
      </c>
      <c r="I303" s="146"/>
      <c r="J303" s="143"/>
      <c r="K303" s="143"/>
      <c r="L303" s="147"/>
      <c r="M303" s="148"/>
      <c r="N303" s="149"/>
      <c r="O303" s="149"/>
      <c r="P303" s="149"/>
      <c r="Q303" s="149"/>
      <c r="R303" s="149"/>
      <c r="S303" s="149"/>
      <c r="T303" s="150"/>
      <c r="AT303" s="151" t="s">
        <v>126</v>
      </c>
      <c r="AU303" s="151" t="s">
        <v>70</v>
      </c>
      <c r="AV303" s="7" t="s">
        <v>37</v>
      </c>
      <c r="AW303" s="7" t="s">
        <v>18</v>
      </c>
      <c r="AX303" s="7" t="s">
        <v>36</v>
      </c>
      <c r="AY303" s="151" t="s">
        <v>67</v>
      </c>
    </row>
    <row r="304" spans="2:51" s="8" customFormat="1" ht="13.5">
      <c r="B304" s="152"/>
      <c r="C304" s="153"/>
      <c r="D304" s="129" t="s">
        <v>126</v>
      </c>
      <c r="E304" s="154" t="s">
        <v>7</v>
      </c>
      <c r="F304" s="155" t="s">
        <v>359</v>
      </c>
      <c r="G304" s="153"/>
      <c r="H304" s="156">
        <v>6.75</v>
      </c>
      <c r="I304" s="157"/>
      <c r="J304" s="153"/>
      <c r="K304" s="153"/>
      <c r="L304" s="158"/>
      <c r="M304" s="159"/>
      <c r="N304" s="160"/>
      <c r="O304" s="160"/>
      <c r="P304" s="160"/>
      <c r="Q304" s="160"/>
      <c r="R304" s="160"/>
      <c r="S304" s="160"/>
      <c r="T304" s="161"/>
      <c r="AT304" s="162" t="s">
        <v>126</v>
      </c>
      <c r="AU304" s="162" t="s">
        <v>70</v>
      </c>
      <c r="AV304" s="8" t="s">
        <v>38</v>
      </c>
      <c r="AW304" s="8" t="s">
        <v>18</v>
      </c>
      <c r="AX304" s="8" t="s">
        <v>36</v>
      </c>
      <c r="AY304" s="162" t="s">
        <v>67</v>
      </c>
    </row>
    <row r="305" spans="2:51" s="7" customFormat="1" ht="13.5">
      <c r="B305" s="142"/>
      <c r="C305" s="143"/>
      <c r="D305" s="129" t="s">
        <v>126</v>
      </c>
      <c r="E305" s="144" t="s">
        <v>7</v>
      </c>
      <c r="F305" s="145" t="s">
        <v>360</v>
      </c>
      <c r="G305" s="143"/>
      <c r="H305" s="144" t="s">
        <v>7</v>
      </c>
      <c r="I305" s="146"/>
      <c r="J305" s="143"/>
      <c r="K305" s="143"/>
      <c r="L305" s="147"/>
      <c r="M305" s="148"/>
      <c r="N305" s="149"/>
      <c r="O305" s="149"/>
      <c r="P305" s="149"/>
      <c r="Q305" s="149"/>
      <c r="R305" s="149"/>
      <c r="S305" s="149"/>
      <c r="T305" s="150"/>
      <c r="AT305" s="151" t="s">
        <v>126</v>
      </c>
      <c r="AU305" s="151" t="s">
        <v>70</v>
      </c>
      <c r="AV305" s="7" t="s">
        <v>37</v>
      </c>
      <c r="AW305" s="7" t="s">
        <v>18</v>
      </c>
      <c r="AX305" s="7" t="s">
        <v>36</v>
      </c>
      <c r="AY305" s="151" t="s">
        <v>67</v>
      </c>
    </row>
    <row r="306" spans="2:51" s="8" customFormat="1" ht="13.5">
      <c r="B306" s="152"/>
      <c r="C306" s="153"/>
      <c r="D306" s="129" t="s">
        <v>126</v>
      </c>
      <c r="E306" s="154" t="s">
        <v>7</v>
      </c>
      <c r="F306" s="155" t="s">
        <v>361</v>
      </c>
      <c r="G306" s="153"/>
      <c r="H306" s="156">
        <v>5.19</v>
      </c>
      <c r="I306" s="157"/>
      <c r="J306" s="153"/>
      <c r="K306" s="153"/>
      <c r="L306" s="158"/>
      <c r="M306" s="159"/>
      <c r="N306" s="160"/>
      <c r="O306" s="160"/>
      <c r="P306" s="160"/>
      <c r="Q306" s="160"/>
      <c r="R306" s="160"/>
      <c r="S306" s="160"/>
      <c r="T306" s="161"/>
      <c r="AT306" s="162" t="s">
        <v>126</v>
      </c>
      <c r="AU306" s="162" t="s">
        <v>70</v>
      </c>
      <c r="AV306" s="8" t="s">
        <v>38</v>
      </c>
      <c r="AW306" s="8" t="s">
        <v>18</v>
      </c>
      <c r="AX306" s="8" t="s">
        <v>36</v>
      </c>
      <c r="AY306" s="162" t="s">
        <v>67</v>
      </c>
    </row>
    <row r="307" spans="2:51" s="7" customFormat="1" ht="13.5">
      <c r="B307" s="142"/>
      <c r="C307" s="143"/>
      <c r="D307" s="129" t="s">
        <v>126</v>
      </c>
      <c r="E307" s="144" t="s">
        <v>7</v>
      </c>
      <c r="F307" s="145" t="s">
        <v>362</v>
      </c>
      <c r="G307" s="143"/>
      <c r="H307" s="144" t="s">
        <v>7</v>
      </c>
      <c r="I307" s="146"/>
      <c r="J307" s="143"/>
      <c r="K307" s="143"/>
      <c r="L307" s="147"/>
      <c r="M307" s="148"/>
      <c r="N307" s="149"/>
      <c r="O307" s="149"/>
      <c r="P307" s="149"/>
      <c r="Q307" s="149"/>
      <c r="R307" s="149"/>
      <c r="S307" s="149"/>
      <c r="T307" s="150"/>
      <c r="AT307" s="151" t="s">
        <v>126</v>
      </c>
      <c r="AU307" s="151" t="s">
        <v>70</v>
      </c>
      <c r="AV307" s="7" t="s">
        <v>37</v>
      </c>
      <c r="AW307" s="7" t="s">
        <v>18</v>
      </c>
      <c r="AX307" s="7" t="s">
        <v>36</v>
      </c>
      <c r="AY307" s="151" t="s">
        <v>67</v>
      </c>
    </row>
    <row r="308" spans="2:51" s="8" customFormat="1" ht="13.5">
      <c r="B308" s="152"/>
      <c r="C308" s="153"/>
      <c r="D308" s="129" t="s">
        <v>126</v>
      </c>
      <c r="E308" s="154" t="s">
        <v>7</v>
      </c>
      <c r="F308" s="155" t="s">
        <v>363</v>
      </c>
      <c r="G308" s="153"/>
      <c r="H308" s="156">
        <v>16.43</v>
      </c>
      <c r="I308" s="157"/>
      <c r="J308" s="153"/>
      <c r="K308" s="153"/>
      <c r="L308" s="158"/>
      <c r="M308" s="159"/>
      <c r="N308" s="160"/>
      <c r="O308" s="160"/>
      <c r="P308" s="160"/>
      <c r="Q308" s="160"/>
      <c r="R308" s="160"/>
      <c r="S308" s="160"/>
      <c r="T308" s="161"/>
      <c r="AT308" s="162" t="s">
        <v>126</v>
      </c>
      <c r="AU308" s="162" t="s">
        <v>70</v>
      </c>
      <c r="AV308" s="8" t="s">
        <v>38</v>
      </c>
      <c r="AW308" s="8" t="s">
        <v>18</v>
      </c>
      <c r="AX308" s="8" t="s">
        <v>36</v>
      </c>
      <c r="AY308" s="162" t="s">
        <v>67</v>
      </c>
    </row>
    <row r="309" spans="2:51" s="7" customFormat="1" ht="13.5">
      <c r="B309" s="142"/>
      <c r="C309" s="143"/>
      <c r="D309" s="129" t="s">
        <v>126</v>
      </c>
      <c r="E309" s="144" t="s">
        <v>7</v>
      </c>
      <c r="F309" s="145" t="s">
        <v>364</v>
      </c>
      <c r="G309" s="143"/>
      <c r="H309" s="144" t="s">
        <v>7</v>
      </c>
      <c r="I309" s="146"/>
      <c r="J309" s="143"/>
      <c r="K309" s="143"/>
      <c r="L309" s="147"/>
      <c r="M309" s="148"/>
      <c r="N309" s="149"/>
      <c r="O309" s="149"/>
      <c r="P309" s="149"/>
      <c r="Q309" s="149"/>
      <c r="R309" s="149"/>
      <c r="S309" s="149"/>
      <c r="T309" s="150"/>
      <c r="AT309" s="151" t="s">
        <v>126</v>
      </c>
      <c r="AU309" s="151" t="s">
        <v>70</v>
      </c>
      <c r="AV309" s="7" t="s">
        <v>37</v>
      </c>
      <c r="AW309" s="7" t="s">
        <v>18</v>
      </c>
      <c r="AX309" s="7" t="s">
        <v>36</v>
      </c>
      <c r="AY309" s="151" t="s">
        <v>67</v>
      </c>
    </row>
    <row r="310" spans="2:51" s="8" customFormat="1" ht="13.5">
      <c r="B310" s="152"/>
      <c r="C310" s="153"/>
      <c r="D310" s="129" t="s">
        <v>126</v>
      </c>
      <c r="E310" s="154" t="s">
        <v>7</v>
      </c>
      <c r="F310" s="155" t="s">
        <v>365</v>
      </c>
      <c r="G310" s="153"/>
      <c r="H310" s="156">
        <v>16.73</v>
      </c>
      <c r="I310" s="157"/>
      <c r="J310" s="153"/>
      <c r="K310" s="153"/>
      <c r="L310" s="158"/>
      <c r="M310" s="159"/>
      <c r="N310" s="160"/>
      <c r="O310" s="160"/>
      <c r="P310" s="160"/>
      <c r="Q310" s="160"/>
      <c r="R310" s="160"/>
      <c r="S310" s="160"/>
      <c r="T310" s="161"/>
      <c r="AT310" s="162" t="s">
        <v>126</v>
      </c>
      <c r="AU310" s="162" t="s">
        <v>70</v>
      </c>
      <c r="AV310" s="8" t="s">
        <v>38</v>
      </c>
      <c r="AW310" s="8" t="s">
        <v>18</v>
      </c>
      <c r="AX310" s="8" t="s">
        <v>36</v>
      </c>
      <c r="AY310" s="162" t="s">
        <v>67</v>
      </c>
    </row>
    <row r="311" spans="2:51" s="9" customFormat="1" ht="13.5">
      <c r="B311" s="163"/>
      <c r="C311" s="164"/>
      <c r="D311" s="129" t="s">
        <v>126</v>
      </c>
      <c r="E311" s="165" t="s">
        <v>7</v>
      </c>
      <c r="F311" s="166" t="s">
        <v>155</v>
      </c>
      <c r="G311" s="164"/>
      <c r="H311" s="167">
        <v>169.06</v>
      </c>
      <c r="I311" s="168"/>
      <c r="J311" s="164"/>
      <c r="K311" s="164"/>
      <c r="L311" s="169"/>
      <c r="M311" s="170"/>
      <c r="N311" s="171"/>
      <c r="O311" s="171"/>
      <c r="P311" s="171"/>
      <c r="Q311" s="171"/>
      <c r="R311" s="171"/>
      <c r="S311" s="171"/>
      <c r="T311" s="172"/>
      <c r="AT311" s="173" t="s">
        <v>126</v>
      </c>
      <c r="AU311" s="173" t="s">
        <v>70</v>
      </c>
      <c r="AV311" s="9" t="s">
        <v>71</v>
      </c>
      <c r="AW311" s="9" t="s">
        <v>18</v>
      </c>
      <c r="AX311" s="9" t="s">
        <v>37</v>
      </c>
      <c r="AY311" s="173" t="s">
        <v>67</v>
      </c>
    </row>
    <row r="312" spans="2:65" s="1" customFormat="1" ht="16.5" customHeight="1">
      <c r="B312" s="23"/>
      <c r="C312" s="118" t="s">
        <v>366</v>
      </c>
      <c r="D312" s="118" t="s">
        <v>68</v>
      </c>
      <c r="E312" s="119" t="s">
        <v>367</v>
      </c>
      <c r="F312" s="120" t="s">
        <v>368</v>
      </c>
      <c r="G312" s="121" t="s">
        <v>131</v>
      </c>
      <c r="H312" s="122">
        <v>1513.62</v>
      </c>
      <c r="I312" s="123"/>
      <c r="J312" s="122">
        <f>ROUND(I312*H312,1)</f>
        <v>0</v>
      </c>
      <c r="K312" s="120" t="s">
        <v>122</v>
      </c>
      <c r="L312" s="33"/>
      <c r="M312" s="124" t="s">
        <v>7</v>
      </c>
      <c r="N312" s="125" t="s">
        <v>25</v>
      </c>
      <c r="O312" s="24"/>
      <c r="P312" s="126">
        <f>O312*H312</f>
        <v>0</v>
      </c>
      <c r="Q312" s="126">
        <v>0.00109</v>
      </c>
      <c r="R312" s="126">
        <f>Q312*H312</f>
        <v>1.6498458</v>
      </c>
      <c r="S312" s="126">
        <v>0</v>
      </c>
      <c r="T312" s="127">
        <f>S312*H312</f>
        <v>0</v>
      </c>
      <c r="AR312" s="12" t="s">
        <v>71</v>
      </c>
      <c r="AT312" s="12" t="s">
        <v>68</v>
      </c>
      <c r="AU312" s="12" t="s">
        <v>70</v>
      </c>
      <c r="AY312" s="12" t="s">
        <v>67</v>
      </c>
      <c r="BE312" s="128">
        <f>IF(N312="základní",J312,0)</f>
        <v>0</v>
      </c>
      <c r="BF312" s="128">
        <f>IF(N312="snížená",J312,0)</f>
        <v>0</v>
      </c>
      <c r="BG312" s="128">
        <f>IF(N312="zákl. přenesená",J312,0)</f>
        <v>0</v>
      </c>
      <c r="BH312" s="128">
        <f>IF(N312="sníž. přenesená",J312,0)</f>
        <v>0</v>
      </c>
      <c r="BI312" s="128">
        <f>IF(N312="nulová",J312,0)</f>
        <v>0</v>
      </c>
      <c r="BJ312" s="12" t="s">
        <v>37</v>
      </c>
      <c r="BK312" s="128">
        <f>ROUND(I312*H312,1)</f>
        <v>0</v>
      </c>
      <c r="BL312" s="12" t="s">
        <v>71</v>
      </c>
      <c r="BM312" s="12" t="s">
        <v>369</v>
      </c>
    </row>
    <row r="313" spans="2:47" s="1" customFormat="1" ht="162">
      <c r="B313" s="23"/>
      <c r="C313" s="35"/>
      <c r="D313" s="129" t="s">
        <v>124</v>
      </c>
      <c r="E313" s="35"/>
      <c r="F313" s="130" t="s">
        <v>370</v>
      </c>
      <c r="G313" s="35"/>
      <c r="H313" s="35"/>
      <c r="I313" s="91"/>
      <c r="J313" s="35"/>
      <c r="K313" s="35"/>
      <c r="L313" s="33"/>
      <c r="M313" s="131"/>
      <c r="N313" s="24"/>
      <c r="O313" s="24"/>
      <c r="P313" s="24"/>
      <c r="Q313" s="24"/>
      <c r="R313" s="24"/>
      <c r="S313" s="24"/>
      <c r="T313" s="38"/>
      <c r="AT313" s="12" t="s">
        <v>124</v>
      </c>
      <c r="AU313" s="12" t="s">
        <v>70</v>
      </c>
    </row>
    <row r="314" spans="2:51" s="7" customFormat="1" ht="13.5">
      <c r="B314" s="142"/>
      <c r="C314" s="143"/>
      <c r="D314" s="129" t="s">
        <v>126</v>
      </c>
      <c r="E314" s="144" t="s">
        <v>7</v>
      </c>
      <c r="F314" s="145" t="s">
        <v>350</v>
      </c>
      <c r="G314" s="143"/>
      <c r="H314" s="144" t="s">
        <v>7</v>
      </c>
      <c r="I314" s="146"/>
      <c r="J314" s="143"/>
      <c r="K314" s="143"/>
      <c r="L314" s="147"/>
      <c r="M314" s="148"/>
      <c r="N314" s="149"/>
      <c r="O314" s="149"/>
      <c r="P314" s="149"/>
      <c r="Q314" s="149"/>
      <c r="R314" s="149"/>
      <c r="S314" s="149"/>
      <c r="T314" s="150"/>
      <c r="AT314" s="151" t="s">
        <v>126</v>
      </c>
      <c r="AU314" s="151" t="s">
        <v>70</v>
      </c>
      <c r="AV314" s="7" t="s">
        <v>37</v>
      </c>
      <c r="AW314" s="7" t="s">
        <v>18</v>
      </c>
      <c r="AX314" s="7" t="s">
        <v>36</v>
      </c>
      <c r="AY314" s="151" t="s">
        <v>67</v>
      </c>
    </row>
    <row r="315" spans="2:51" s="8" customFormat="1" ht="13.5">
      <c r="B315" s="152"/>
      <c r="C315" s="153"/>
      <c r="D315" s="129" t="s">
        <v>126</v>
      </c>
      <c r="E315" s="154" t="s">
        <v>7</v>
      </c>
      <c r="F315" s="155" t="s">
        <v>371</v>
      </c>
      <c r="G315" s="153"/>
      <c r="H315" s="156">
        <v>385.78</v>
      </c>
      <c r="I315" s="157"/>
      <c r="J315" s="153"/>
      <c r="K315" s="153"/>
      <c r="L315" s="158"/>
      <c r="M315" s="159"/>
      <c r="N315" s="160"/>
      <c r="O315" s="160"/>
      <c r="P315" s="160"/>
      <c r="Q315" s="160"/>
      <c r="R315" s="160"/>
      <c r="S315" s="160"/>
      <c r="T315" s="161"/>
      <c r="AT315" s="162" t="s">
        <v>126</v>
      </c>
      <c r="AU315" s="162" t="s">
        <v>70</v>
      </c>
      <c r="AV315" s="8" t="s">
        <v>38</v>
      </c>
      <c r="AW315" s="8" t="s">
        <v>18</v>
      </c>
      <c r="AX315" s="8" t="s">
        <v>36</v>
      </c>
      <c r="AY315" s="162" t="s">
        <v>67</v>
      </c>
    </row>
    <row r="316" spans="2:51" s="8" customFormat="1" ht="13.5">
      <c r="B316" s="152"/>
      <c r="C316" s="153"/>
      <c r="D316" s="129" t="s">
        <v>126</v>
      </c>
      <c r="E316" s="154" t="s">
        <v>7</v>
      </c>
      <c r="F316" s="155" t="s">
        <v>372</v>
      </c>
      <c r="G316" s="153"/>
      <c r="H316" s="156">
        <v>9.59</v>
      </c>
      <c r="I316" s="157"/>
      <c r="J316" s="153"/>
      <c r="K316" s="153"/>
      <c r="L316" s="158"/>
      <c r="M316" s="159"/>
      <c r="N316" s="160"/>
      <c r="O316" s="160"/>
      <c r="P316" s="160"/>
      <c r="Q316" s="160"/>
      <c r="R316" s="160"/>
      <c r="S316" s="160"/>
      <c r="T316" s="161"/>
      <c r="AT316" s="162" t="s">
        <v>126</v>
      </c>
      <c r="AU316" s="162" t="s">
        <v>70</v>
      </c>
      <c r="AV316" s="8" t="s">
        <v>38</v>
      </c>
      <c r="AW316" s="8" t="s">
        <v>18</v>
      </c>
      <c r="AX316" s="8" t="s">
        <v>36</v>
      </c>
      <c r="AY316" s="162" t="s">
        <v>67</v>
      </c>
    </row>
    <row r="317" spans="2:51" s="7" customFormat="1" ht="13.5">
      <c r="B317" s="142"/>
      <c r="C317" s="143"/>
      <c r="D317" s="129" t="s">
        <v>126</v>
      </c>
      <c r="E317" s="144" t="s">
        <v>7</v>
      </c>
      <c r="F317" s="145" t="s">
        <v>352</v>
      </c>
      <c r="G317" s="143"/>
      <c r="H317" s="144" t="s">
        <v>7</v>
      </c>
      <c r="I317" s="146"/>
      <c r="J317" s="143"/>
      <c r="K317" s="143"/>
      <c r="L317" s="147"/>
      <c r="M317" s="148"/>
      <c r="N317" s="149"/>
      <c r="O317" s="149"/>
      <c r="P317" s="149"/>
      <c r="Q317" s="149"/>
      <c r="R317" s="149"/>
      <c r="S317" s="149"/>
      <c r="T317" s="150"/>
      <c r="AT317" s="151" t="s">
        <v>126</v>
      </c>
      <c r="AU317" s="151" t="s">
        <v>70</v>
      </c>
      <c r="AV317" s="7" t="s">
        <v>37</v>
      </c>
      <c r="AW317" s="7" t="s">
        <v>18</v>
      </c>
      <c r="AX317" s="7" t="s">
        <v>36</v>
      </c>
      <c r="AY317" s="151" t="s">
        <v>67</v>
      </c>
    </row>
    <row r="318" spans="2:51" s="8" customFormat="1" ht="13.5">
      <c r="B318" s="152"/>
      <c r="C318" s="153"/>
      <c r="D318" s="129" t="s">
        <v>126</v>
      </c>
      <c r="E318" s="154" t="s">
        <v>7</v>
      </c>
      <c r="F318" s="155" t="s">
        <v>373</v>
      </c>
      <c r="G318" s="153"/>
      <c r="H318" s="156">
        <v>263.17</v>
      </c>
      <c r="I318" s="157"/>
      <c r="J318" s="153"/>
      <c r="K318" s="153"/>
      <c r="L318" s="158"/>
      <c r="M318" s="159"/>
      <c r="N318" s="160"/>
      <c r="O318" s="160"/>
      <c r="P318" s="160"/>
      <c r="Q318" s="160"/>
      <c r="R318" s="160"/>
      <c r="S318" s="160"/>
      <c r="T318" s="161"/>
      <c r="AT318" s="162" t="s">
        <v>126</v>
      </c>
      <c r="AU318" s="162" t="s">
        <v>70</v>
      </c>
      <c r="AV318" s="8" t="s">
        <v>38</v>
      </c>
      <c r="AW318" s="8" t="s">
        <v>18</v>
      </c>
      <c r="AX318" s="8" t="s">
        <v>36</v>
      </c>
      <c r="AY318" s="162" t="s">
        <v>67</v>
      </c>
    </row>
    <row r="319" spans="2:51" s="8" customFormat="1" ht="13.5">
      <c r="B319" s="152"/>
      <c r="C319" s="153"/>
      <c r="D319" s="129" t="s">
        <v>126</v>
      </c>
      <c r="E319" s="154" t="s">
        <v>7</v>
      </c>
      <c r="F319" s="155" t="s">
        <v>374</v>
      </c>
      <c r="G319" s="153"/>
      <c r="H319" s="156">
        <v>6.39</v>
      </c>
      <c r="I319" s="157"/>
      <c r="J319" s="153"/>
      <c r="K319" s="153"/>
      <c r="L319" s="158"/>
      <c r="M319" s="159"/>
      <c r="N319" s="160"/>
      <c r="O319" s="160"/>
      <c r="P319" s="160"/>
      <c r="Q319" s="160"/>
      <c r="R319" s="160"/>
      <c r="S319" s="160"/>
      <c r="T319" s="161"/>
      <c r="AT319" s="162" t="s">
        <v>126</v>
      </c>
      <c r="AU319" s="162" t="s">
        <v>70</v>
      </c>
      <c r="AV319" s="8" t="s">
        <v>38</v>
      </c>
      <c r="AW319" s="8" t="s">
        <v>18</v>
      </c>
      <c r="AX319" s="8" t="s">
        <v>36</v>
      </c>
      <c r="AY319" s="162" t="s">
        <v>67</v>
      </c>
    </row>
    <row r="320" spans="2:51" s="7" customFormat="1" ht="13.5">
      <c r="B320" s="142"/>
      <c r="C320" s="143"/>
      <c r="D320" s="129" t="s">
        <v>126</v>
      </c>
      <c r="E320" s="144" t="s">
        <v>7</v>
      </c>
      <c r="F320" s="145" t="s">
        <v>354</v>
      </c>
      <c r="G320" s="143"/>
      <c r="H320" s="144" t="s">
        <v>7</v>
      </c>
      <c r="I320" s="146"/>
      <c r="J320" s="143"/>
      <c r="K320" s="143"/>
      <c r="L320" s="147"/>
      <c r="M320" s="148"/>
      <c r="N320" s="149"/>
      <c r="O320" s="149"/>
      <c r="P320" s="149"/>
      <c r="Q320" s="149"/>
      <c r="R320" s="149"/>
      <c r="S320" s="149"/>
      <c r="T320" s="150"/>
      <c r="AT320" s="151" t="s">
        <v>126</v>
      </c>
      <c r="AU320" s="151" t="s">
        <v>70</v>
      </c>
      <c r="AV320" s="7" t="s">
        <v>37</v>
      </c>
      <c r="AW320" s="7" t="s">
        <v>18</v>
      </c>
      <c r="AX320" s="7" t="s">
        <v>36</v>
      </c>
      <c r="AY320" s="151" t="s">
        <v>67</v>
      </c>
    </row>
    <row r="321" spans="2:51" s="8" customFormat="1" ht="13.5">
      <c r="B321" s="152"/>
      <c r="C321" s="153"/>
      <c r="D321" s="129" t="s">
        <v>126</v>
      </c>
      <c r="E321" s="154" t="s">
        <v>7</v>
      </c>
      <c r="F321" s="155" t="s">
        <v>375</v>
      </c>
      <c r="G321" s="153"/>
      <c r="H321" s="156">
        <v>367.51</v>
      </c>
      <c r="I321" s="157"/>
      <c r="J321" s="153"/>
      <c r="K321" s="153"/>
      <c r="L321" s="158"/>
      <c r="M321" s="159"/>
      <c r="N321" s="160"/>
      <c r="O321" s="160"/>
      <c r="P321" s="160"/>
      <c r="Q321" s="160"/>
      <c r="R321" s="160"/>
      <c r="S321" s="160"/>
      <c r="T321" s="161"/>
      <c r="AT321" s="162" t="s">
        <v>126</v>
      </c>
      <c r="AU321" s="162" t="s">
        <v>70</v>
      </c>
      <c r="AV321" s="8" t="s">
        <v>38</v>
      </c>
      <c r="AW321" s="8" t="s">
        <v>18</v>
      </c>
      <c r="AX321" s="8" t="s">
        <v>36</v>
      </c>
      <c r="AY321" s="162" t="s">
        <v>67</v>
      </c>
    </row>
    <row r="322" spans="2:51" s="8" customFormat="1" ht="13.5">
      <c r="B322" s="152"/>
      <c r="C322" s="153"/>
      <c r="D322" s="129" t="s">
        <v>126</v>
      </c>
      <c r="E322" s="154" t="s">
        <v>7</v>
      </c>
      <c r="F322" s="155" t="s">
        <v>372</v>
      </c>
      <c r="G322" s="153"/>
      <c r="H322" s="156">
        <v>9.59</v>
      </c>
      <c r="I322" s="157"/>
      <c r="J322" s="153"/>
      <c r="K322" s="153"/>
      <c r="L322" s="158"/>
      <c r="M322" s="159"/>
      <c r="N322" s="160"/>
      <c r="O322" s="160"/>
      <c r="P322" s="160"/>
      <c r="Q322" s="160"/>
      <c r="R322" s="160"/>
      <c r="S322" s="160"/>
      <c r="T322" s="161"/>
      <c r="AT322" s="162" t="s">
        <v>126</v>
      </c>
      <c r="AU322" s="162" t="s">
        <v>70</v>
      </c>
      <c r="AV322" s="8" t="s">
        <v>38</v>
      </c>
      <c r="AW322" s="8" t="s">
        <v>18</v>
      </c>
      <c r="AX322" s="8" t="s">
        <v>36</v>
      </c>
      <c r="AY322" s="162" t="s">
        <v>67</v>
      </c>
    </row>
    <row r="323" spans="2:51" s="7" customFormat="1" ht="13.5">
      <c r="B323" s="142"/>
      <c r="C323" s="143"/>
      <c r="D323" s="129" t="s">
        <v>126</v>
      </c>
      <c r="E323" s="144" t="s">
        <v>7</v>
      </c>
      <c r="F323" s="145" t="s">
        <v>356</v>
      </c>
      <c r="G323" s="143"/>
      <c r="H323" s="144" t="s">
        <v>7</v>
      </c>
      <c r="I323" s="146"/>
      <c r="J323" s="143"/>
      <c r="K323" s="143"/>
      <c r="L323" s="147"/>
      <c r="M323" s="148"/>
      <c r="N323" s="149"/>
      <c r="O323" s="149"/>
      <c r="P323" s="149"/>
      <c r="Q323" s="149"/>
      <c r="R323" s="149"/>
      <c r="S323" s="149"/>
      <c r="T323" s="150"/>
      <c r="AT323" s="151" t="s">
        <v>126</v>
      </c>
      <c r="AU323" s="151" t="s">
        <v>70</v>
      </c>
      <c r="AV323" s="7" t="s">
        <v>37</v>
      </c>
      <c r="AW323" s="7" t="s">
        <v>18</v>
      </c>
      <c r="AX323" s="7" t="s">
        <v>36</v>
      </c>
      <c r="AY323" s="151" t="s">
        <v>67</v>
      </c>
    </row>
    <row r="324" spans="2:51" s="8" customFormat="1" ht="13.5">
      <c r="B324" s="152"/>
      <c r="C324" s="153"/>
      <c r="D324" s="129" t="s">
        <v>126</v>
      </c>
      <c r="E324" s="154" t="s">
        <v>7</v>
      </c>
      <c r="F324" s="155" t="s">
        <v>376</v>
      </c>
      <c r="G324" s="153"/>
      <c r="H324" s="156">
        <v>34.63</v>
      </c>
      <c r="I324" s="157"/>
      <c r="J324" s="153"/>
      <c r="K324" s="153"/>
      <c r="L324" s="158"/>
      <c r="M324" s="159"/>
      <c r="N324" s="160"/>
      <c r="O324" s="160"/>
      <c r="P324" s="160"/>
      <c r="Q324" s="160"/>
      <c r="R324" s="160"/>
      <c r="S324" s="160"/>
      <c r="T324" s="161"/>
      <c r="AT324" s="162" t="s">
        <v>126</v>
      </c>
      <c r="AU324" s="162" t="s">
        <v>70</v>
      </c>
      <c r="AV324" s="8" t="s">
        <v>38</v>
      </c>
      <c r="AW324" s="8" t="s">
        <v>18</v>
      </c>
      <c r="AX324" s="8" t="s">
        <v>36</v>
      </c>
      <c r="AY324" s="162" t="s">
        <v>67</v>
      </c>
    </row>
    <row r="325" spans="2:51" s="8" customFormat="1" ht="13.5">
      <c r="B325" s="152"/>
      <c r="C325" s="153"/>
      <c r="D325" s="129" t="s">
        <v>126</v>
      </c>
      <c r="E325" s="154" t="s">
        <v>7</v>
      </c>
      <c r="F325" s="155" t="s">
        <v>377</v>
      </c>
      <c r="G325" s="153"/>
      <c r="H325" s="156">
        <v>2.65</v>
      </c>
      <c r="I325" s="157"/>
      <c r="J325" s="153"/>
      <c r="K325" s="153"/>
      <c r="L325" s="158"/>
      <c r="M325" s="159"/>
      <c r="N325" s="160"/>
      <c r="O325" s="160"/>
      <c r="P325" s="160"/>
      <c r="Q325" s="160"/>
      <c r="R325" s="160"/>
      <c r="S325" s="160"/>
      <c r="T325" s="161"/>
      <c r="AT325" s="162" t="s">
        <v>126</v>
      </c>
      <c r="AU325" s="162" t="s">
        <v>70</v>
      </c>
      <c r="AV325" s="8" t="s">
        <v>38</v>
      </c>
      <c r="AW325" s="8" t="s">
        <v>18</v>
      </c>
      <c r="AX325" s="8" t="s">
        <v>36</v>
      </c>
      <c r="AY325" s="162" t="s">
        <v>67</v>
      </c>
    </row>
    <row r="326" spans="2:51" s="7" customFormat="1" ht="13.5">
      <c r="B326" s="142"/>
      <c r="C326" s="143"/>
      <c r="D326" s="129" t="s">
        <v>126</v>
      </c>
      <c r="E326" s="144" t="s">
        <v>7</v>
      </c>
      <c r="F326" s="145" t="s">
        <v>358</v>
      </c>
      <c r="G326" s="143"/>
      <c r="H326" s="144" t="s">
        <v>7</v>
      </c>
      <c r="I326" s="146"/>
      <c r="J326" s="143"/>
      <c r="K326" s="143"/>
      <c r="L326" s="147"/>
      <c r="M326" s="148"/>
      <c r="N326" s="149"/>
      <c r="O326" s="149"/>
      <c r="P326" s="149"/>
      <c r="Q326" s="149"/>
      <c r="R326" s="149"/>
      <c r="S326" s="149"/>
      <c r="T326" s="150"/>
      <c r="AT326" s="151" t="s">
        <v>126</v>
      </c>
      <c r="AU326" s="151" t="s">
        <v>70</v>
      </c>
      <c r="AV326" s="7" t="s">
        <v>37</v>
      </c>
      <c r="AW326" s="7" t="s">
        <v>18</v>
      </c>
      <c r="AX326" s="7" t="s">
        <v>36</v>
      </c>
      <c r="AY326" s="151" t="s">
        <v>67</v>
      </c>
    </row>
    <row r="327" spans="2:51" s="8" customFormat="1" ht="13.5">
      <c r="B327" s="152"/>
      <c r="C327" s="153"/>
      <c r="D327" s="129" t="s">
        <v>126</v>
      </c>
      <c r="E327" s="154" t="s">
        <v>7</v>
      </c>
      <c r="F327" s="155" t="s">
        <v>378</v>
      </c>
      <c r="G327" s="153"/>
      <c r="H327" s="156">
        <v>79.38</v>
      </c>
      <c r="I327" s="157"/>
      <c r="J327" s="153"/>
      <c r="K327" s="153"/>
      <c r="L327" s="158"/>
      <c r="M327" s="159"/>
      <c r="N327" s="160"/>
      <c r="O327" s="160"/>
      <c r="P327" s="160"/>
      <c r="Q327" s="160"/>
      <c r="R327" s="160"/>
      <c r="S327" s="160"/>
      <c r="T327" s="161"/>
      <c r="AT327" s="162" t="s">
        <v>126</v>
      </c>
      <c r="AU327" s="162" t="s">
        <v>70</v>
      </c>
      <c r="AV327" s="8" t="s">
        <v>38</v>
      </c>
      <c r="AW327" s="8" t="s">
        <v>18</v>
      </c>
      <c r="AX327" s="8" t="s">
        <v>36</v>
      </c>
      <c r="AY327" s="162" t="s">
        <v>67</v>
      </c>
    </row>
    <row r="328" spans="2:51" s="8" customFormat="1" ht="13.5">
      <c r="B328" s="152"/>
      <c r="C328" s="153"/>
      <c r="D328" s="129" t="s">
        <v>126</v>
      </c>
      <c r="E328" s="154" t="s">
        <v>7</v>
      </c>
      <c r="F328" s="155" t="s">
        <v>379</v>
      </c>
      <c r="G328" s="153"/>
      <c r="H328" s="156">
        <v>8.33</v>
      </c>
      <c r="I328" s="157"/>
      <c r="J328" s="153"/>
      <c r="K328" s="153"/>
      <c r="L328" s="158"/>
      <c r="M328" s="159"/>
      <c r="N328" s="160"/>
      <c r="O328" s="160"/>
      <c r="P328" s="160"/>
      <c r="Q328" s="160"/>
      <c r="R328" s="160"/>
      <c r="S328" s="160"/>
      <c r="T328" s="161"/>
      <c r="AT328" s="162" t="s">
        <v>126</v>
      </c>
      <c r="AU328" s="162" t="s">
        <v>70</v>
      </c>
      <c r="AV328" s="8" t="s">
        <v>38</v>
      </c>
      <c r="AW328" s="8" t="s">
        <v>18</v>
      </c>
      <c r="AX328" s="8" t="s">
        <v>36</v>
      </c>
      <c r="AY328" s="162" t="s">
        <v>67</v>
      </c>
    </row>
    <row r="329" spans="2:51" s="7" customFormat="1" ht="13.5">
      <c r="B329" s="142"/>
      <c r="C329" s="143"/>
      <c r="D329" s="129" t="s">
        <v>126</v>
      </c>
      <c r="E329" s="144" t="s">
        <v>7</v>
      </c>
      <c r="F329" s="145" t="s">
        <v>360</v>
      </c>
      <c r="G329" s="143"/>
      <c r="H329" s="144" t="s">
        <v>7</v>
      </c>
      <c r="I329" s="146"/>
      <c r="J329" s="143"/>
      <c r="K329" s="143"/>
      <c r="L329" s="147"/>
      <c r="M329" s="148"/>
      <c r="N329" s="149"/>
      <c r="O329" s="149"/>
      <c r="P329" s="149"/>
      <c r="Q329" s="149"/>
      <c r="R329" s="149"/>
      <c r="S329" s="149"/>
      <c r="T329" s="150"/>
      <c r="AT329" s="151" t="s">
        <v>126</v>
      </c>
      <c r="AU329" s="151" t="s">
        <v>70</v>
      </c>
      <c r="AV329" s="7" t="s">
        <v>37</v>
      </c>
      <c r="AW329" s="7" t="s">
        <v>18</v>
      </c>
      <c r="AX329" s="7" t="s">
        <v>36</v>
      </c>
      <c r="AY329" s="151" t="s">
        <v>67</v>
      </c>
    </row>
    <row r="330" spans="2:51" s="8" customFormat="1" ht="13.5">
      <c r="B330" s="152"/>
      <c r="C330" s="153"/>
      <c r="D330" s="129" t="s">
        <v>126</v>
      </c>
      <c r="E330" s="154" t="s">
        <v>7</v>
      </c>
      <c r="F330" s="155" t="s">
        <v>378</v>
      </c>
      <c r="G330" s="153"/>
      <c r="H330" s="156">
        <v>79.38</v>
      </c>
      <c r="I330" s="157"/>
      <c r="J330" s="153"/>
      <c r="K330" s="153"/>
      <c r="L330" s="158"/>
      <c r="M330" s="159"/>
      <c r="N330" s="160"/>
      <c r="O330" s="160"/>
      <c r="P330" s="160"/>
      <c r="Q330" s="160"/>
      <c r="R330" s="160"/>
      <c r="S330" s="160"/>
      <c r="T330" s="161"/>
      <c r="AT330" s="162" t="s">
        <v>126</v>
      </c>
      <c r="AU330" s="162" t="s">
        <v>70</v>
      </c>
      <c r="AV330" s="8" t="s">
        <v>38</v>
      </c>
      <c r="AW330" s="8" t="s">
        <v>18</v>
      </c>
      <c r="AX330" s="8" t="s">
        <v>36</v>
      </c>
      <c r="AY330" s="162" t="s">
        <v>67</v>
      </c>
    </row>
    <row r="331" spans="2:51" s="8" customFormat="1" ht="13.5">
      <c r="B331" s="152"/>
      <c r="C331" s="153"/>
      <c r="D331" s="129" t="s">
        <v>126</v>
      </c>
      <c r="E331" s="154" t="s">
        <v>7</v>
      </c>
      <c r="F331" s="155" t="s">
        <v>380</v>
      </c>
      <c r="G331" s="153"/>
      <c r="H331" s="156">
        <v>2</v>
      </c>
      <c r="I331" s="157"/>
      <c r="J331" s="153"/>
      <c r="K331" s="153"/>
      <c r="L331" s="158"/>
      <c r="M331" s="159"/>
      <c r="N331" s="160"/>
      <c r="O331" s="160"/>
      <c r="P331" s="160"/>
      <c r="Q331" s="160"/>
      <c r="R331" s="160"/>
      <c r="S331" s="160"/>
      <c r="T331" s="161"/>
      <c r="AT331" s="162" t="s">
        <v>126</v>
      </c>
      <c r="AU331" s="162" t="s">
        <v>70</v>
      </c>
      <c r="AV331" s="8" t="s">
        <v>38</v>
      </c>
      <c r="AW331" s="8" t="s">
        <v>18</v>
      </c>
      <c r="AX331" s="8" t="s">
        <v>36</v>
      </c>
      <c r="AY331" s="162" t="s">
        <v>67</v>
      </c>
    </row>
    <row r="332" spans="2:51" s="7" customFormat="1" ht="13.5">
      <c r="B332" s="142"/>
      <c r="C332" s="143"/>
      <c r="D332" s="129" t="s">
        <v>126</v>
      </c>
      <c r="E332" s="144" t="s">
        <v>7</v>
      </c>
      <c r="F332" s="145" t="s">
        <v>362</v>
      </c>
      <c r="G332" s="143"/>
      <c r="H332" s="144" t="s">
        <v>7</v>
      </c>
      <c r="I332" s="146"/>
      <c r="J332" s="143"/>
      <c r="K332" s="143"/>
      <c r="L332" s="147"/>
      <c r="M332" s="148"/>
      <c r="N332" s="149"/>
      <c r="O332" s="149"/>
      <c r="P332" s="149"/>
      <c r="Q332" s="149"/>
      <c r="R332" s="149"/>
      <c r="S332" s="149"/>
      <c r="T332" s="150"/>
      <c r="AT332" s="151" t="s">
        <v>126</v>
      </c>
      <c r="AU332" s="151" t="s">
        <v>70</v>
      </c>
      <c r="AV332" s="7" t="s">
        <v>37</v>
      </c>
      <c r="AW332" s="7" t="s">
        <v>18</v>
      </c>
      <c r="AX332" s="7" t="s">
        <v>36</v>
      </c>
      <c r="AY332" s="151" t="s">
        <v>67</v>
      </c>
    </row>
    <row r="333" spans="2:51" s="8" customFormat="1" ht="13.5">
      <c r="B333" s="152"/>
      <c r="C333" s="153"/>
      <c r="D333" s="129" t="s">
        <v>126</v>
      </c>
      <c r="E333" s="154" t="s">
        <v>7</v>
      </c>
      <c r="F333" s="155" t="s">
        <v>381</v>
      </c>
      <c r="G333" s="153"/>
      <c r="H333" s="156">
        <v>131.42</v>
      </c>
      <c r="I333" s="157"/>
      <c r="J333" s="153"/>
      <c r="K333" s="153"/>
      <c r="L333" s="158"/>
      <c r="M333" s="159"/>
      <c r="N333" s="160"/>
      <c r="O333" s="160"/>
      <c r="P333" s="160"/>
      <c r="Q333" s="160"/>
      <c r="R333" s="160"/>
      <c r="S333" s="160"/>
      <c r="T333" s="161"/>
      <c r="AT333" s="162" t="s">
        <v>126</v>
      </c>
      <c r="AU333" s="162" t="s">
        <v>70</v>
      </c>
      <c r="AV333" s="8" t="s">
        <v>38</v>
      </c>
      <c r="AW333" s="8" t="s">
        <v>18</v>
      </c>
      <c r="AX333" s="8" t="s">
        <v>36</v>
      </c>
      <c r="AY333" s="162" t="s">
        <v>67</v>
      </c>
    </row>
    <row r="334" spans="2:51" s="7" customFormat="1" ht="13.5">
      <c r="B334" s="142"/>
      <c r="C334" s="143"/>
      <c r="D334" s="129" t="s">
        <v>126</v>
      </c>
      <c r="E334" s="144" t="s">
        <v>7</v>
      </c>
      <c r="F334" s="145" t="s">
        <v>364</v>
      </c>
      <c r="G334" s="143"/>
      <c r="H334" s="144" t="s">
        <v>7</v>
      </c>
      <c r="I334" s="146"/>
      <c r="J334" s="143"/>
      <c r="K334" s="143"/>
      <c r="L334" s="147"/>
      <c r="M334" s="148"/>
      <c r="N334" s="149"/>
      <c r="O334" s="149"/>
      <c r="P334" s="149"/>
      <c r="Q334" s="149"/>
      <c r="R334" s="149"/>
      <c r="S334" s="149"/>
      <c r="T334" s="150"/>
      <c r="AT334" s="151" t="s">
        <v>126</v>
      </c>
      <c r="AU334" s="151" t="s">
        <v>70</v>
      </c>
      <c r="AV334" s="7" t="s">
        <v>37</v>
      </c>
      <c r="AW334" s="7" t="s">
        <v>18</v>
      </c>
      <c r="AX334" s="7" t="s">
        <v>36</v>
      </c>
      <c r="AY334" s="151" t="s">
        <v>67</v>
      </c>
    </row>
    <row r="335" spans="2:51" s="8" customFormat="1" ht="13.5">
      <c r="B335" s="152"/>
      <c r="C335" s="153"/>
      <c r="D335" s="129" t="s">
        <v>126</v>
      </c>
      <c r="E335" s="154" t="s">
        <v>7</v>
      </c>
      <c r="F335" s="155" t="s">
        <v>382</v>
      </c>
      <c r="G335" s="153"/>
      <c r="H335" s="156">
        <v>133.8</v>
      </c>
      <c r="I335" s="157"/>
      <c r="J335" s="153"/>
      <c r="K335" s="153"/>
      <c r="L335" s="158"/>
      <c r="M335" s="159"/>
      <c r="N335" s="160"/>
      <c r="O335" s="160"/>
      <c r="P335" s="160"/>
      <c r="Q335" s="160"/>
      <c r="R335" s="160"/>
      <c r="S335" s="160"/>
      <c r="T335" s="161"/>
      <c r="AT335" s="162" t="s">
        <v>126</v>
      </c>
      <c r="AU335" s="162" t="s">
        <v>70</v>
      </c>
      <c r="AV335" s="8" t="s">
        <v>38</v>
      </c>
      <c r="AW335" s="8" t="s">
        <v>18</v>
      </c>
      <c r="AX335" s="8" t="s">
        <v>36</v>
      </c>
      <c r="AY335" s="162" t="s">
        <v>67</v>
      </c>
    </row>
    <row r="336" spans="2:51" s="9" customFormat="1" ht="13.5">
      <c r="B336" s="163"/>
      <c r="C336" s="164"/>
      <c r="D336" s="129" t="s">
        <v>126</v>
      </c>
      <c r="E336" s="165" t="s">
        <v>7</v>
      </c>
      <c r="F336" s="166" t="s">
        <v>155</v>
      </c>
      <c r="G336" s="164"/>
      <c r="H336" s="167">
        <v>1513.62</v>
      </c>
      <c r="I336" s="168"/>
      <c r="J336" s="164"/>
      <c r="K336" s="164"/>
      <c r="L336" s="169"/>
      <c r="M336" s="170"/>
      <c r="N336" s="171"/>
      <c r="O336" s="171"/>
      <c r="P336" s="171"/>
      <c r="Q336" s="171"/>
      <c r="R336" s="171"/>
      <c r="S336" s="171"/>
      <c r="T336" s="172"/>
      <c r="AT336" s="173" t="s">
        <v>126</v>
      </c>
      <c r="AU336" s="173" t="s">
        <v>70</v>
      </c>
      <c r="AV336" s="9" t="s">
        <v>71</v>
      </c>
      <c r="AW336" s="9" t="s">
        <v>18</v>
      </c>
      <c r="AX336" s="9" t="s">
        <v>37</v>
      </c>
      <c r="AY336" s="173" t="s">
        <v>67</v>
      </c>
    </row>
    <row r="337" spans="2:65" s="1" customFormat="1" ht="16.5" customHeight="1">
      <c r="B337" s="23"/>
      <c r="C337" s="118" t="s">
        <v>383</v>
      </c>
      <c r="D337" s="118" t="s">
        <v>68</v>
      </c>
      <c r="E337" s="119" t="s">
        <v>384</v>
      </c>
      <c r="F337" s="120" t="s">
        <v>385</v>
      </c>
      <c r="G337" s="121" t="s">
        <v>131</v>
      </c>
      <c r="H337" s="122">
        <v>1513.62</v>
      </c>
      <c r="I337" s="123"/>
      <c r="J337" s="122">
        <f>ROUND(I337*H337,1)</f>
        <v>0</v>
      </c>
      <c r="K337" s="120" t="s">
        <v>122</v>
      </c>
      <c r="L337" s="33"/>
      <c r="M337" s="124" t="s">
        <v>7</v>
      </c>
      <c r="N337" s="125" t="s">
        <v>25</v>
      </c>
      <c r="O337" s="24"/>
      <c r="P337" s="126">
        <f>O337*H337</f>
        <v>0</v>
      </c>
      <c r="Q337" s="126">
        <v>0</v>
      </c>
      <c r="R337" s="126">
        <f>Q337*H337</f>
        <v>0</v>
      </c>
      <c r="S337" s="126">
        <v>0</v>
      </c>
      <c r="T337" s="127">
        <f>S337*H337</f>
        <v>0</v>
      </c>
      <c r="AR337" s="12" t="s">
        <v>71</v>
      </c>
      <c r="AT337" s="12" t="s">
        <v>68</v>
      </c>
      <c r="AU337" s="12" t="s">
        <v>70</v>
      </c>
      <c r="AY337" s="12" t="s">
        <v>67</v>
      </c>
      <c r="BE337" s="128">
        <f>IF(N337="základní",J337,0)</f>
        <v>0</v>
      </c>
      <c r="BF337" s="128">
        <f>IF(N337="snížená",J337,0)</f>
        <v>0</v>
      </c>
      <c r="BG337" s="128">
        <f>IF(N337="zákl. přenesená",J337,0)</f>
        <v>0</v>
      </c>
      <c r="BH337" s="128">
        <f>IF(N337="sníž. přenesená",J337,0)</f>
        <v>0</v>
      </c>
      <c r="BI337" s="128">
        <f>IF(N337="nulová",J337,0)</f>
        <v>0</v>
      </c>
      <c r="BJ337" s="12" t="s">
        <v>37</v>
      </c>
      <c r="BK337" s="128">
        <f>ROUND(I337*H337,1)</f>
        <v>0</v>
      </c>
      <c r="BL337" s="12" t="s">
        <v>71</v>
      </c>
      <c r="BM337" s="12" t="s">
        <v>386</v>
      </c>
    </row>
    <row r="338" spans="2:47" s="1" customFormat="1" ht="162">
      <c r="B338" s="23"/>
      <c r="C338" s="35"/>
      <c r="D338" s="129" t="s">
        <v>124</v>
      </c>
      <c r="E338" s="35"/>
      <c r="F338" s="130" t="s">
        <v>370</v>
      </c>
      <c r="G338" s="35"/>
      <c r="H338" s="35"/>
      <c r="I338" s="91"/>
      <c r="J338" s="35"/>
      <c r="K338" s="35"/>
      <c r="L338" s="33"/>
      <c r="M338" s="131"/>
      <c r="N338" s="24"/>
      <c r="O338" s="24"/>
      <c r="P338" s="24"/>
      <c r="Q338" s="24"/>
      <c r="R338" s="24"/>
      <c r="S338" s="24"/>
      <c r="T338" s="38"/>
      <c r="AT338" s="12" t="s">
        <v>124</v>
      </c>
      <c r="AU338" s="12" t="s">
        <v>70</v>
      </c>
    </row>
    <row r="339" spans="2:65" s="1" customFormat="1" ht="16.5" customHeight="1">
      <c r="B339" s="23"/>
      <c r="C339" s="118" t="s">
        <v>387</v>
      </c>
      <c r="D339" s="118" t="s">
        <v>68</v>
      </c>
      <c r="E339" s="119" t="s">
        <v>388</v>
      </c>
      <c r="F339" s="120" t="s">
        <v>389</v>
      </c>
      <c r="G339" s="121" t="s">
        <v>166</v>
      </c>
      <c r="H339" s="122">
        <v>18.6</v>
      </c>
      <c r="I339" s="123"/>
      <c r="J339" s="122">
        <f>ROUND(I339*H339,1)</f>
        <v>0</v>
      </c>
      <c r="K339" s="120" t="s">
        <v>122</v>
      </c>
      <c r="L339" s="33"/>
      <c r="M339" s="124" t="s">
        <v>7</v>
      </c>
      <c r="N339" s="125" t="s">
        <v>25</v>
      </c>
      <c r="O339" s="24"/>
      <c r="P339" s="126">
        <f>O339*H339</f>
        <v>0</v>
      </c>
      <c r="Q339" s="126">
        <v>1.04881</v>
      </c>
      <c r="R339" s="126">
        <f>Q339*H339</f>
        <v>19.507866000000003</v>
      </c>
      <c r="S339" s="126">
        <v>0</v>
      </c>
      <c r="T339" s="127">
        <f>S339*H339</f>
        <v>0</v>
      </c>
      <c r="AR339" s="12" t="s">
        <v>71</v>
      </c>
      <c r="AT339" s="12" t="s">
        <v>68</v>
      </c>
      <c r="AU339" s="12" t="s">
        <v>70</v>
      </c>
      <c r="AY339" s="12" t="s">
        <v>67</v>
      </c>
      <c r="BE339" s="128">
        <f>IF(N339="základní",J339,0)</f>
        <v>0</v>
      </c>
      <c r="BF339" s="128">
        <f>IF(N339="snížená",J339,0)</f>
        <v>0</v>
      </c>
      <c r="BG339" s="128">
        <f>IF(N339="zákl. přenesená",J339,0)</f>
        <v>0</v>
      </c>
      <c r="BH339" s="128">
        <f>IF(N339="sníž. přenesená",J339,0)</f>
        <v>0</v>
      </c>
      <c r="BI339" s="128">
        <f>IF(N339="nulová",J339,0)</f>
        <v>0</v>
      </c>
      <c r="BJ339" s="12" t="s">
        <v>37</v>
      </c>
      <c r="BK339" s="128">
        <f>ROUND(I339*H339,1)</f>
        <v>0</v>
      </c>
      <c r="BL339" s="12" t="s">
        <v>71</v>
      </c>
      <c r="BM339" s="12" t="s">
        <v>390</v>
      </c>
    </row>
    <row r="340" spans="2:51" s="8" customFormat="1" ht="13.5">
      <c r="B340" s="152"/>
      <c r="C340" s="153"/>
      <c r="D340" s="129" t="s">
        <v>126</v>
      </c>
      <c r="E340" s="154" t="s">
        <v>7</v>
      </c>
      <c r="F340" s="155" t="s">
        <v>391</v>
      </c>
      <c r="G340" s="153"/>
      <c r="H340" s="156">
        <v>18.6</v>
      </c>
      <c r="I340" s="157"/>
      <c r="J340" s="153"/>
      <c r="K340" s="153"/>
      <c r="L340" s="158"/>
      <c r="M340" s="159"/>
      <c r="N340" s="160"/>
      <c r="O340" s="160"/>
      <c r="P340" s="160"/>
      <c r="Q340" s="160"/>
      <c r="R340" s="160"/>
      <c r="S340" s="160"/>
      <c r="T340" s="161"/>
      <c r="AT340" s="162" t="s">
        <v>126</v>
      </c>
      <c r="AU340" s="162" t="s">
        <v>70</v>
      </c>
      <c r="AV340" s="8" t="s">
        <v>38</v>
      </c>
      <c r="AW340" s="8" t="s">
        <v>18</v>
      </c>
      <c r="AX340" s="8" t="s">
        <v>37</v>
      </c>
      <c r="AY340" s="162" t="s">
        <v>67</v>
      </c>
    </row>
    <row r="341" spans="2:65" s="1" customFormat="1" ht="25.5" customHeight="1">
      <c r="B341" s="23"/>
      <c r="C341" s="118" t="s">
        <v>392</v>
      </c>
      <c r="D341" s="118" t="s">
        <v>68</v>
      </c>
      <c r="E341" s="119" t="s">
        <v>393</v>
      </c>
      <c r="F341" s="120" t="s">
        <v>394</v>
      </c>
      <c r="G341" s="121" t="s">
        <v>69</v>
      </c>
      <c r="H341" s="122">
        <v>34</v>
      </c>
      <c r="I341" s="123"/>
      <c r="J341" s="122">
        <f>ROUND(I341*H341,1)</f>
        <v>0</v>
      </c>
      <c r="K341" s="120" t="s">
        <v>122</v>
      </c>
      <c r="L341" s="33"/>
      <c r="M341" s="124" t="s">
        <v>7</v>
      </c>
      <c r="N341" s="125" t="s">
        <v>25</v>
      </c>
      <c r="O341" s="24"/>
      <c r="P341" s="126">
        <f>O341*H341</f>
        <v>0</v>
      </c>
      <c r="Q341" s="126">
        <v>0.04026</v>
      </c>
      <c r="R341" s="126">
        <f>Q341*H341</f>
        <v>1.3688399999999998</v>
      </c>
      <c r="S341" s="126">
        <v>0</v>
      </c>
      <c r="T341" s="127">
        <f>S341*H341</f>
        <v>0</v>
      </c>
      <c r="AR341" s="12" t="s">
        <v>71</v>
      </c>
      <c r="AT341" s="12" t="s">
        <v>68</v>
      </c>
      <c r="AU341" s="12" t="s">
        <v>70</v>
      </c>
      <c r="AY341" s="12" t="s">
        <v>67</v>
      </c>
      <c r="BE341" s="128">
        <f>IF(N341="základní",J341,0)</f>
        <v>0</v>
      </c>
      <c r="BF341" s="128">
        <f>IF(N341="snížená",J341,0)</f>
        <v>0</v>
      </c>
      <c r="BG341" s="128">
        <f>IF(N341="zákl. přenesená",J341,0)</f>
        <v>0</v>
      </c>
      <c r="BH341" s="128">
        <f>IF(N341="sníž. přenesená",J341,0)</f>
        <v>0</v>
      </c>
      <c r="BI341" s="128">
        <f>IF(N341="nulová",J341,0)</f>
        <v>0</v>
      </c>
      <c r="BJ341" s="12" t="s">
        <v>37</v>
      </c>
      <c r="BK341" s="128">
        <f>ROUND(I341*H341,1)</f>
        <v>0</v>
      </c>
      <c r="BL341" s="12" t="s">
        <v>71</v>
      </c>
      <c r="BM341" s="12" t="s">
        <v>395</v>
      </c>
    </row>
    <row r="342" spans="2:47" s="1" customFormat="1" ht="40.5">
      <c r="B342" s="23"/>
      <c r="C342" s="35"/>
      <c r="D342" s="129" t="s">
        <v>124</v>
      </c>
      <c r="E342" s="35"/>
      <c r="F342" s="130" t="s">
        <v>396</v>
      </c>
      <c r="G342" s="35"/>
      <c r="H342" s="35"/>
      <c r="I342" s="91"/>
      <c r="J342" s="35"/>
      <c r="K342" s="35"/>
      <c r="L342" s="33"/>
      <c r="M342" s="131"/>
      <c r="N342" s="24"/>
      <c r="O342" s="24"/>
      <c r="P342" s="24"/>
      <c r="Q342" s="24"/>
      <c r="R342" s="24"/>
      <c r="S342" s="24"/>
      <c r="T342" s="38"/>
      <c r="AT342" s="12" t="s">
        <v>124</v>
      </c>
      <c r="AU342" s="12" t="s">
        <v>70</v>
      </c>
    </row>
    <row r="343" spans="2:51" s="7" customFormat="1" ht="13.5">
      <c r="B343" s="142"/>
      <c r="C343" s="143"/>
      <c r="D343" s="129" t="s">
        <v>126</v>
      </c>
      <c r="E343" s="144" t="s">
        <v>7</v>
      </c>
      <c r="F343" s="145" t="s">
        <v>397</v>
      </c>
      <c r="G343" s="143"/>
      <c r="H343" s="144" t="s">
        <v>7</v>
      </c>
      <c r="I343" s="146"/>
      <c r="J343" s="143"/>
      <c r="K343" s="143"/>
      <c r="L343" s="147"/>
      <c r="M343" s="148"/>
      <c r="N343" s="149"/>
      <c r="O343" s="149"/>
      <c r="P343" s="149"/>
      <c r="Q343" s="149"/>
      <c r="R343" s="149"/>
      <c r="S343" s="149"/>
      <c r="T343" s="150"/>
      <c r="AT343" s="151" t="s">
        <v>126</v>
      </c>
      <c r="AU343" s="151" t="s">
        <v>70</v>
      </c>
      <c r="AV343" s="7" t="s">
        <v>37</v>
      </c>
      <c r="AW343" s="7" t="s">
        <v>18</v>
      </c>
      <c r="AX343" s="7" t="s">
        <v>36</v>
      </c>
      <c r="AY343" s="151" t="s">
        <v>67</v>
      </c>
    </row>
    <row r="344" spans="2:51" s="8" customFormat="1" ht="13.5">
      <c r="B344" s="152"/>
      <c r="C344" s="153"/>
      <c r="D344" s="129" t="s">
        <v>126</v>
      </c>
      <c r="E344" s="154" t="s">
        <v>7</v>
      </c>
      <c r="F344" s="155" t="s">
        <v>398</v>
      </c>
      <c r="G344" s="153"/>
      <c r="H344" s="156">
        <v>34</v>
      </c>
      <c r="I344" s="157"/>
      <c r="J344" s="153"/>
      <c r="K344" s="153"/>
      <c r="L344" s="158"/>
      <c r="M344" s="159"/>
      <c r="N344" s="160"/>
      <c r="O344" s="160"/>
      <c r="P344" s="160"/>
      <c r="Q344" s="160"/>
      <c r="R344" s="160"/>
      <c r="S344" s="160"/>
      <c r="T344" s="161"/>
      <c r="AT344" s="162" t="s">
        <v>126</v>
      </c>
      <c r="AU344" s="162" t="s">
        <v>70</v>
      </c>
      <c r="AV344" s="8" t="s">
        <v>38</v>
      </c>
      <c r="AW344" s="8" t="s">
        <v>18</v>
      </c>
      <c r="AX344" s="8" t="s">
        <v>37</v>
      </c>
      <c r="AY344" s="162" t="s">
        <v>67</v>
      </c>
    </row>
    <row r="345" spans="2:65" s="1" customFormat="1" ht="16.5" customHeight="1">
      <c r="B345" s="23"/>
      <c r="C345" s="118" t="s">
        <v>399</v>
      </c>
      <c r="D345" s="118" t="s">
        <v>68</v>
      </c>
      <c r="E345" s="119" t="s">
        <v>400</v>
      </c>
      <c r="F345" s="120" t="s">
        <v>401</v>
      </c>
      <c r="G345" s="121" t="s">
        <v>140</v>
      </c>
      <c r="H345" s="122">
        <v>0.18</v>
      </c>
      <c r="I345" s="123"/>
      <c r="J345" s="122">
        <f>ROUND(I345*H345,1)</f>
        <v>0</v>
      </c>
      <c r="K345" s="120" t="s">
        <v>122</v>
      </c>
      <c r="L345" s="33"/>
      <c r="M345" s="124" t="s">
        <v>7</v>
      </c>
      <c r="N345" s="125" t="s">
        <v>25</v>
      </c>
      <c r="O345" s="24"/>
      <c r="P345" s="126">
        <f>O345*H345</f>
        <v>0</v>
      </c>
      <c r="Q345" s="126">
        <v>1.94302</v>
      </c>
      <c r="R345" s="126">
        <f>Q345*H345</f>
        <v>0.3497436</v>
      </c>
      <c r="S345" s="126">
        <v>0</v>
      </c>
      <c r="T345" s="127">
        <f>S345*H345</f>
        <v>0</v>
      </c>
      <c r="AR345" s="12" t="s">
        <v>71</v>
      </c>
      <c r="AT345" s="12" t="s">
        <v>68</v>
      </c>
      <c r="AU345" s="12" t="s">
        <v>70</v>
      </c>
      <c r="AY345" s="12" t="s">
        <v>67</v>
      </c>
      <c r="BE345" s="128">
        <f>IF(N345="základní",J345,0)</f>
        <v>0</v>
      </c>
      <c r="BF345" s="128">
        <f>IF(N345="snížená",J345,0)</f>
        <v>0</v>
      </c>
      <c r="BG345" s="128">
        <f>IF(N345="zákl. přenesená",J345,0)</f>
        <v>0</v>
      </c>
      <c r="BH345" s="128">
        <f>IF(N345="sníž. přenesená",J345,0)</f>
        <v>0</v>
      </c>
      <c r="BI345" s="128">
        <f>IF(N345="nulová",J345,0)</f>
        <v>0</v>
      </c>
      <c r="BJ345" s="12" t="s">
        <v>37</v>
      </c>
      <c r="BK345" s="128">
        <f>ROUND(I345*H345,1)</f>
        <v>0</v>
      </c>
      <c r="BL345" s="12" t="s">
        <v>71</v>
      </c>
      <c r="BM345" s="12" t="s">
        <v>402</v>
      </c>
    </row>
    <row r="346" spans="2:47" s="1" customFormat="1" ht="81">
      <c r="B346" s="23"/>
      <c r="C346" s="35"/>
      <c r="D346" s="129" t="s">
        <v>124</v>
      </c>
      <c r="E346" s="35"/>
      <c r="F346" s="130" t="s">
        <v>403</v>
      </c>
      <c r="G346" s="35"/>
      <c r="H346" s="35"/>
      <c r="I346" s="91"/>
      <c r="J346" s="35"/>
      <c r="K346" s="35"/>
      <c r="L346" s="33"/>
      <c r="M346" s="131"/>
      <c r="N346" s="24"/>
      <c r="O346" s="24"/>
      <c r="P346" s="24"/>
      <c r="Q346" s="24"/>
      <c r="R346" s="24"/>
      <c r="S346" s="24"/>
      <c r="T346" s="38"/>
      <c r="AT346" s="12" t="s">
        <v>124</v>
      </c>
      <c r="AU346" s="12" t="s">
        <v>70</v>
      </c>
    </row>
    <row r="347" spans="2:51" s="7" customFormat="1" ht="13.5">
      <c r="B347" s="142"/>
      <c r="C347" s="143"/>
      <c r="D347" s="129" t="s">
        <v>126</v>
      </c>
      <c r="E347" s="144" t="s">
        <v>7</v>
      </c>
      <c r="F347" s="145" t="s">
        <v>342</v>
      </c>
      <c r="G347" s="143"/>
      <c r="H347" s="144" t="s">
        <v>7</v>
      </c>
      <c r="I347" s="146"/>
      <c r="J347" s="143"/>
      <c r="K347" s="143"/>
      <c r="L347" s="147"/>
      <c r="M347" s="148"/>
      <c r="N347" s="149"/>
      <c r="O347" s="149"/>
      <c r="P347" s="149"/>
      <c r="Q347" s="149"/>
      <c r="R347" s="149"/>
      <c r="S347" s="149"/>
      <c r="T347" s="150"/>
      <c r="AT347" s="151" t="s">
        <v>126</v>
      </c>
      <c r="AU347" s="151" t="s">
        <v>70</v>
      </c>
      <c r="AV347" s="7" t="s">
        <v>37</v>
      </c>
      <c r="AW347" s="7" t="s">
        <v>18</v>
      </c>
      <c r="AX347" s="7" t="s">
        <v>36</v>
      </c>
      <c r="AY347" s="151" t="s">
        <v>67</v>
      </c>
    </row>
    <row r="348" spans="2:51" s="8" customFormat="1" ht="13.5">
      <c r="B348" s="152"/>
      <c r="C348" s="153"/>
      <c r="D348" s="129" t="s">
        <v>126</v>
      </c>
      <c r="E348" s="154" t="s">
        <v>7</v>
      </c>
      <c r="F348" s="155" t="s">
        <v>404</v>
      </c>
      <c r="G348" s="153"/>
      <c r="H348" s="156">
        <v>0.18</v>
      </c>
      <c r="I348" s="157"/>
      <c r="J348" s="153"/>
      <c r="K348" s="153"/>
      <c r="L348" s="158"/>
      <c r="M348" s="159"/>
      <c r="N348" s="160"/>
      <c r="O348" s="160"/>
      <c r="P348" s="160"/>
      <c r="Q348" s="160"/>
      <c r="R348" s="160"/>
      <c r="S348" s="160"/>
      <c r="T348" s="161"/>
      <c r="AT348" s="162" t="s">
        <v>126</v>
      </c>
      <c r="AU348" s="162" t="s">
        <v>70</v>
      </c>
      <c r="AV348" s="8" t="s">
        <v>38</v>
      </c>
      <c r="AW348" s="8" t="s">
        <v>18</v>
      </c>
      <c r="AX348" s="8" t="s">
        <v>37</v>
      </c>
      <c r="AY348" s="162" t="s">
        <v>67</v>
      </c>
    </row>
    <row r="349" spans="2:65" s="1" customFormat="1" ht="25.5" customHeight="1">
      <c r="B349" s="23"/>
      <c r="C349" s="118" t="s">
        <v>405</v>
      </c>
      <c r="D349" s="118" t="s">
        <v>68</v>
      </c>
      <c r="E349" s="119" t="s">
        <v>406</v>
      </c>
      <c r="F349" s="120" t="s">
        <v>407</v>
      </c>
      <c r="G349" s="121" t="s">
        <v>166</v>
      </c>
      <c r="H349" s="122">
        <v>0.08</v>
      </c>
      <c r="I349" s="123"/>
      <c r="J349" s="122">
        <f>ROUND(I349*H349,1)</f>
        <v>0</v>
      </c>
      <c r="K349" s="120" t="s">
        <v>122</v>
      </c>
      <c r="L349" s="33"/>
      <c r="M349" s="124" t="s">
        <v>7</v>
      </c>
      <c r="N349" s="125" t="s">
        <v>25</v>
      </c>
      <c r="O349" s="24"/>
      <c r="P349" s="126">
        <f>O349*H349</f>
        <v>0</v>
      </c>
      <c r="Q349" s="126">
        <v>0.01709</v>
      </c>
      <c r="R349" s="126">
        <f>Q349*H349</f>
        <v>0.0013672</v>
      </c>
      <c r="S349" s="126">
        <v>0</v>
      </c>
      <c r="T349" s="127">
        <f>S349*H349</f>
        <v>0</v>
      </c>
      <c r="AR349" s="12" t="s">
        <v>71</v>
      </c>
      <c r="AT349" s="12" t="s">
        <v>68</v>
      </c>
      <c r="AU349" s="12" t="s">
        <v>70</v>
      </c>
      <c r="AY349" s="12" t="s">
        <v>67</v>
      </c>
      <c r="BE349" s="128">
        <f>IF(N349="základní",J349,0)</f>
        <v>0</v>
      </c>
      <c r="BF349" s="128">
        <f>IF(N349="snížená",J349,0)</f>
        <v>0</v>
      </c>
      <c r="BG349" s="128">
        <f>IF(N349="zákl. přenesená",J349,0)</f>
        <v>0</v>
      </c>
      <c r="BH349" s="128">
        <f>IF(N349="sníž. přenesená",J349,0)</f>
        <v>0</v>
      </c>
      <c r="BI349" s="128">
        <f>IF(N349="nulová",J349,0)</f>
        <v>0</v>
      </c>
      <c r="BJ349" s="12" t="s">
        <v>37</v>
      </c>
      <c r="BK349" s="128">
        <f>ROUND(I349*H349,1)</f>
        <v>0</v>
      </c>
      <c r="BL349" s="12" t="s">
        <v>71</v>
      </c>
      <c r="BM349" s="12" t="s">
        <v>408</v>
      </c>
    </row>
    <row r="350" spans="2:47" s="1" customFormat="1" ht="54">
      <c r="B350" s="23"/>
      <c r="C350" s="35"/>
      <c r="D350" s="129" t="s">
        <v>124</v>
      </c>
      <c r="E350" s="35"/>
      <c r="F350" s="130" t="s">
        <v>409</v>
      </c>
      <c r="G350" s="35"/>
      <c r="H350" s="35"/>
      <c r="I350" s="91"/>
      <c r="J350" s="35"/>
      <c r="K350" s="35"/>
      <c r="L350" s="33"/>
      <c r="M350" s="131"/>
      <c r="N350" s="24"/>
      <c r="O350" s="24"/>
      <c r="P350" s="24"/>
      <c r="Q350" s="24"/>
      <c r="R350" s="24"/>
      <c r="S350" s="24"/>
      <c r="T350" s="38"/>
      <c r="AT350" s="12" t="s">
        <v>124</v>
      </c>
      <c r="AU350" s="12" t="s">
        <v>70</v>
      </c>
    </row>
    <row r="351" spans="2:65" s="1" customFormat="1" ht="16.5" customHeight="1">
      <c r="B351" s="23"/>
      <c r="C351" s="174" t="s">
        <v>410</v>
      </c>
      <c r="D351" s="174" t="s">
        <v>179</v>
      </c>
      <c r="E351" s="175" t="s">
        <v>411</v>
      </c>
      <c r="F351" s="176" t="s">
        <v>412</v>
      </c>
      <c r="G351" s="177" t="s">
        <v>166</v>
      </c>
      <c r="H351" s="178">
        <v>0.08</v>
      </c>
      <c r="I351" s="179"/>
      <c r="J351" s="178">
        <f>ROUND(I351*H351,1)</f>
        <v>0</v>
      </c>
      <c r="K351" s="176" t="s">
        <v>122</v>
      </c>
      <c r="L351" s="180"/>
      <c r="M351" s="181" t="s">
        <v>7</v>
      </c>
      <c r="N351" s="182" t="s">
        <v>25</v>
      </c>
      <c r="O351" s="24"/>
      <c r="P351" s="126">
        <f>O351*H351</f>
        <v>0</v>
      </c>
      <c r="Q351" s="126">
        <v>1</v>
      </c>
      <c r="R351" s="126">
        <f>Q351*H351</f>
        <v>0.08</v>
      </c>
      <c r="S351" s="126">
        <v>0</v>
      </c>
      <c r="T351" s="127">
        <f>S351*H351</f>
        <v>0</v>
      </c>
      <c r="AR351" s="12" t="s">
        <v>77</v>
      </c>
      <c r="AT351" s="12" t="s">
        <v>179</v>
      </c>
      <c r="AU351" s="12" t="s">
        <v>70</v>
      </c>
      <c r="AY351" s="12" t="s">
        <v>67</v>
      </c>
      <c r="BE351" s="128">
        <f>IF(N351="základní",J351,0)</f>
        <v>0</v>
      </c>
      <c r="BF351" s="128">
        <f>IF(N351="snížená",J351,0)</f>
        <v>0</v>
      </c>
      <c r="BG351" s="128">
        <f>IF(N351="zákl. přenesená",J351,0)</f>
        <v>0</v>
      </c>
      <c r="BH351" s="128">
        <f>IF(N351="sníž. přenesená",J351,0)</f>
        <v>0</v>
      </c>
      <c r="BI351" s="128">
        <f>IF(N351="nulová",J351,0)</f>
        <v>0</v>
      </c>
      <c r="BJ351" s="12" t="s">
        <v>37</v>
      </c>
      <c r="BK351" s="128">
        <f>ROUND(I351*H351,1)</f>
        <v>0</v>
      </c>
      <c r="BL351" s="12" t="s">
        <v>71</v>
      </c>
      <c r="BM351" s="12" t="s">
        <v>413</v>
      </c>
    </row>
    <row r="352" spans="2:47" s="1" customFormat="1" ht="27">
      <c r="B352" s="23"/>
      <c r="C352" s="35"/>
      <c r="D352" s="129" t="s">
        <v>76</v>
      </c>
      <c r="E352" s="35"/>
      <c r="F352" s="130" t="s">
        <v>414</v>
      </c>
      <c r="G352" s="35"/>
      <c r="H352" s="35"/>
      <c r="I352" s="91"/>
      <c r="J352" s="35"/>
      <c r="K352" s="35"/>
      <c r="L352" s="33"/>
      <c r="M352" s="131"/>
      <c r="N352" s="24"/>
      <c r="O352" s="24"/>
      <c r="P352" s="24"/>
      <c r="Q352" s="24"/>
      <c r="R352" s="24"/>
      <c r="S352" s="24"/>
      <c r="T352" s="38"/>
      <c r="AT352" s="12" t="s">
        <v>76</v>
      </c>
      <c r="AU352" s="12" t="s">
        <v>70</v>
      </c>
    </row>
    <row r="353" spans="2:51" s="7" customFormat="1" ht="13.5">
      <c r="B353" s="142"/>
      <c r="C353" s="143"/>
      <c r="D353" s="129" t="s">
        <v>126</v>
      </c>
      <c r="E353" s="144" t="s">
        <v>7</v>
      </c>
      <c r="F353" s="145" t="s">
        <v>342</v>
      </c>
      <c r="G353" s="143"/>
      <c r="H353" s="144" t="s">
        <v>7</v>
      </c>
      <c r="I353" s="146"/>
      <c r="J353" s="143"/>
      <c r="K353" s="143"/>
      <c r="L353" s="147"/>
      <c r="M353" s="148"/>
      <c r="N353" s="149"/>
      <c r="O353" s="149"/>
      <c r="P353" s="149"/>
      <c r="Q353" s="149"/>
      <c r="R353" s="149"/>
      <c r="S353" s="149"/>
      <c r="T353" s="150"/>
      <c r="AT353" s="151" t="s">
        <v>126</v>
      </c>
      <c r="AU353" s="151" t="s">
        <v>70</v>
      </c>
      <c r="AV353" s="7" t="s">
        <v>37</v>
      </c>
      <c r="AW353" s="7" t="s">
        <v>18</v>
      </c>
      <c r="AX353" s="7" t="s">
        <v>36</v>
      </c>
      <c r="AY353" s="151" t="s">
        <v>67</v>
      </c>
    </row>
    <row r="354" spans="2:51" s="8" customFormat="1" ht="13.5">
      <c r="B354" s="152"/>
      <c r="C354" s="153"/>
      <c r="D354" s="129" t="s">
        <v>126</v>
      </c>
      <c r="E354" s="154" t="s">
        <v>7</v>
      </c>
      <c r="F354" s="155" t="s">
        <v>415</v>
      </c>
      <c r="G354" s="153"/>
      <c r="H354" s="156">
        <v>0.08</v>
      </c>
      <c r="I354" s="157"/>
      <c r="J354" s="153"/>
      <c r="K354" s="153"/>
      <c r="L354" s="158"/>
      <c r="M354" s="159"/>
      <c r="N354" s="160"/>
      <c r="O354" s="160"/>
      <c r="P354" s="160"/>
      <c r="Q354" s="160"/>
      <c r="R354" s="160"/>
      <c r="S354" s="160"/>
      <c r="T354" s="161"/>
      <c r="AT354" s="162" t="s">
        <v>126</v>
      </c>
      <c r="AU354" s="162" t="s">
        <v>70</v>
      </c>
      <c r="AV354" s="8" t="s">
        <v>38</v>
      </c>
      <c r="AW354" s="8" t="s">
        <v>18</v>
      </c>
      <c r="AX354" s="8" t="s">
        <v>37</v>
      </c>
      <c r="AY354" s="162" t="s">
        <v>67</v>
      </c>
    </row>
    <row r="355" spans="2:65" s="1" customFormat="1" ht="16.5" customHeight="1">
      <c r="B355" s="23"/>
      <c r="C355" s="118" t="s">
        <v>416</v>
      </c>
      <c r="D355" s="118" t="s">
        <v>68</v>
      </c>
      <c r="E355" s="119" t="s">
        <v>417</v>
      </c>
      <c r="F355" s="120" t="s">
        <v>418</v>
      </c>
      <c r="G355" s="121" t="s">
        <v>131</v>
      </c>
      <c r="H355" s="122">
        <v>74.81</v>
      </c>
      <c r="I355" s="123"/>
      <c r="J355" s="122">
        <f>ROUND(I355*H355,1)</f>
        <v>0</v>
      </c>
      <c r="K355" s="120" t="s">
        <v>122</v>
      </c>
      <c r="L355" s="33"/>
      <c r="M355" s="124" t="s">
        <v>7</v>
      </c>
      <c r="N355" s="125" t="s">
        <v>25</v>
      </c>
      <c r="O355" s="24"/>
      <c r="P355" s="126">
        <f>O355*H355</f>
        <v>0</v>
      </c>
      <c r="Q355" s="126">
        <v>0.45432</v>
      </c>
      <c r="R355" s="126">
        <f>Q355*H355</f>
        <v>33.9876792</v>
      </c>
      <c r="S355" s="126">
        <v>0</v>
      </c>
      <c r="T355" s="127">
        <f>S355*H355</f>
        <v>0</v>
      </c>
      <c r="AR355" s="12" t="s">
        <v>71</v>
      </c>
      <c r="AT355" s="12" t="s">
        <v>68</v>
      </c>
      <c r="AU355" s="12" t="s">
        <v>70</v>
      </c>
      <c r="AY355" s="12" t="s">
        <v>67</v>
      </c>
      <c r="BE355" s="128">
        <f>IF(N355="základní",J355,0)</f>
        <v>0</v>
      </c>
      <c r="BF355" s="128">
        <f>IF(N355="snížená",J355,0)</f>
        <v>0</v>
      </c>
      <c r="BG355" s="128">
        <f>IF(N355="zákl. přenesená",J355,0)</f>
        <v>0</v>
      </c>
      <c r="BH355" s="128">
        <f>IF(N355="sníž. přenesená",J355,0)</f>
        <v>0</v>
      </c>
      <c r="BI355" s="128">
        <f>IF(N355="nulová",J355,0)</f>
        <v>0</v>
      </c>
      <c r="BJ355" s="12" t="s">
        <v>37</v>
      </c>
      <c r="BK355" s="128">
        <f>ROUND(I355*H355,1)</f>
        <v>0</v>
      </c>
      <c r="BL355" s="12" t="s">
        <v>71</v>
      </c>
      <c r="BM355" s="12" t="s">
        <v>419</v>
      </c>
    </row>
    <row r="356" spans="2:47" s="1" customFormat="1" ht="67.5">
      <c r="B356" s="23"/>
      <c r="C356" s="35"/>
      <c r="D356" s="129" t="s">
        <v>124</v>
      </c>
      <c r="E356" s="35"/>
      <c r="F356" s="130" t="s">
        <v>420</v>
      </c>
      <c r="G356" s="35"/>
      <c r="H356" s="35"/>
      <c r="I356" s="91"/>
      <c r="J356" s="35"/>
      <c r="K356" s="35"/>
      <c r="L356" s="33"/>
      <c r="M356" s="131"/>
      <c r="N356" s="24"/>
      <c r="O356" s="24"/>
      <c r="P356" s="24"/>
      <c r="Q356" s="24"/>
      <c r="R356" s="24"/>
      <c r="S356" s="24"/>
      <c r="T356" s="38"/>
      <c r="AT356" s="12" t="s">
        <v>124</v>
      </c>
      <c r="AU356" s="12" t="s">
        <v>70</v>
      </c>
    </row>
    <row r="357" spans="2:51" s="7" customFormat="1" ht="13.5">
      <c r="B357" s="142"/>
      <c r="C357" s="143"/>
      <c r="D357" s="129" t="s">
        <v>126</v>
      </c>
      <c r="E357" s="144" t="s">
        <v>7</v>
      </c>
      <c r="F357" s="145" t="s">
        <v>342</v>
      </c>
      <c r="G357" s="143"/>
      <c r="H357" s="144" t="s">
        <v>7</v>
      </c>
      <c r="I357" s="146"/>
      <c r="J357" s="143"/>
      <c r="K357" s="143"/>
      <c r="L357" s="147"/>
      <c r="M357" s="148"/>
      <c r="N357" s="149"/>
      <c r="O357" s="149"/>
      <c r="P357" s="149"/>
      <c r="Q357" s="149"/>
      <c r="R357" s="149"/>
      <c r="S357" s="149"/>
      <c r="T357" s="150"/>
      <c r="AT357" s="151" t="s">
        <v>126</v>
      </c>
      <c r="AU357" s="151" t="s">
        <v>70</v>
      </c>
      <c r="AV357" s="7" t="s">
        <v>37</v>
      </c>
      <c r="AW357" s="7" t="s">
        <v>18</v>
      </c>
      <c r="AX357" s="7" t="s">
        <v>36</v>
      </c>
      <c r="AY357" s="151" t="s">
        <v>67</v>
      </c>
    </row>
    <row r="358" spans="2:51" s="8" customFormat="1" ht="13.5">
      <c r="B358" s="152"/>
      <c r="C358" s="153"/>
      <c r="D358" s="129" t="s">
        <v>126</v>
      </c>
      <c r="E358" s="154" t="s">
        <v>7</v>
      </c>
      <c r="F358" s="155" t="s">
        <v>421</v>
      </c>
      <c r="G358" s="153"/>
      <c r="H358" s="156">
        <v>16.02</v>
      </c>
      <c r="I358" s="157"/>
      <c r="J358" s="153"/>
      <c r="K358" s="153"/>
      <c r="L358" s="158"/>
      <c r="M358" s="159"/>
      <c r="N358" s="160"/>
      <c r="O358" s="160"/>
      <c r="P358" s="160"/>
      <c r="Q358" s="160"/>
      <c r="R358" s="160"/>
      <c r="S358" s="160"/>
      <c r="T358" s="161"/>
      <c r="AT358" s="162" t="s">
        <v>126</v>
      </c>
      <c r="AU358" s="162" t="s">
        <v>70</v>
      </c>
      <c r="AV358" s="8" t="s">
        <v>38</v>
      </c>
      <c r="AW358" s="8" t="s">
        <v>18</v>
      </c>
      <c r="AX358" s="8" t="s">
        <v>36</v>
      </c>
      <c r="AY358" s="162" t="s">
        <v>67</v>
      </c>
    </row>
    <row r="359" spans="2:51" s="8" customFormat="1" ht="13.5">
      <c r="B359" s="152"/>
      <c r="C359" s="153"/>
      <c r="D359" s="129" t="s">
        <v>126</v>
      </c>
      <c r="E359" s="154" t="s">
        <v>7</v>
      </c>
      <c r="F359" s="155" t="s">
        <v>422</v>
      </c>
      <c r="G359" s="153"/>
      <c r="H359" s="156">
        <v>2.39</v>
      </c>
      <c r="I359" s="157"/>
      <c r="J359" s="153"/>
      <c r="K359" s="153"/>
      <c r="L359" s="158"/>
      <c r="M359" s="159"/>
      <c r="N359" s="160"/>
      <c r="O359" s="160"/>
      <c r="P359" s="160"/>
      <c r="Q359" s="160"/>
      <c r="R359" s="160"/>
      <c r="S359" s="160"/>
      <c r="T359" s="161"/>
      <c r="AT359" s="162" t="s">
        <v>126</v>
      </c>
      <c r="AU359" s="162" t="s">
        <v>70</v>
      </c>
      <c r="AV359" s="8" t="s">
        <v>38</v>
      </c>
      <c r="AW359" s="8" t="s">
        <v>18</v>
      </c>
      <c r="AX359" s="8" t="s">
        <v>36</v>
      </c>
      <c r="AY359" s="162" t="s">
        <v>67</v>
      </c>
    </row>
    <row r="360" spans="2:51" s="7" customFormat="1" ht="13.5">
      <c r="B360" s="142"/>
      <c r="C360" s="143"/>
      <c r="D360" s="129" t="s">
        <v>126</v>
      </c>
      <c r="E360" s="144" t="s">
        <v>7</v>
      </c>
      <c r="F360" s="145" t="s">
        <v>423</v>
      </c>
      <c r="G360" s="143"/>
      <c r="H360" s="144" t="s">
        <v>7</v>
      </c>
      <c r="I360" s="146"/>
      <c r="J360" s="143"/>
      <c r="K360" s="143"/>
      <c r="L360" s="147"/>
      <c r="M360" s="148"/>
      <c r="N360" s="149"/>
      <c r="O360" s="149"/>
      <c r="P360" s="149"/>
      <c r="Q360" s="149"/>
      <c r="R360" s="149"/>
      <c r="S360" s="149"/>
      <c r="T360" s="150"/>
      <c r="AT360" s="151" t="s">
        <v>126</v>
      </c>
      <c r="AU360" s="151" t="s">
        <v>70</v>
      </c>
      <c r="AV360" s="7" t="s">
        <v>37</v>
      </c>
      <c r="AW360" s="7" t="s">
        <v>18</v>
      </c>
      <c r="AX360" s="7" t="s">
        <v>36</v>
      </c>
      <c r="AY360" s="151" t="s">
        <v>67</v>
      </c>
    </row>
    <row r="361" spans="2:51" s="8" customFormat="1" ht="13.5">
      <c r="B361" s="152"/>
      <c r="C361" s="153"/>
      <c r="D361" s="129" t="s">
        <v>126</v>
      </c>
      <c r="E361" s="154" t="s">
        <v>7</v>
      </c>
      <c r="F361" s="155" t="s">
        <v>424</v>
      </c>
      <c r="G361" s="153"/>
      <c r="H361" s="156">
        <v>16.92</v>
      </c>
      <c r="I361" s="157"/>
      <c r="J361" s="153"/>
      <c r="K361" s="153"/>
      <c r="L361" s="158"/>
      <c r="M361" s="159"/>
      <c r="N361" s="160"/>
      <c r="O361" s="160"/>
      <c r="P361" s="160"/>
      <c r="Q361" s="160"/>
      <c r="R361" s="160"/>
      <c r="S361" s="160"/>
      <c r="T361" s="161"/>
      <c r="AT361" s="162" t="s">
        <v>126</v>
      </c>
      <c r="AU361" s="162" t="s">
        <v>70</v>
      </c>
      <c r="AV361" s="8" t="s">
        <v>38</v>
      </c>
      <c r="AW361" s="8" t="s">
        <v>18</v>
      </c>
      <c r="AX361" s="8" t="s">
        <v>36</v>
      </c>
      <c r="AY361" s="162" t="s">
        <v>67</v>
      </c>
    </row>
    <row r="362" spans="2:51" s="7" customFormat="1" ht="13.5">
      <c r="B362" s="142"/>
      <c r="C362" s="143"/>
      <c r="D362" s="129" t="s">
        <v>126</v>
      </c>
      <c r="E362" s="144" t="s">
        <v>7</v>
      </c>
      <c r="F362" s="145" t="s">
        <v>425</v>
      </c>
      <c r="G362" s="143"/>
      <c r="H362" s="144" t="s">
        <v>7</v>
      </c>
      <c r="I362" s="146"/>
      <c r="J362" s="143"/>
      <c r="K362" s="143"/>
      <c r="L362" s="147"/>
      <c r="M362" s="148"/>
      <c r="N362" s="149"/>
      <c r="O362" s="149"/>
      <c r="P362" s="149"/>
      <c r="Q362" s="149"/>
      <c r="R362" s="149"/>
      <c r="S362" s="149"/>
      <c r="T362" s="150"/>
      <c r="AT362" s="151" t="s">
        <v>126</v>
      </c>
      <c r="AU362" s="151" t="s">
        <v>70</v>
      </c>
      <c r="AV362" s="7" t="s">
        <v>37</v>
      </c>
      <c r="AW362" s="7" t="s">
        <v>18</v>
      </c>
      <c r="AX362" s="7" t="s">
        <v>36</v>
      </c>
      <c r="AY362" s="151" t="s">
        <v>67</v>
      </c>
    </row>
    <row r="363" spans="2:51" s="8" customFormat="1" ht="13.5">
      <c r="B363" s="152"/>
      <c r="C363" s="153"/>
      <c r="D363" s="129" t="s">
        <v>126</v>
      </c>
      <c r="E363" s="154" t="s">
        <v>7</v>
      </c>
      <c r="F363" s="155" t="s">
        <v>424</v>
      </c>
      <c r="G363" s="153"/>
      <c r="H363" s="156">
        <v>16.92</v>
      </c>
      <c r="I363" s="157"/>
      <c r="J363" s="153"/>
      <c r="K363" s="153"/>
      <c r="L363" s="158"/>
      <c r="M363" s="159"/>
      <c r="N363" s="160"/>
      <c r="O363" s="160"/>
      <c r="P363" s="160"/>
      <c r="Q363" s="160"/>
      <c r="R363" s="160"/>
      <c r="S363" s="160"/>
      <c r="T363" s="161"/>
      <c r="AT363" s="162" t="s">
        <v>126</v>
      </c>
      <c r="AU363" s="162" t="s">
        <v>70</v>
      </c>
      <c r="AV363" s="8" t="s">
        <v>38</v>
      </c>
      <c r="AW363" s="8" t="s">
        <v>18</v>
      </c>
      <c r="AX363" s="8" t="s">
        <v>36</v>
      </c>
      <c r="AY363" s="162" t="s">
        <v>67</v>
      </c>
    </row>
    <row r="364" spans="2:51" s="7" customFormat="1" ht="13.5">
      <c r="B364" s="142"/>
      <c r="C364" s="143"/>
      <c r="D364" s="129" t="s">
        <v>126</v>
      </c>
      <c r="E364" s="144" t="s">
        <v>7</v>
      </c>
      <c r="F364" s="145" t="s">
        <v>426</v>
      </c>
      <c r="G364" s="143"/>
      <c r="H364" s="144" t="s">
        <v>7</v>
      </c>
      <c r="I364" s="146"/>
      <c r="J364" s="143"/>
      <c r="K364" s="143"/>
      <c r="L364" s="147"/>
      <c r="M364" s="148"/>
      <c r="N364" s="149"/>
      <c r="O364" s="149"/>
      <c r="P364" s="149"/>
      <c r="Q364" s="149"/>
      <c r="R364" s="149"/>
      <c r="S364" s="149"/>
      <c r="T364" s="150"/>
      <c r="AT364" s="151" t="s">
        <v>126</v>
      </c>
      <c r="AU364" s="151" t="s">
        <v>70</v>
      </c>
      <c r="AV364" s="7" t="s">
        <v>37</v>
      </c>
      <c r="AW364" s="7" t="s">
        <v>18</v>
      </c>
      <c r="AX364" s="7" t="s">
        <v>36</v>
      </c>
      <c r="AY364" s="151" t="s">
        <v>67</v>
      </c>
    </row>
    <row r="365" spans="2:51" s="8" customFormat="1" ht="13.5">
      <c r="B365" s="152"/>
      <c r="C365" s="153"/>
      <c r="D365" s="129" t="s">
        <v>126</v>
      </c>
      <c r="E365" s="154" t="s">
        <v>7</v>
      </c>
      <c r="F365" s="155" t="s">
        <v>424</v>
      </c>
      <c r="G365" s="153"/>
      <c r="H365" s="156">
        <v>16.92</v>
      </c>
      <c r="I365" s="157"/>
      <c r="J365" s="153"/>
      <c r="K365" s="153"/>
      <c r="L365" s="158"/>
      <c r="M365" s="159"/>
      <c r="N365" s="160"/>
      <c r="O365" s="160"/>
      <c r="P365" s="160"/>
      <c r="Q365" s="160"/>
      <c r="R365" s="160"/>
      <c r="S365" s="160"/>
      <c r="T365" s="161"/>
      <c r="AT365" s="162" t="s">
        <v>126</v>
      </c>
      <c r="AU365" s="162" t="s">
        <v>70</v>
      </c>
      <c r="AV365" s="8" t="s">
        <v>38</v>
      </c>
      <c r="AW365" s="8" t="s">
        <v>18</v>
      </c>
      <c r="AX365" s="8" t="s">
        <v>36</v>
      </c>
      <c r="AY365" s="162" t="s">
        <v>67</v>
      </c>
    </row>
    <row r="366" spans="2:51" s="7" customFormat="1" ht="13.5">
      <c r="B366" s="142"/>
      <c r="C366" s="143"/>
      <c r="D366" s="129" t="s">
        <v>126</v>
      </c>
      <c r="E366" s="144" t="s">
        <v>7</v>
      </c>
      <c r="F366" s="145" t="s">
        <v>427</v>
      </c>
      <c r="G366" s="143"/>
      <c r="H366" s="144" t="s">
        <v>7</v>
      </c>
      <c r="I366" s="146"/>
      <c r="J366" s="143"/>
      <c r="K366" s="143"/>
      <c r="L366" s="147"/>
      <c r="M366" s="148"/>
      <c r="N366" s="149"/>
      <c r="O366" s="149"/>
      <c r="P366" s="149"/>
      <c r="Q366" s="149"/>
      <c r="R366" s="149"/>
      <c r="S366" s="149"/>
      <c r="T366" s="150"/>
      <c r="AT366" s="151" t="s">
        <v>126</v>
      </c>
      <c r="AU366" s="151" t="s">
        <v>70</v>
      </c>
      <c r="AV366" s="7" t="s">
        <v>37</v>
      </c>
      <c r="AW366" s="7" t="s">
        <v>18</v>
      </c>
      <c r="AX366" s="7" t="s">
        <v>36</v>
      </c>
      <c r="AY366" s="151" t="s">
        <v>67</v>
      </c>
    </row>
    <row r="367" spans="2:51" s="8" customFormat="1" ht="13.5">
      <c r="B367" s="152"/>
      <c r="C367" s="153"/>
      <c r="D367" s="129" t="s">
        <v>126</v>
      </c>
      <c r="E367" s="154" t="s">
        <v>7</v>
      </c>
      <c r="F367" s="155" t="s">
        <v>428</v>
      </c>
      <c r="G367" s="153"/>
      <c r="H367" s="156">
        <v>5.64</v>
      </c>
      <c r="I367" s="157"/>
      <c r="J367" s="153"/>
      <c r="K367" s="153"/>
      <c r="L367" s="158"/>
      <c r="M367" s="159"/>
      <c r="N367" s="160"/>
      <c r="O367" s="160"/>
      <c r="P367" s="160"/>
      <c r="Q367" s="160"/>
      <c r="R367" s="160"/>
      <c r="S367" s="160"/>
      <c r="T367" s="161"/>
      <c r="AT367" s="162" t="s">
        <v>126</v>
      </c>
      <c r="AU367" s="162" t="s">
        <v>70</v>
      </c>
      <c r="AV367" s="8" t="s">
        <v>38</v>
      </c>
      <c r="AW367" s="8" t="s">
        <v>18</v>
      </c>
      <c r="AX367" s="8" t="s">
        <v>36</v>
      </c>
      <c r="AY367" s="162" t="s">
        <v>67</v>
      </c>
    </row>
    <row r="368" spans="2:51" s="9" customFormat="1" ht="13.5">
      <c r="B368" s="163"/>
      <c r="C368" s="164"/>
      <c r="D368" s="129" t="s">
        <v>126</v>
      </c>
      <c r="E368" s="165" t="s">
        <v>7</v>
      </c>
      <c r="F368" s="166" t="s">
        <v>155</v>
      </c>
      <c r="G368" s="164"/>
      <c r="H368" s="167">
        <v>74.81</v>
      </c>
      <c r="I368" s="168"/>
      <c r="J368" s="164"/>
      <c r="K368" s="164"/>
      <c r="L368" s="169"/>
      <c r="M368" s="170"/>
      <c r="N368" s="171"/>
      <c r="O368" s="171"/>
      <c r="P368" s="171"/>
      <c r="Q368" s="171"/>
      <c r="R368" s="171"/>
      <c r="S368" s="171"/>
      <c r="T368" s="172"/>
      <c r="AT368" s="173" t="s">
        <v>126</v>
      </c>
      <c r="AU368" s="173" t="s">
        <v>70</v>
      </c>
      <c r="AV368" s="9" t="s">
        <v>71</v>
      </c>
      <c r="AW368" s="9" t="s">
        <v>18</v>
      </c>
      <c r="AX368" s="9" t="s">
        <v>37</v>
      </c>
      <c r="AY368" s="173" t="s">
        <v>67</v>
      </c>
    </row>
    <row r="369" spans="2:63" s="5" customFormat="1" ht="22.35" customHeight="1">
      <c r="B369" s="104"/>
      <c r="C369" s="105"/>
      <c r="D369" s="106" t="s">
        <v>35</v>
      </c>
      <c r="E369" s="140" t="s">
        <v>338</v>
      </c>
      <c r="F369" s="140" t="s">
        <v>429</v>
      </c>
      <c r="G369" s="105"/>
      <c r="H369" s="105"/>
      <c r="I369" s="108"/>
      <c r="J369" s="141">
        <f>BK369</f>
        <v>0</v>
      </c>
      <c r="K369" s="105"/>
      <c r="L369" s="110"/>
      <c r="M369" s="111"/>
      <c r="N369" s="112"/>
      <c r="O369" s="112"/>
      <c r="P369" s="113">
        <f>SUM(P370:P429)</f>
        <v>0</v>
      </c>
      <c r="Q369" s="112"/>
      <c r="R369" s="113">
        <f>SUM(R370:R429)</f>
        <v>59.54907779999999</v>
      </c>
      <c r="S369" s="112"/>
      <c r="T369" s="114">
        <f>SUM(T370:T429)</f>
        <v>0</v>
      </c>
      <c r="AR369" s="115" t="s">
        <v>37</v>
      </c>
      <c r="AT369" s="116" t="s">
        <v>35</v>
      </c>
      <c r="AU369" s="116" t="s">
        <v>38</v>
      </c>
      <c r="AY369" s="115" t="s">
        <v>67</v>
      </c>
      <c r="BK369" s="117">
        <f>SUM(BK370:BK429)</f>
        <v>0</v>
      </c>
    </row>
    <row r="370" spans="2:65" s="1" customFormat="1" ht="25.5" customHeight="1">
      <c r="B370" s="23"/>
      <c r="C370" s="118" t="s">
        <v>430</v>
      </c>
      <c r="D370" s="118" t="s">
        <v>68</v>
      </c>
      <c r="E370" s="119" t="s">
        <v>431</v>
      </c>
      <c r="F370" s="120" t="s">
        <v>432</v>
      </c>
      <c r="G370" s="121" t="s">
        <v>131</v>
      </c>
      <c r="H370" s="122">
        <v>27.06</v>
      </c>
      <c r="I370" s="123"/>
      <c r="J370" s="122">
        <f>ROUND(I370*H370,1)</f>
        <v>0</v>
      </c>
      <c r="K370" s="120" t="s">
        <v>122</v>
      </c>
      <c r="L370" s="33"/>
      <c r="M370" s="124" t="s">
        <v>7</v>
      </c>
      <c r="N370" s="125" t="s">
        <v>25</v>
      </c>
      <c r="O370" s="24"/>
      <c r="P370" s="126">
        <f>O370*H370</f>
        <v>0</v>
      </c>
      <c r="Q370" s="126">
        <v>0.10212</v>
      </c>
      <c r="R370" s="126">
        <f>Q370*H370</f>
        <v>2.7633672</v>
      </c>
      <c r="S370" s="126">
        <v>0</v>
      </c>
      <c r="T370" s="127">
        <f>S370*H370</f>
        <v>0</v>
      </c>
      <c r="AR370" s="12" t="s">
        <v>71</v>
      </c>
      <c r="AT370" s="12" t="s">
        <v>68</v>
      </c>
      <c r="AU370" s="12" t="s">
        <v>70</v>
      </c>
      <c r="AY370" s="12" t="s">
        <v>67</v>
      </c>
      <c r="BE370" s="128">
        <f>IF(N370="základní",J370,0)</f>
        <v>0</v>
      </c>
      <c r="BF370" s="128">
        <f>IF(N370="snížená",J370,0)</f>
        <v>0</v>
      </c>
      <c r="BG370" s="128">
        <f>IF(N370="zákl. přenesená",J370,0)</f>
        <v>0</v>
      </c>
      <c r="BH370" s="128">
        <f>IF(N370="sníž. přenesená",J370,0)</f>
        <v>0</v>
      </c>
      <c r="BI370" s="128">
        <f>IF(N370="nulová",J370,0)</f>
        <v>0</v>
      </c>
      <c r="BJ370" s="12" t="s">
        <v>37</v>
      </c>
      <c r="BK370" s="128">
        <f>ROUND(I370*H370,1)</f>
        <v>0</v>
      </c>
      <c r="BL370" s="12" t="s">
        <v>71</v>
      </c>
      <c r="BM370" s="12" t="s">
        <v>433</v>
      </c>
    </row>
    <row r="371" spans="2:51" s="7" customFormat="1" ht="13.5">
      <c r="B371" s="142"/>
      <c r="C371" s="143"/>
      <c r="D371" s="129" t="s">
        <v>126</v>
      </c>
      <c r="E371" s="144" t="s">
        <v>7</v>
      </c>
      <c r="F371" s="145" t="s">
        <v>342</v>
      </c>
      <c r="G371" s="143"/>
      <c r="H371" s="144" t="s">
        <v>7</v>
      </c>
      <c r="I371" s="146"/>
      <c r="J371" s="143"/>
      <c r="K371" s="143"/>
      <c r="L371" s="147"/>
      <c r="M371" s="148"/>
      <c r="N371" s="149"/>
      <c r="O371" s="149"/>
      <c r="P371" s="149"/>
      <c r="Q371" s="149"/>
      <c r="R371" s="149"/>
      <c r="S371" s="149"/>
      <c r="T371" s="150"/>
      <c r="AT371" s="151" t="s">
        <v>126</v>
      </c>
      <c r="AU371" s="151" t="s">
        <v>70</v>
      </c>
      <c r="AV371" s="7" t="s">
        <v>37</v>
      </c>
      <c r="AW371" s="7" t="s">
        <v>18</v>
      </c>
      <c r="AX371" s="7" t="s">
        <v>36</v>
      </c>
      <c r="AY371" s="151" t="s">
        <v>67</v>
      </c>
    </row>
    <row r="372" spans="2:51" s="8" customFormat="1" ht="13.5">
      <c r="B372" s="152"/>
      <c r="C372" s="153"/>
      <c r="D372" s="129" t="s">
        <v>126</v>
      </c>
      <c r="E372" s="154" t="s">
        <v>7</v>
      </c>
      <c r="F372" s="155" t="s">
        <v>434</v>
      </c>
      <c r="G372" s="153"/>
      <c r="H372" s="156">
        <v>4.56</v>
      </c>
      <c r="I372" s="157"/>
      <c r="J372" s="153"/>
      <c r="K372" s="153"/>
      <c r="L372" s="158"/>
      <c r="M372" s="159"/>
      <c r="N372" s="160"/>
      <c r="O372" s="160"/>
      <c r="P372" s="160"/>
      <c r="Q372" s="160"/>
      <c r="R372" s="160"/>
      <c r="S372" s="160"/>
      <c r="T372" s="161"/>
      <c r="AT372" s="162" t="s">
        <v>126</v>
      </c>
      <c r="AU372" s="162" t="s">
        <v>70</v>
      </c>
      <c r="AV372" s="8" t="s">
        <v>38</v>
      </c>
      <c r="AW372" s="8" t="s">
        <v>18</v>
      </c>
      <c r="AX372" s="8" t="s">
        <v>36</v>
      </c>
      <c r="AY372" s="162" t="s">
        <v>67</v>
      </c>
    </row>
    <row r="373" spans="2:51" s="7" customFormat="1" ht="13.5">
      <c r="B373" s="142"/>
      <c r="C373" s="143"/>
      <c r="D373" s="129" t="s">
        <v>126</v>
      </c>
      <c r="E373" s="144" t="s">
        <v>7</v>
      </c>
      <c r="F373" s="145" t="s">
        <v>423</v>
      </c>
      <c r="G373" s="143"/>
      <c r="H373" s="144" t="s">
        <v>7</v>
      </c>
      <c r="I373" s="146"/>
      <c r="J373" s="143"/>
      <c r="K373" s="143"/>
      <c r="L373" s="147"/>
      <c r="M373" s="148"/>
      <c r="N373" s="149"/>
      <c r="O373" s="149"/>
      <c r="P373" s="149"/>
      <c r="Q373" s="149"/>
      <c r="R373" s="149"/>
      <c r="S373" s="149"/>
      <c r="T373" s="150"/>
      <c r="AT373" s="151" t="s">
        <v>126</v>
      </c>
      <c r="AU373" s="151" t="s">
        <v>70</v>
      </c>
      <c r="AV373" s="7" t="s">
        <v>37</v>
      </c>
      <c r="AW373" s="7" t="s">
        <v>18</v>
      </c>
      <c r="AX373" s="7" t="s">
        <v>36</v>
      </c>
      <c r="AY373" s="151" t="s">
        <v>67</v>
      </c>
    </row>
    <row r="374" spans="2:51" s="8" customFormat="1" ht="13.5">
      <c r="B374" s="152"/>
      <c r="C374" s="153"/>
      <c r="D374" s="129" t="s">
        <v>126</v>
      </c>
      <c r="E374" s="154" t="s">
        <v>7</v>
      </c>
      <c r="F374" s="155" t="s">
        <v>435</v>
      </c>
      <c r="G374" s="153"/>
      <c r="H374" s="156">
        <v>7.5</v>
      </c>
      <c r="I374" s="157"/>
      <c r="J374" s="153"/>
      <c r="K374" s="153"/>
      <c r="L374" s="158"/>
      <c r="M374" s="159"/>
      <c r="N374" s="160"/>
      <c r="O374" s="160"/>
      <c r="P374" s="160"/>
      <c r="Q374" s="160"/>
      <c r="R374" s="160"/>
      <c r="S374" s="160"/>
      <c r="T374" s="161"/>
      <c r="AT374" s="162" t="s">
        <v>126</v>
      </c>
      <c r="AU374" s="162" t="s">
        <v>70</v>
      </c>
      <c r="AV374" s="8" t="s">
        <v>38</v>
      </c>
      <c r="AW374" s="8" t="s">
        <v>18</v>
      </c>
      <c r="AX374" s="8" t="s">
        <v>36</v>
      </c>
      <c r="AY374" s="162" t="s">
        <v>67</v>
      </c>
    </row>
    <row r="375" spans="2:51" s="7" customFormat="1" ht="13.5">
      <c r="B375" s="142"/>
      <c r="C375" s="143"/>
      <c r="D375" s="129" t="s">
        <v>126</v>
      </c>
      <c r="E375" s="144" t="s">
        <v>7</v>
      </c>
      <c r="F375" s="145" t="s">
        <v>425</v>
      </c>
      <c r="G375" s="143"/>
      <c r="H375" s="144" t="s">
        <v>7</v>
      </c>
      <c r="I375" s="146"/>
      <c r="J375" s="143"/>
      <c r="K375" s="143"/>
      <c r="L375" s="147"/>
      <c r="M375" s="148"/>
      <c r="N375" s="149"/>
      <c r="O375" s="149"/>
      <c r="P375" s="149"/>
      <c r="Q375" s="149"/>
      <c r="R375" s="149"/>
      <c r="S375" s="149"/>
      <c r="T375" s="150"/>
      <c r="AT375" s="151" t="s">
        <v>126</v>
      </c>
      <c r="AU375" s="151" t="s">
        <v>70</v>
      </c>
      <c r="AV375" s="7" t="s">
        <v>37</v>
      </c>
      <c r="AW375" s="7" t="s">
        <v>18</v>
      </c>
      <c r="AX375" s="7" t="s">
        <v>36</v>
      </c>
      <c r="AY375" s="151" t="s">
        <v>67</v>
      </c>
    </row>
    <row r="376" spans="2:51" s="8" customFormat="1" ht="13.5">
      <c r="B376" s="152"/>
      <c r="C376" s="153"/>
      <c r="D376" s="129" t="s">
        <v>126</v>
      </c>
      <c r="E376" s="154" t="s">
        <v>7</v>
      </c>
      <c r="F376" s="155" t="s">
        <v>435</v>
      </c>
      <c r="G376" s="153"/>
      <c r="H376" s="156">
        <v>7.5</v>
      </c>
      <c r="I376" s="157"/>
      <c r="J376" s="153"/>
      <c r="K376" s="153"/>
      <c r="L376" s="158"/>
      <c r="M376" s="159"/>
      <c r="N376" s="160"/>
      <c r="O376" s="160"/>
      <c r="P376" s="160"/>
      <c r="Q376" s="160"/>
      <c r="R376" s="160"/>
      <c r="S376" s="160"/>
      <c r="T376" s="161"/>
      <c r="AT376" s="162" t="s">
        <v>126</v>
      </c>
      <c r="AU376" s="162" t="s">
        <v>70</v>
      </c>
      <c r="AV376" s="8" t="s">
        <v>38</v>
      </c>
      <c r="AW376" s="8" t="s">
        <v>18</v>
      </c>
      <c r="AX376" s="8" t="s">
        <v>36</v>
      </c>
      <c r="AY376" s="162" t="s">
        <v>67</v>
      </c>
    </row>
    <row r="377" spans="2:51" s="7" customFormat="1" ht="13.5">
      <c r="B377" s="142"/>
      <c r="C377" s="143"/>
      <c r="D377" s="129" t="s">
        <v>126</v>
      </c>
      <c r="E377" s="144" t="s">
        <v>7</v>
      </c>
      <c r="F377" s="145" t="s">
        <v>426</v>
      </c>
      <c r="G377" s="143"/>
      <c r="H377" s="144" t="s">
        <v>7</v>
      </c>
      <c r="I377" s="146"/>
      <c r="J377" s="143"/>
      <c r="K377" s="143"/>
      <c r="L377" s="147"/>
      <c r="M377" s="148"/>
      <c r="N377" s="149"/>
      <c r="O377" s="149"/>
      <c r="P377" s="149"/>
      <c r="Q377" s="149"/>
      <c r="R377" s="149"/>
      <c r="S377" s="149"/>
      <c r="T377" s="150"/>
      <c r="AT377" s="151" t="s">
        <v>126</v>
      </c>
      <c r="AU377" s="151" t="s">
        <v>70</v>
      </c>
      <c r="AV377" s="7" t="s">
        <v>37</v>
      </c>
      <c r="AW377" s="7" t="s">
        <v>18</v>
      </c>
      <c r="AX377" s="7" t="s">
        <v>36</v>
      </c>
      <c r="AY377" s="151" t="s">
        <v>67</v>
      </c>
    </row>
    <row r="378" spans="2:51" s="8" customFormat="1" ht="13.5">
      <c r="B378" s="152"/>
      <c r="C378" s="153"/>
      <c r="D378" s="129" t="s">
        <v>126</v>
      </c>
      <c r="E378" s="154" t="s">
        <v>7</v>
      </c>
      <c r="F378" s="155" t="s">
        <v>435</v>
      </c>
      <c r="G378" s="153"/>
      <c r="H378" s="156">
        <v>7.5</v>
      </c>
      <c r="I378" s="157"/>
      <c r="J378" s="153"/>
      <c r="K378" s="153"/>
      <c r="L378" s="158"/>
      <c r="M378" s="159"/>
      <c r="N378" s="160"/>
      <c r="O378" s="160"/>
      <c r="P378" s="160"/>
      <c r="Q378" s="160"/>
      <c r="R378" s="160"/>
      <c r="S378" s="160"/>
      <c r="T378" s="161"/>
      <c r="AT378" s="162" t="s">
        <v>126</v>
      </c>
      <c r="AU378" s="162" t="s">
        <v>70</v>
      </c>
      <c r="AV378" s="8" t="s">
        <v>38</v>
      </c>
      <c r="AW378" s="8" t="s">
        <v>18</v>
      </c>
      <c r="AX378" s="8" t="s">
        <v>36</v>
      </c>
      <c r="AY378" s="162" t="s">
        <v>67</v>
      </c>
    </row>
    <row r="379" spans="2:51" s="9" customFormat="1" ht="13.5">
      <c r="B379" s="163"/>
      <c r="C379" s="164"/>
      <c r="D379" s="129" t="s">
        <v>126</v>
      </c>
      <c r="E379" s="165" t="s">
        <v>7</v>
      </c>
      <c r="F379" s="166" t="s">
        <v>155</v>
      </c>
      <c r="G379" s="164"/>
      <c r="H379" s="167">
        <v>27.06</v>
      </c>
      <c r="I379" s="168"/>
      <c r="J379" s="164"/>
      <c r="K379" s="164"/>
      <c r="L379" s="169"/>
      <c r="M379" s="170"/>
      <c r="N379" s="171"/>
      <c r="O379" s="171"/>
      <c r="P379" s="171"/>
      <c r="Q379" s="171"/>
      <c r="R379" s="171"/>
      <c r="S379" s="171"/>
      <c r="T379" s="172"/>
      <c r="AT379" s="173" t="s">
        <v>126</v>
      </c>
      <c r="AU379" s="173" t="s">
        <v>70</v>
      </c>
      <c r="AV379" s="9" t="s">
        <v>71</v>
      </c>
      <c r="AW379" s="9" t="s">
        <v>18</v>
      </c>
      <c r="AX379" s="9" t="s">
        <v>37</v>
      </c>
      <c r="AY379" s="173" t="s">
        <v>67</v>
      </c>
    </row>
    <row r="380" spans="2:65" s="1" customFormat="1" ht="25.5" customHeight="1">
      <c r="B380" s="23"/>
      <c r="C380" s="118" t="s">
        <v>436</v>
      </c>
      <c r="D380" s="118" t="s">
        <v>68</v>
      </c>
      <c r="E380" s="119" t="s">
        <v>437</v>
      </c>
      <c r="F380" s="120" t="s">
        <v>438</v>
      </c>
      <c r="G380" s="121" t="s">
        <v>131</v>
      </c>
      <c r="H380" s="122">
        <v>471.26</v>
      </c>
      <c r="I380" s="123"/>
      <c r="J380" s="122">
        <f>ROUND(I380*H380,1)</f>
        <v>0</v>
      </c>
      <c r="K380" s="120" t="s">
        <v>122</v>
      </c>
      <c r="L380" s="33"/>
      <c r="M380" s="124" t="s">
        <v>7</v>
      </c>
      <c r="N380" s="125" t="s">
        <v>25</v>
      </c>
      <c r="O380" s="24"/>
      <c r="P380" s="126">
        <f>O380*H380</f>
        <v>0</v>
      </c>
      <c r="Q380" s="126">
        <v>0.10422</v>
      </c>
      <c r="R380" s="126">
        <f>Q380*H380</f>
        <v>49.114717199999994</v>
      </c>
      <c r="S380" s="126">
        <v>0</v>
      </c>
      <c r="T380" s="127">
        <f>S380*H380</f>
        <v>0</v>
      </c>
      <c r="AR380" s="12" t="s">
        <v>71</v>
      </c>
      <c r="AT380" s="12" t="s">
        <v>68</v>
      </c>
      <c r="AU380" s="12" t="s">
        <v>70</v>
      </c>
      <c r="AY380" s="12" t="s">
        <v>67</v>
      </c>
      <c r="BE380" s="128">
        <f>IF(N380="základní",J380,0)</f>
        <v>0</v>
      </c>
      <c r="BF380" s="128">
        <f>IF(N380="snížená",J380,0)</f>
        <v>0</v>
      </c>
      <c r="BG380" s="128">
        <f>IF(N380="zákl. přenesená",J380,0)</f>
        <v>0</v>
      </c>
      <c r="BH380" s="128">
        <f>IF(N380="sníž. přenesená",J380,0)</f>
        <v>0</v>
      </c>
      <c r="BI380" s="128">
        <f>IF(N380="nulová",J380,0)</f>
        <v>0</v>
      </c>
      <c r="BJ380" s="12" t="s">
        <v>37</v>
      </c>
      <c r="BK380" s="128">
        <f>ROUND(I380*H380,1)</f>
        <v>0</v>
      </c>
      <c r="BL380" s="12" t="s">
        <v>71</v>
      </c>
      <c r="BM380" s="12" t="s">
        <v>439</v>
      </c>
    </row>
    <row r="381" spans="2:51" s="7" customFormat="1" ht="13.5">
      <c r="B381" s="142"/>
      <c r="C381" s="143"/>
      <c r="D381" s="129" t="s">
        <v>126</v>
      </c>
      <c r="E381" s="144" t="s">
        <v>7</v>
      </c>
      <c r="F381" s="145" t="s">
        <v>342</v>
      </c>
      <c r="G381" s="143"/>
      <c r="H381" s="144" t="s">
        <v>7</v>
      </c>
      <c r="I381" s="146"/>
      <c r="J381" s="143"/>
      <c r="K381" s="143"/>
      <c r="L381" s="147"/>
      <c r="M381" s="148"/>
      <c r="N381" s="149"/>
      <c r="O381" s="149"/>
      <c r="P381" s="149"/>
      <c r="Q381" s="149"/>
      <c r="R381" s="149"/>
      <c r="S381" s="149"/>
      <c r="T381" s="150"/>
      <c r="AT381" s="151" t="s">
        <v>126</v>
      </c>
      <c r="AU381" s="151" t="s">
        <v>70</v>
      </c>
      <c r="AV381" s="7" t="s">
        <v>37</v>
      </c>
      <c r="AW381" s="7" t="s">
        <v>18</v>
      </c>
      <c r="AX381" s="7" t="s">
        <v>36</v>
      </c>
      <c r="AY381" s="151" t="s">
        <v>67</v>
      </c>
    </row>
    <row r="382" spans="2:51" s="8" customFormat="1" ht="13.5">
      <c r="B382" s="152"/>
      <c r="C382" s="153"/>
      <c r="D382" s="129" t="s">
        <v>126</v>
      </c>
      <c r="E382" s="154" t="s">
        <v>7</v>
      </c>
      <c r="F382" s="155" t="s">
        <v>440</v>
      </c>
      <c r="G382" s="153"/>
      <c r="H382" s="156">
        <v>69.67</v>
      </c>
      <c r="I382" s="157"/>
      <c r="J382" s="153"/>
      <c r="K382" s="153"/>
      <c r="L382" s="158"/>
      <c r="M382" s="159"/>
      <c r="N382" s="160"/>
      <c r="O382" s="160"/>
      <c r="P382" s="160"/>
      <c r="Q382" s="160"/>
      <c r="R382" s="160"/>
      <c r="S382" s="160"/>
      <c r="T382" s="161"/>
      <c r="AT382" s="162" t="s">
        <v>126</v>
      </c>
      <c r="AU382" s="162" t="s">
        <v>70</v>
      </c>
      <c r="AV382" s="8" t="s">
        <v>38</v>
      </c>
      <c r="AW382" s="8" t="s">
        <v>18</v>
      </c>
      <c r="AX382" s="8" t="s">
        <v>36</v>
      </c>
      <c r="AY382" s="162" t="s">
        <v>67</v>
      </c>
    </row>
    <row r="383" spans="2:51" s="8" customFormat="1" ht="13.5">
      <c r="B383" s="152"/>
      <c r="C383" s="153"/>
      <c r="D383" s="129" t="s">
        <v>126</v>
      </c>
      <c r="E383" s="154" t="s">
        <v>7</v>
      </c>
      <c r="F383" s="155" t="s">
        <v>441</v>
      </c>
      <c r="G383" s="153"/>
      <c r="H383" s="156">
        <v>-10.4</v>
      </c>
      <c r="I383" s="157"/>
      <c r="J383" s="153"/>
      <c r="K383" s="153"/>
      <c r="L383" s="158"/>
      <c r="M383" s="159"/>
      <c r="N383" s="160"/>
      <c r="O383" s="160"/>
      <c r="P383" s="160"/>
      <c r="Q383" s="160"/>
      <c r="R383" s="160"/>
      <c r="S383" s="160"/>
      <c r="T383" s="161"/>
      <c r="AT383" s="162" t="s">
        <v>126</v>
      </c>
      <c r="AU383" s="162" t="s">
        <v>70</v>
      </c>
      <c r="AV383" s="8" t="s">
        <v>38</v>
      </c>
      <c r="AW383" s="8" t="s">
        <v>18</v>
      </c>
      <c r="AX383" s="8" t="s">
        <v>36</v>
      </c>
      <c r="AY383" s="162" t="s">
        <v>67</v>
      </c>
    </row>
    <row r="384" spans="2:51" s="7" customFormat="1" ht="13.5">
      <c r="B384" s="142"/>
      <c r="C384" s="143"/>
      <c r="D384" s="129" t="s">
        <v>126</v>
      </c>
      <c r="E384" s="144" t="s">
        <v>7</v>
      </c>
      <c r="F384" s="145" t="s">
        <v>423</v>
      </c>
      <c r="G384" s="143"/>
      <c r="H384" s="144" t="s">
        <v>7</v>
      </c>
      <c r="I384" s="146"/>
      <c r="J384" s="143"/>
      <c r="K384" s="143"/>
      <c r="L384" s="147"/>
      <c r="M384" s="148"/>
      <c r="N384" s="149"/>
      <c r="O384" s="149"/>
      <c r="P384" s="149"/>
      <c r="Q384" s="149"/>
      <c r="R384" s="149"/>
      <c r="S384" s="149"/>
      <c r="T384" s="150"/>
      <c r="AT384" s="151" t="s">
        <v>126</v>
      </c>
      <c r="AU384" s="151" t="s">
        <v>70</v>
      </c>
      <c r="AV384" s="7" t="s">
        <v>37</v>
      </c>
      <c r="AW384" s="7" t="s">
        <v>18</v>
      </c>
      <c r="AX384" s="7" t="s">
        <v>36</v>
      </c>
      <c r="AY384" s="151" t="s">
        <v>67</v>
      </c>
    </row>
    <row r="385" spans="2:51" s="8" customFormat="1" ht="13.5">
      <c r="B385" s="152"/>
      <c r="C385" s="153"/>
      <c r="D385" s="129" t="s">
        <v>126</v>
      </c>
      <c r="E385" s="154" t="s">
        <v>7</v>
      </c>
      <c r="F385" s="155" t="s">
        <v>442</v>
      </c>
      <c r="G385" s="153"/>
      <c r="H385" s="156">
        <v>150.68</v>
      </c>
      <c r="I385" s="157"/>
      <c r="J385" s="153"/>
      <c r="K385" s="153"/>
      <c r="L385" s="158"/>
      <c r="M385" s="159"/>
      <c r="N385" s="160"/>
      <c r="O385" s="160"/>
      <c r="P385" s="160"/>
      <c r="Q385" s="160"/>
      <c r="R385" s="160"/>
      <c r="S385" s="160"/>
      <c r="T385" s="161"/>
      <c r="AT385" s="162" t="s">
        <v>126</v>
      </c>
      <c r="AU385" s="162" t="s">
        <v>70</v>
      </c>
      <c r="AV385" s="8" t="s">
        <v>38</v>
      </c>
      <c r="AW385" s="8" t="s">
        <v>18</v>
      </c>
      <c r="AX385" s="8" t="s">
        <v>36</v>
      </c>
      <c r="AY385" s="162" t="s">
        <v>67</v>
      </c>
    </row>
    <row r="386" spans="2:51" s="8" customFormat="1" ht="13.5">
      <c r="B386" s="152"/>
      <c r="C386" s="153"/>
      <c r="D386" s="129" t="s">
        <v>126</v>
      </c>
      <c r="E386" s="154" t="s">
        <v>7</v>
      </c>
      <c r="F386" s="155" t="s">
        <v>443</v>
      </c>
      <c r="G386" s="153"/>
      <c r="H386" s="156">
        <v>-13.6</v>
      </c>
      <c r="I386" s="157"/>
      <c r="J386" s="153"/>
      <c r="K386" s="153"/>
      <c r="L386" s="158"/>
      <c r="M386" s="159"/>
      <c r="N386" s="160"/>
      <c r="O386" s="160"/>
      <c r="P386" s="160"/>
      <c r="Q386" s="160"/>
      <c r="R386" s="160"/>
      <c r="S386" s="160"/>
      <c r="T386" s="161"/>
      <c r="AT386" s="162" t="s">
        <v>126</v>
      </c>
      <c r="AU386" s="162" t="s">
        <v>70</v>
      </c>
      <c r="AV386" s="8" t="s">
        <v>38</v>
      </c>
      <c r="AW386" s="8" t="s">
        <v>18</v>
      </c>
      <c r="AX386" s="8" t="s">
        <v>36</v>
      </c>
      <c r="AY386" s="162" t="s">
        <v>67</v>
      </c>
    </row>
    <row r="387" spans="2:51" s="7" customFormat="1" ht="13.5">
      <c r="B387" s="142"/>
      <c r="C387" s="143"/>
      <c r="D387" s="129" t="s">
        <v>126</v>
      </c>
      <c r="E387" s="144" t="s">
        <v>7</v>
      </c>
      <c r="F387" s="145" t="s">
        <v>425</v>
      </c>
      <c r="G387" s="143"/>
      <c r="H387" s="144" t="s">
        <v>7</v>
      </c>
      <c r="I387" s="146"/>
      <c r="J387" s="143"/>
      <c r="K387" s="143"/>
      <c r="L387" s="147"/>
      <c r="M387" s="148"/>
      <c r="N387" s="149"/>
      <c r="O387" s="149"/>
      <c r="P387" s="149"/>
      <c r="Q387" s="149"/>
      <c r="R387" s="149"/>
      <c r="S387" s="149"/>
      <c r="T387" s="150"/>
      <c r="AT387" s="151" t="s">
        <v>126</v>
      </c>
      <c r="AU387" s="151" t="s">
        <v>70</v>
      </c>
      <c r="AV387" s="7" t="s">
        <v>37</v>
      </c>
      <c r="AW387" s="7" t="s">
        <v>18</v>
      </c>
      <c r="AX387" s="7" t="s">
        <v>36</v>
      </c>
      <c r="AY387" s="151" t="s">
        <v>67</v>
      </c>
    </row>
    <row r="388" spans="2:51" s="8" customFormat="1" ht="13.5">
      <c r="B388" s="152"/>
      <c r="C388" s="153"/>
      <c r="D388" s="129" t="s">
        <v>126</v>
      </c>
      <c r="E388" s="154" t="s">
        <v>7</v>
      </c>
      <c r="F388" s="155" t="s">
        <v>442</v>
      </c>
      <c r="G388" s="153"/>
      <c r="H388" s="156">
        <v>150.68</v>
      </c>
      <c r="I388" s="157"/>
      <c r="J388" s="153"/>
      <c r="K388" s="153"/>
      <c r="L388" s="158"/>
      <c r="M388" s="159"/>
      <c r="N388" s="160"/>
      <c r="O388" s="160"/>
      <c r="P388" s="160"/>
      <c r="Q388" s="160"/>
      <c r="R388" s="160"/>
      <c r="S388" s="160"/>
      <c r="T388" s="161"/>
      <c r="AT388" s="162" t="s">
        <v>126</v>
      </c>
      <c r="AU388" s="162" t="s">
        <v>70</v>
      </c>
      <c r="AV388" s="8" t="s">
        <v>38</v>
      </c>
      <c r="AW388" s="8" t="s">
        <v>18</v>
      </c>
      <c r="AX388" s="8" t="s">
        <v>36</v>
      </c>
      <c r="AY388" s="162" t="s">
        <v>67</v>
      </c>
    </row>
    <row r="389" spans="2:51" s="8" customFormat="1" ht="13.5">
      <c r="B389" s="152"/>
      <c r="C389" s="153"/>
      <c r="D389" s="129" t="s">
        <v>126</v>
      </c>
      <c r="E389" s="154" t="s">
        <v>7</v>
      </c>
      <c r="F389" s="155" t="s">
        <v>443</v>
      </c>
      <c r="G389" s="153"/>
      <c r="H389" s="156">
        <v>-13.6</v>
      </c>
      <c r="I389" s="157"/>
      <c r="J389" s="153"/>
      <c r="K389" s="153"/>
      <c r="L389" s="158"/>
      <c r="M389" s="159"/>
      <c r="N389" s="160"/>
      <c r="O389" s="160"/>
      <c r="P389" s="160"/>
      <c r="Q389" s="160"/>
      <c r="R389" s="160"/>
      <c r="S389" s="160"/>
      <c r="T389" s="161"/>
      <c r="AT389" s="162" t="s">
        <v>126</v>
      </c>
      <c r="AU389" s="162" t="s">
        <v>70</v>
      </c>
      <c r="AV389" s="8" t="s">
        <v>38</v>
      </c>
      <c r="AW389" s="8" t="s">
        <v>18</v>
      </c>
      <c r="AX389" s="8" t="s">
        <v>36</v>
      </c>
      <c r="AY389" s="162" t="s">
        <v>67</v>
      </c>
    </row>
    <row r="390" spans="2:51" s="7" customFormat="1" ht="13.5">
      <c r="B390" s="142"/>
      <c r="C390" s="143"/>
      <c r="D390" s="129" t="s">
        <v>126</v>
      </c>
      <c r="E390" s="144" t="s">
        <v>7</v>
      </c>
      <c r="F390" s="145" t="s">
        <v>426</v>
      </c>
      <c r="G390" s="143"/>
      <c r="H390" s="144" t="s">
        <v>7</v>
      </c>
      <c r="I390" s="146"/>
      <c r="J390" s="143"/>
      <c r="K390" s="143"/>
      <c r="L390" s="147"/>
      <c r="M390" s="148"/>
      <c r="N390" s="149"/>
      <c r="O390" s="149"/>
      <c r="P390" s="149"/>
      <c r="Q390" s="149"/>
      <c r="R390" s="149"/>
      <c r="S390" s="149"/>
      <c r="T390" s="150"/>
      <c r="AT390" s="151" t="s">
        <v>126</v>
      </c>
      <c r="AU390" s="151" t="s">
        <v>70</v>
      </c>
      <c r="AV390" s="7" t="s">
        <v>37</v>
      </c>
      <c r="AW390" s="7" t="s">
        <v>18</v>
      </c>
      <c r="AX390" s="7" t="s">
        <v>36</v>
      </c>
      <c r="AY390" s="151" t="s">
        <v>67</v>
      </c>
    </row>
    <row r="391" spans="2:51" s="8" customFormat="1" ht="13.5">
      <c r="B391" s="152"/>
      <c r="C391" s="153"/>
      <c r="D391" s="129" t="s">
        <v>126</v>
      </c>
      <c r="E391" s="154" t="s">
        <v>7</v>
      </c>
      <c r="F391" s="155" t="s">
        <v>444</v>
      </c>
      <c r="G391" s="153"/>
      <c r="H391" s="156">
        <v>151.43</v>
      </c>
      <c r="I391" s="157"/>
      <c r="J391" s="153"/>
      <c r="K391" s="153"/>
      <c r="L391" s="158"/>
      <c r="M391" s="159"/>
      <c r="N391" s="160"/>
      <c r="O391" s="160"/>
      <c r="P391" s="160"/>
      <c r="Q391" s="160"/>
      <c r="R391" s="160"/>
      <c r="S391" s="160"/>
      <c r="T391" s="161"/>
      <c r="AT391" s="162" t="s">
        <v>126</v>
      </c>
      <c r="AU391" s="162" t="s">
        <v>70</v>
      </c>
      <c r="AV391" s="8" t="s">
        <v>38</v>
      </c>
      <c r="AW391" s="8" t="s">
        <v>18</v>
      </c>
      <c r="AX391" s="8" t="s">
        <v>36</v>
      </c>
      <c r="AY391" s="162" t="s">
        <v>67</v>
      </c>
    </row>
    <row r="392" spans="2:51" s="8" customFormat="1" ht="13.5">
      <c r="B392" s="152"/>
      <c r="C392" s="153"/>
      <c r="D392" s="129" t="s">
        <v>126</v>
      </c>
      <c r="E392" s="154" t="s">
        <v>7</v>
      </c>
      <c r="F392" s="155" t="s">
        <v>443</v>
      </c>
      <c r="G392" s="153"/>
      <c r="H392" s="156">
        <v>-13.6</v>
      </c>
      <c r="I392" s="157"/>
      <c r="J392" s="153"/>
      <c r="K392" s="153"/>
      <c r="L392" s="158"/>
      <c r="M392" s="159"/>
      <c r="N392" s="160"/>
      <c r="O392" s="160"/>
      <c r="P392" s="160"/>
      <c r="Q392" s="160"/>
      <c r="R392" s="160"/>
      <c r="S392" s="160"/>
      <c r="T392" s="161"/>
      <c r="AT392" s="162" t="s">
        <v>126</v>
      </c>
      <c r="AU392" s="162" t="s">
        <v>70</v>
      </c>
      <c r="AV392" s="8" t="s">
        <v>38</v>
      </c>
      <c r="AW392" s="8" t="s">
        <v>18</v>
      </c>
      <c r="AX392" s="8" t="s">
        <v>36</v>
      </c>
      <c r="AY392" s="162" t="s">
        <v>67</v>
      </c>
    </row>
    <row r="393" spans="2:51" s="9" customFormat="1" ht="13.5">
      <c r="B393" s="163"/>
      <c r="C393" s="164"/>
      <c r="D393" s="129" t="s">
        <v>126</v>
      </c>
      <c r="E393" s="165" t="s">
        <v>7</v>
      </c>
      <c r="F393" s="166" t="s">
        <v>155</v>
      </c>
      <c r="G393" s="164"/>
      <c r="H393" s="167">
        <v>471.26</v>
      </c>
      <c r="I393" s="168"/>
      <c r="J393" s="164"/>
      <c r="K393" s="164"/>
      <c r="L393" s="169"/>
      <c r="M393" s="170"/>
      <c r="N393" s="171"/>
      <c r="O393" s="171"/>
      <c r="P393" s="171"/>
      <c r="Q393" s="171"/>
      <c r="R393" s="171"/>
      <c r="S393" s="171"/>
      <c r="T393" s="172"/>
      <c r="AT393" s="173" t="s">
        <v>126</v>
      </c>
      <c r="AU393" s="173" t="s">
        <v>70</v>
      </c>
      <c r="AV393" s="9" t="s">
        <v>71</v>
      </c>
      <c r="AW393" s="9" t="s">
        <v>18</v>
      </c>
      <c r="AX393" s="9" t="s">
        <v>37</v>
      </c>
      <c r="AY393" s="173" t="s">
        <v>67</v>
      </c>
    </row>
    <row r="394" spans="2:65" s="1" customFormat="1" ht="16.5" customHeight="1">
      <c r="B394" s="23"/>
      <c r="C394" s="118" t="s">
        <v>445</v>
      </c>
      <c r="D394" s="118" t="s">
        <v>68</v>
      </c>
      <c r="E394" s="119" t="s">
        <v>446</v>
      </c>
      <c r="F394" s="120" t="s">
        <v>447</v>
      </c>
      <c r="G394" s="121" t="s">
        <v>121</v>
      </c>
      <c r="H394" s="122">
        <v>135.27</v>
      </c>
      <c r="I394" s="123"/>
      <c r="J394" s="122">
        <f>ROUND(I394*H394,1)</f>
        <v>0</v>
      </c>
      <c r="K394" s="120" t="s">
        <v>122</v>
      </c>
      <c r="L394" s="33"/>
      <c r="M394" s="124" t="s">
        <v>7</v>
      </c>
      <c r="N394" s="125" t="s">
        <v>25</v>
      </c>
      <c r="O394" s="24"/>
      <c r="P394" s="126">
        <f>O394*H394</f>
        <v>0</v>
      </c>
      <c r="Q394" s="126">
        <v>0.00012</v>
      </c>
      <c r="R394" s="126">
        <f>Q394*H394</f>
        <v>0.0162324</v>
      </c>
      <c r="S394" s="126">
        <v>0</v>
      </c>
      <c r="T394" s="127">
        <f>S394*H394</f>
        <v>0</v>
      </c>
      <c r="AR394" s="12" t="s">
        <v>71</v>
      </c>
      <c r="AT394" s="12" t="s">
        <v>68</v>
      </c>
      <c r="AU394" s="12" t="s">
        <v>70</v>
      </c>
      <c r="AY394" s="12" t="s">
        <v>67</v>
      </c>
      <c r="BE394" s="128">
        <f>IF(N394="základní",J394,0)</f>
        <v>0</v>
      </c>
      <c r="BF394" s="128">
        <f>IF(N394="snížená",J394,0)</f>
        <v>0</v>
      </c>
      <c r="BG394" s="128">
        <f>IF(N394="zákl. přenesená",J394,0)</f>
        <v>0</v>
      </c>
      <c r="BH394" s="128">
        <f>IF(N394="sníž. přenesená",J394,0)</f>
        <v>0</v>
      </c>
      <c r="BI394" s="128">
        <f>IF(N394="nulová",J394,0)</f>
        <v>0</v>
      </c>
      <c r="BJ394" s="12" t="s">
        <v>37</v>
      </c>
      <c r="BK394" s="128">
        <f>ROUND(I394*H394,1)</f>
        <v>0</v>
      </c>
      <c r="BL394" s="12" t="s">
        <v>71</v>
      </c>
      <c r="BM394" s="12" t="s">
        <v>448</v>
      </c>
    </row>
    <row r="395" spans="2:47" s="1" customFormat="1" ht="54">
      <c r="B395" s="23"/>
      <c r="C395" s="35"/>
      <c r="D395" s="129" t="s">
        <v>124</v>
      </c>
      <c r="E395" s="35"/>
      <c r="F395" s="130" t="s">
        <v>449</v>
      </c>
      <c r="G395" s="35"/>
      <c r="H395" s="35"/>
      <c r="I395" s="91"/>
      <c r="J395" s="35"/>
      <c r="K395" s="35"/>
      <c r="L395" s="33"/>
      <c r="M395" s="131"/>
      <c r="N395" s="24"/>
      <c r="O395" s="24"/>
      <c r="P395" s="24"/>
      <c r="Q395" s="24"/>
      <c r="R395" s="24"/>
      <c r="S395" s="24"/>
      <c r="T395" s="38"/>
      <c r="AT395" s="12" t="s">
        <v>124</v>
      </c>
      <c r="AU395" s="12" t="s">
        <v>70</v>
      </c>
    </row>
    <row r="396" spans="2:51" s="7" customFormat="1" ht="13.5">
      <c r="B396" s="142"/>
      <c r="C396" s="143"/>
      <c r="D396" s="129" t="s">
        <v>126</v>
      </c>
      <c r="E396" s="144" t="s">
        <v>7</v>
      </c>
      <c r="F396" s="145" t="s">
        <v>342</v>
      </c>
      <c r="G396" s="143"/>
      <c r="H396" s="144" t="s">
        <v>7</v>
      </c>
      <c r="I396" s="146"/>
      <c r="J396" s="143"/>
      <c r="K396" s="143"/>
      <c r="L396" s="147"/>
      <c r="M396" s="148"/>
      <c r="N396" s="149"/>
      <c r="O396" s="149"/>
      <c r="P396" s="149"/>
      <c r="Q396" s="149"/>
      <c r="R396" s="149"/>
      <c r="S396" s="149"/>
      <c r="T396" s="150"/>
      <c r="AT396" s="151" t="s">
        <v>126</v>
      </c>
      <c r="AU396" s="151" t="s">
        <v>70</v>
      </c>
      <c r="AV396" s="7" t="s">
        <v>37</v>
      </c>
      <c r="AW396" s="7" t="s">
        <v>18</v>
      </c>
      <c r="AX396" s="7" t="s">
        <v>36</v>
      </c>
      <c r="AY396" s="151" t="s">
        <v>67</v>
      </c>
    </row>
    <row r="397" spans="2:51" s="8" customFormat="1" ht="13.5">
      <c r="B397" s="152"/>
      <c r="C397" s="153"/>
      <c r="D397" s="129" t="s">
        <v>126</v>
      </c>
      <c r="E397" s="154" t="s">
        <v>7</v>
      </c>
      <c r="F397" s="155" t="s">
        <v>450</v>
      </c>
      <c r="G397" s="153"/>
      <c r="H397" s="156">
        <v>22.26</v>
      </c>
      <c r="I397" s="157"/>
      <c r="J397" s="153"/>
      <c r="K397" s="153"/>
      <c r="L397" s="158"/>
      <c r="M397" s="159"/>
      <c r="N397" s="160"/>
      <c r="O397" s="160"/>
      <c r="P397" s="160"/>
      <c r="Q397" s="160"/>
      <c r="R397" s="160"/>
      <c r="S397" s="160"/>
      <c r="T397" s="161"/>
      <c r="AT397" s="162" t="s">
        <v>126</v>
      </c>
      <c r="AU397" s="162" t="s">
        <v>70</v>
      </c>
      <c r="AV397" s="8" t="s">
        <v>38</v>
      </c>
      <c r="AW397" s="8" t="s">
        <v>18</v>
      </c>
      <c r="AX397" s="8" t="s">
        <v>36</v>
      </c>
      <c r="AY397" s="162" t="s">
        <v>67</v>
      </c>
    </row>
    <row r="398" spans="2:51" s="7" customFormat="1" ht="13.5">
      <c r="B398" s="142"/>
      <c r="C398" s="143"/>
      <c r="D398" s="129" t="s">
        <v>126</v>
      </c>
      <c r="E398" s="144" t="s">
        <v>7</v>
      </c>
      <c r="F398" s="145" t="s">
        <v>423</v>
      </c>
      <c r="G398" s="143"/>
      <c r="H398" s="144" t="s">
        <v>7</v>
      </c>
      <c r="I398" s="146"/>
      <c r="J398" s="143"/>
      <c r="K398" s="143"/>
      <c r="L398" s="147"/>
      <c r="M398" s="148"/>
      <c r="N398" s="149"/>
      <c r="O398" s="149"/>
      <c r="P398" s="149"/>
      <c r="Q398" s="149"/>
      <c r="R398" s="149"/>
      <c r="S398" s="149"/>
      <c r="T398" s="150"/>
      <c r="AT398" s="151" t="s">
        <v>126</v>
      </c>
      <c r="AU398" s="151" t="s">
        <v>70</v>
      </c>
      <c r="AV398" s="7" t="s">
        <v>37</v>
      </c>
      <c r="AW398" s="7" t="s">
        <v>18</v>
      </c>
      <c r="AX398" s="7" t="s">
        <v>36</v>
      </c>
      <c r="AY398" s="151" t="s">
        <v>67</v>
      </c>
    </row>
    <row r="399" spans="2:51" s="8" customFormat="1" ht="13.5">
      <c r="B399" s="152"/>
      <c r="C399" s="153"/>
      <c r="D399" s="129" t="s">
        <v>126</v>
      </c>
      <c r="E399" s="154" t="s">
        <v>7</v>
      </c>
      <c r="F399" s="155" t="s">
        <v>451</v>
      </c>
      <c r="G399" s="153"/>
      <c r="H399" s="156">
        <v>37.67</v>
      </c>
      <c r="I399" s="157"/>
      <c r="J399" s="153"/>
      <c r="K399" s="153"/>
      <c r="L399" s="158"/>
      <c r="M399" s="159"/>
      <c r="N399" s="160"/>
      <c r="O399" s="160"/>
      <c r="P399" s="160"/>
      <c r="Q399" s="160"/>
      <c r="R399" s="160"/>
      <c r="S399" s="160"/>
      <c r="T399" s="161"/>
      <c r="AT399" s="162" t="s">
        <v>126</v>
      </c>
      <c r="AU399" s="162" t="s">
        <v>70</v>
      </c>
      <c r="AV399" s="8" t="s">
        <v>38</v>
      </c>
      <c r="AW399" s="8" t="s">
        <v>18</v>
      </c>
      <c r="AX399" s="8" t="s">
        <v>36</v>
      </c>
      <c r="AY399" s="162" t="s">
        <v>67</v>
      </c>
    </row>
    <row r="400" spans="2:51" s="7" customFormat="1" ht="13.5">
      <c r="B400" s="142"/>
      <c r="C400" s="143"/>
      <c r="D400" s="129" t="s">
        <v>126</v>
      </c>
      <c r="E400" s="144" t="s">
        <v>7</v>
      </c>
      <c r="F400" s="145" t="s">
        <v>425</v>
      </c>
      <c r="G400" s="143"/>
      <c r="H400" s="144" t="s">
        <v>7</v>
      </c>
      <c r="I400" s="146"/>
      <c r="J400" s="143"/>
      <c r="K400" s="143"/>
      <c r="L400" s="147"/>
      <c r="M400" s="148"/>
      <c r="N400" s="149"/>
      <c r="O400" s="149"/>
      <c r="P400" s="149"/>
      <c r="Q400" s="149"/>
      <c r="R400" s="149"/>
      <c r="S400" s="149"/>
      <c r="T400" s="150"/>
      <c r="AT400" s="151" t="s">
        <v>126</v>
      </c>
      <c r="AU400" s="151" t="s">
        <v>70</v>
      </c>
      <c r="AV400" s="7" t="s">
        <v>37</v>
      </c>
      <c r="AW400" s="7" t="s">
        <v>18</v>
      </c>
      <c r="AX400" s="7" t="s">
        <v>36</v>
      </c>
      <c r="AY400" s="151" t="s">
        <v>67</v>
      </c>
    </row>
    <row r="401" spans="2:51" s="8" customFormat="1" ht="13.5">
      <c r="B401" s="152"/>
      <c r="C401" s="153"/>
      <c r="D401" s="129" t="s">
        <v>126</v>
      </c>
      <c r="E401" s="154" t="s">
        <v>7</v>
      </c>
      <c r="F401" s="155" t="s">
        <v>451</v>
      </c>
      <c r="G401" s="153"/>
      <c r="H401" s="156">
        <v>37.67</v>
      </c>
      <c r="I401" s="157"/>
      <c r="J401" s="153"/>
      <c r="K401" s="153"/>
      <c r="L401" s="158"/>
      <c r="M401" s="159"/>
      <c r="N401" s="160"/>
      <c r="O401" s="160"/>
      <c r="P401" s="160"/>
      <c r="Q401" s="160"/>
      <c r="R401" s="160"/>
      <c r="S401" s="160"/>
      <c r="T401" s="161"/>
      <c r="AT401" s="162" t="s">
        <v>126</v>
      </c>
      <c r="AU401" s="162" t="s">
        <v>70</v>
      </c>
      <c r="AV401" s="8" t="s">
        <v>38</v>
      </c>
      <c r="AW401" s="8" t="s">
        <v>18</v>
      </c>
      <c r="AX401" s="8" t="s">
        <v>36</v>
      </c>
      <c r="AY401" s="162" t="s">
        <v>67</v>
      </c>
    </row>
    <row r="402" spans="2:51" s="7" customFormat="1" ht="13.5">
      <c r="B402" s="142"/>
      <c r="C402" s="143"/>
      <c r="D402" s="129" t="s">
        <v>126</v>
      </c>
      <c r="E402" s="144" t="s">
        <v>7</v>
      </c>
      <c r="F402" s="145" t="s">
        <v>426</v>
      </c>
      <c r="G402" s="143"/>
      <c r="H402" s="144" t="s">
        <v>7</v>
      </c>
      <c r="I402" s="146"/>
      <c r="J402" s="143"/>
      <c r="K402" s="143"/>
      <c r="L402" s="147"/>
      <c r="M402" s="148"/>
      <c r="N402" s="149"/>
      <c r="O402" s="149"/>
      <c r="P402" s="149"/>
      <c r="Q402" s="149"/>
      <c r="R402" s="149"/>
      <c r="S402" s="149"/>
      <c r="T402" s="150"/>
      <c r="AT402" s="151" t="s">
        <v>126</v>
      </c>
      <c r="AU402" s="151" t="s">
        <v>70</v>
      </c>
      <c r="AV402" s="7" t="s">
        <v>37</v>
      </c>
      <c r="AW402" s="7" t="s">
        <v>18</v>
      </c>
      <c r="AX402" s="7" t="s">
        <v>36</v>
      </c>
      <c r="AY402" s="151" t="s">
        <v>67</v>
      </c>
    </row>
    <row r="403" spans="2:51" s="8" customFormat="1" ht="13.5">
      <c r="B403" s="152"/>
      <c r="C403" s="153"/>
      <c r="D403" s="129" t="s">
        <v>126</v>
      </c>
      <c r="E403" s="154" t="s">
        <v>7</v>
      </c>
      <c r="F403" s="155" t="s">
        <v>451</v>
      </c>
      <c r="G403" s="153"/>
      <c r="H403" s="156">
        <v>37.67</v>
      </c>
      <c r="I403" s="157"/>
      <c r="J403" s="153"/>
      <c r="K403" s="153"/>
      <c r="L403" s="158"/>
      <c r="M403" s="159"/>
      <c r="N403" s="160"/>
      <c r="O403" s="160"/>
      <c r="P403" s="160"/>
      <c r="Q403" s="160"/>
      <c r="R403" s="160"/>
      <c r="S403" s="160"/>
      <c r="T403" s="161"/>
      <c r="AT403" s="162" t="s">
        <v>126</v>
      </c>
      <c r="AU403" s="162" t="s">
        <v>70</v>
      </c>
      <c r="AV403" s="8" t="s">
        <v>38</v>
      </c>
      <c r="AW403" s="8" t="s">
        <v>18</v>
      </c>
      <c r="AX403" s="8" t="s">
        <v>36</v>
      </c>
      <c r="AY403" s="162" t="s">
        <v>67</v>
      </c>
    </row>
    <row r="404" spans="2:51" s="9" customFormat="1" ht="13.5">
      <c r="B404" s="163"/>
      <c r="C404" s="164"/>
      <c r="D404" s="129" t="s">
        <v>126</v>
      </c>
      <c r="E404" s="165" t="s">
        <v>7</v>
      </c>
      <c r="F404" s="166" t="s">
        <v>155</v>
      </c>
      <c r="G404" s="164"/>
      <c r="H404" s="167">
        <v>135.27</v>
      </c>
      <c r="I404" s="168"/>
      <c r="J404" s="164"/>
      <c r="K404" s="164"/>
      <c r="L404" s="169"/>
      <c r="M404" s="170"/>
      <c r="N404" s="171"/>
      <c r="O404" s="171"/>
      <c r="P404" s="171"/>
      <c r="Q404" s="171"/>
      <c r="R404" s="171"/>
      <c r="S404" s="171"/>
      <c r="T404" s="172"/>
      <c r="AT404" s="173" t="s">
        <v>126</v>
      </c>
      <c r="AU404" s="173" t="s">
        <v>70</v>
      </c>
      <c r="AV404" s="9" t="s">
        <v>71</v>
      </c>
      <c r="AW404" s="9" t="s">
        <v>18</v>
      </c>
      <c r="AX404" s="9" t="s">
        <v>37</v>
      </c>
      <c r="AY404" s="173" t="s">
        <v>67</v>
      </c>
    </row>
    <row r="405" spans="2:65" s="1" customFormat="1" ht="16.5" customHeight="1">
      <c r="B405" s="23"/>
      <c r="C405" s="118" t="s">
        <v>452</v>
      </c>
      <c r="D405" s="118" t="s">
        <v>68</v>
      </c>
      <c r="E405" s="119" t="s">
        <v>453</v>
      </c>
      <c r="F405" s="120" t="s">
        <v>454</v>
      </c>
      <c r="G405" s="121" t="s">
        <v>121</v>
      </c>
      <c r="H405" s="122">
        <v>45.45</v>
      </c>
      <c r="I405" s="123"/>
      <c r="J405" s="122">
        <f>ROUND(I405*H405,1)</f>
        <v>0</v>
      </c>
      <c r="K405" s="120" t="s">
        <v>122</v>
      </c>
      <c r="L405" s="33"/>
      <c r="M405" s="124" t="s">
        <v>7</v>
      </c>
      <c r="N405" s="125" t="s">
        <v>25</v>
      </c>
      <c r="O405" s="24"/>
      <c r="P405" s="126">
        <f>O405*H405</f>
        <v>0</v>
      </c>
      <c r="Q405" s="126">
        <v>0.00014</v>
      </c>
      <c r="R405" s="126">
        <f>Q405*H405</f>
        <v>0.006363</v>
      </c>
      <c r="S405" s="126">
        <v>0</v>
      </c>
      <c r="T405" s="127">
        <f>S405*H405</f>
        <v>0</v>
      </c>
      <c r="AR405" s="12" t="s">
        <v>71</v>
      </c>
      <c r="AT405" s="12" t="s">
        <v>68</v>
      </c>
      <c r="AU405" s="12" t="s">
        <v>70</v>
      </c>
      <c r="AY405" s="12" t="s">
        <v>67</v>
      </c>
      <c r="BE405" s="128">
        <f>IF(N405="základní",J405,0)</f>
        <v>0</v>
      </c>
      <c r="BF405" s="128">
        <f>IF(N405="snížená",J405,0)</f>
        <v>0</v>
      </c>
      <c r="BG405" s="128">
        <f>IF(N405="zákl. přenesená",J405,0)</f>
        <v>0</v>
      </c>
      <c r="BH405" s="128">
        <f>IF(N405="sníž. přenesená",J405,0)</f>
        <v>0</v>
      </c>
      <c r="BI405" s="128">
        <f>IF(N405="nulová",J405,0)</f>
        <v>0</v>
      </c>
      <c r="BJ405" s="12" t="s">
        <v>37</v>
      </c>
      <c r="BK405" s="128">
        <f>ROUND(I405*H405,1)</f>
        <v>0</v>
      </c>
      <c r="BL405" s="12" t="s">
        <v>71</v>
      </c>
      <c r="BM405" s="12" t="s">
        <v>455</v>
      </c>
    </row>
    <row r="406" spans="2:47" s="1" customFormat="1" ht="54">
      <c r="B406" s="23"/>
      <c r="C406" s="35"/>
      <c r="D406" s="129" t="s">
        <v>124</v>
      </c>
      <c r="E406" s="35"/>
      <c r="F406" s="130" t="s">
        <v>449</v>
      </c>
      <c r="G406" s="35"/>
      <c r="H406" s="35"/>
      <c r="I406" s="91"/>
      <c r="J406" s="35"/>
      <c r="K406" s="35"/>
      <c r="L406" s="33"/>
      <c r="M406" s="131"/>
      <c r="N406" s="24"/>
      <c r="O406" s="24"/>
      <c r="P406" s="24"/>
      <c r="Q406" s="24"/>
      <c r="R406" s="24"/>
      <c r="S406" s="24"/>
      <c r="T406" s="38"/>
      <c r="AT406" s="12" t="s">
        <v>124</v>
      </c>
      <c r="AU406" s="12" t="s">
        <v>70</v>
      </c>
    </row>
    <row r="407" spans="2:51" s="7" customFormat="1" ht="13.5">
      <c r="B407" s="142"/>
      <c r="C407" s="143"/>
      <c r="D407" s="129" t="s">
        <v>126</v>
      </c>
      <c r="E407" s="144" t="s">
        <v>7</v>
      </c>
      <c r="F407" s="145" t="s">
        <v>342</v>
      </c>
      <c r="G407" s="143"/>
      <c r="H407" s="144" t="s">
        <v>7</v>
      </c>
      <c r="I407" s="146"/>
      <c r="J407" s="143"/>
      <c r="K407" s="143"/>
      <c r="L407" s="147"/>
      <c r="M407" s="148"/>
      <c r="N407" s="149"/>
      <c r="O407" s="149"/>
      <c r="P407" s="149"/>
      <c r="Q407" s="149"/>
      <c r="R407" s="149"/>
      <c r="S407" s="149"/>
      <c r="T407" s="150"/>
      <c r="AT407" s="151" t="s">
        <v>126</v>
      </c>
      <c r="AU407" s="151" t="s">
        <v>70</v>
      </c>
      <c r="AV407" s="7" t="s">
        <v>37</v>
      </c>
      <c r="AW407" s="7" t="s">
        <v>18</v>
      </c>
      <c r="AX407" s="7" t="s">
        <v>36</v>
      </c>
      <c r="AY407" s="151" t="s">
        <v>67</v>
      </c>
    </row>
    <row r="408" spans="2:51" s="8" customFormat="1" ht="13.5">
      <c r="B408" s="152"/>
      <c r="C408" s="153"/>
      <c r="D408" s="129" t="s">
        <v>126</v>
      </c>
      <c r="E408" s="154" t="s">
        <v>7</v>
      </c>
      <c r="F408" s="155" t="s">
        <v>456</v>
      </c>
      <c r="G408" s="153"/>
      <c r="H408" s="156">
        <v>9.39</v>
      </c>
      <c r="I408" s="157"/>
      <c r="J408" s="153"/>
      <c r="K408" s="153"/>
      <c r="L408" s="158"/>
      <c r="M408" s="159"/>
      <c r="N408" s="160"/>
      <c r="O408" s="160"/>
      <c r="P408" s="160"/>
      <c r="Q408" s="160"/>
      <c r="R408" s="160"/>
      <c r="S408" s="160"/>
      <c r="T408" s="161"/>
      <c r="AT408" s="162" t="s">
        <v>126</v>
      </c>
      <c r="AU408" s="162" t="s">
        <v>70</v>
      </c>
      <c r="AV408" s="8" t="s">
        <v>38</v>
      </c>
      <c r="AW408" s="8" t="s">
        <v>18</v>
      </c>
      <c r="AX408" s="8" t="s">
        <v>36</v>
      </c>
      <c r="AY408" s="162" t="s">
        <v>67</v>
      </c>
    </row>
    <row r="409" spans="2:51" s="7" customFormat="1" ht="13.5">
      <c r="B409" s="142"/>
      <c r="C409" s="143"/>
      <c r="D409" s="129" t="s">
        <v>126</v>
      </c>
      <c r="E409" s="144" t="s">
        <v>7</v>
      </c>
      <c r="F409" s="145" t="s">
        <v>423</v>
      </c>
      <c r="G409" s="143"/>
      <c r="H409" s="144" t="s">
        <v>7</v>
      </c>
      <c r="I409" s="146"/>
      <c r="J409" s="143"/>
      <c r="K409" s="143"/>
      <c r="L409" s="147"/>
      <c r="M409" s="148"/>
      <c r="N409" s="149"/>
      <c r="O409" s="149"/>
      <c r="P409" s="149"/>
      <c r="Q409" s="149"/>
      <c r="R409" s="149"/>
      <c r="S409" s="149"/>
      <c r="T409" s="150"/>
      <c r="AT409" s="151" t="s">
        <v>126</v>
      </c>
      <c r="AU409" s="151" t="s">
        <v>70</v>
      </c>
      <c r="AV409" s="7" t="s">
        <v>37</v>
      </c>
      <c r="AW409" s="7" t="s">
        <v>18</v>
      </c>
      <c r="AX409" s="7" t="s">
        <v>36</v>
      </c>
      <c r="AY409" s="151" t="s">
        <v>67</v>
      </c>
    </row>
    <row r="410" spans="2:51" s="8" customFormat="1" ht="13.5">
      <c r="B410" s="152"/>
      <c r="C410" s="153"/>
      <c r="D410" s="129" t="s">
        <v>126</v>
      </c>
      <c r="E410" s="154" t="s">
        <v>7</v>
      </c>
      <c r="F410" s="155" t="s">
        <v>457</v>
      </c>
      <c r="G410" s="153"/>
      <c r="H410" s="156">
        <v>12</v>
      </c>
      <c r="I410" s="157"/>
      <c r="J410" s="153"/>
      <c r="K410" s="153"/>
      <c r="L410" s="158"/>
      <c r="M410" s="159"/>
      <c r="N410" s="160"/>
      <c r="O410" s="160"/>
      <c r="P410" s="160"/>
      <c r="Q410" s="160"/>
      <c r="R410" s="160"/>
      <c r="S410" s="160"/>
      <c r="T410" s="161"/>
      <c r="AT410" s="162" t="s">
        <v>126</v>
      </c>
      <c r="AU410" s="162" t="s">
        <v>70</v>
      </c>
      <c r="AV410" s="8" t="s">
        <v>38</v>
      </c>
      <c r="AW410" s="8" t="s">
        <v>18</v>
      </c>
      <c r="AX410" s="8" t="s">
        <v>36</v>
      </c>
      <c r="AY410" s="162" t="s">
        <v>67</v>
      </c>
    </row>
    <row r="411" spans="2:51" s="7" customFormat="1" ht="13.5">
      <c r="B411" s="142"/>
      <c r="C411" s="143"/>
      <c r="D411" s="129" t="s">
        <v>126</v>
      </c>
      <c r="E411" s="144" t="s">
        <v>7</v>
      </c>
      <c r="F411" s="145" t="s">
        <v>425</v>
      </c>
      <c r="G411" s="143"/>
      <c r="H411" s="144" t="s">
        <v>7</v>
      </c>
      <c r="I411" s="146"/>
      <c r="J411" s="143"/>
      <c r="K411" s="143"/>
      <c r="L411" s="147"/>
      <c r="M411" s="148"/>
      <c r="N411" s="149"/>
      <c r="O411" s="149"/>
      <c r="P411" s="149"/>
      <c r="Q411" s="149"/>
      <c r="R411" s="149"/>
      <c r="S411" s="149"/>
      <c r="T411" s="150"/>
      <c r="AT411" s="151" t="s">
        <v>126</v>
      </c>
      <c r="AU411" s="151" t="s">
        <v>70</v>
      </c>
      <c r="AV411" s="7" t="s">
        <v>37</v>
      </c>
      <c r="AW411" s="7" t="s">
        <v>18</v>
      </c>
      <c r="AX411" s="7" t="s">
        <v>36</v>
      </c>
      <c r="AY411" s="151" t="s">
        <v>67</v>
      </c>
    </row>
    <row r="412" spans="2:51" s="8" customFormat="1" ht="13.5">
      <c r="B412" s="152"/>
      <c r="C412" s="153"/>
      <c r="D412" s="129" t="s">
        <v>126</v>
      </c>
      <c r="E412" s="154" t="s">
        <v>7</v>
      </c>
      <c r="F412" s="155" t="s">
        <v>457</v>
      </c>
      <c r="G412" s="153"/>
      <c r="H412" s="156">
        <v>12</v>
      </c>
      <c r="I412" s="157"/>
      <c r="J412" s="153"/>
      <c r="K412" s="153"/>
      <c r="L412" s="158"/>
      <c r="M412" s="159"/>
      <c r="N412" s="160"/>
      <c r="O412" s="160"/>
      <c r="P412" s="160"/>
      <c r="Q412" s="160"/>
      <c r="R412" s="160"/>
      <c r="S412" s="160"/>
      <c r="T412" s="161"/>
      <c r="AT412" s="162" t="s">
        <v>126</v>
      </c>
      <c r="AU412" s="162" t="s">
        <v>70</v>
      </c>
      <c r="AV412" s="8" t="s">
        <v>38</v>
      </c>
      <c r="AW412" s="8" t="s">
        <v>18</v>
      </c>
      <c r="AX412" s="8" t="s">
        <v>36</v>
      </c>
      <c r="AY412" s="162" t="s">
        <v>67</v>
      </c>
    </row>
    <row r="413" spans="2:51" s="7" customFormat="1" ht="13.5">
      <c r="B413" s="142"/>
      <c r="C413" s="143"/>
      <c r="D413" s="129" t="s">
        <v>126</v>
      </c>
      <c r="E413" s="144" t="s">
        <v>7</v>
      </c>
      <c r="F413" s="145" t="s">
        <v>426</v>
      </c>
      <c r="G413" s="143"/>
      <c r="H413" s="144" t="s">
        <v>7</v>
      </c>
      <c r="I413" s="146"/>
      <c r="J413" s="143"/>
      <c r="K413" s="143"/>
      <c r="L413" s="147"/>
      <c r="M413" s="148"/>
      <c r="N413" s="149"/>
      <c r="O413" s="149"/>
      <c r="P413" s="149"/>
      <c r="Q413" s="149"/>
      <c r="R413" s="149"/>
      <c r="S413" s="149"/>
      <c r="T413" s="150"/>
      <c r="AT413" s="151" t="s">
        <v>126</v>
      </c>
      <c r="AU413" s="151" t="s">
        <v>70</v>
      </c>
      <c r="AV413" s="7" t="s">
        <v>37</v>
      </c>
      <c r="AW413" s="7" t="s">
        <v>18</v>
      </c>
      <c r="AX413" s="7" t="s">
        <v>36</v>
      </c>
      <c r="AY413" s="151" t="s">
        <v>67</v>
      </c>
    </row>
    <row r="414" spans="2:51" s="8" customFormat="1" ht="13.5">
      <c r="B414" s="152"/>
      <c r="C414" s="153"/>
      <c r="D414" s="129" t="s">
        <v>126</v>
      </c>
      <c r="E414" s="154" t="s">
        <v>7</v>
      </c>
      <c r="F414" s="155" t="s">
        <v>458</v>
      </c>
      <c r="G414" s="153"/>
      <c r="H414" s="156">
        <v>12.06</v>
      </c>
      <c r="I414" s="157"/>
      <c r="J414" s="153"/>
      <c r="K414" s="153"/>
      <c r="L414" s="158"/>
      <c r="M414" s="159"/>
      <c r="N414" s="160"/>
      <c r="O414" s="160"/>
      <c r="P414" s="160"/>
      <c r="Q414" s="160"/>
      <c r="R414" s="160"/>
      <c r="S414" s="160"/>
      <c r="T414" s="161"/>
      <c r="AT414" s="162" t="s">
        <v>126</v>
      </c>
      <c r="AU414" s="162" t="s">
        <v>70</v>
      </c>
      <c r="AV414" s="8" t="s">
        <v>38</v>
      </c>
      <c r="AW414" s="8" t="s">
        <v>18</v>
      </c>
      <c r="AX414" s="8" t="s">
        <v>36</v>
      </c>
      <c r="AY414" s="162" t="s">
        <v>67</v>
      </c>
    </row>
    <row r="415" spans="2:51" s="9" customFormat="1" ht="13.5">
      <c r="B415" s="163"/>
      <c r="C415" s="164"/>
      <c r="D415" s="129" t="s">
        <v>126</v>
      </c>
      <c r="E415" s="165" t="s">
        <v>7</v>
      </c>
      <c r="F415" s="166" t="s">
        <v>155</v>
      </c>
      <c r="G415" s="164"/>
      <c r="H415" s="167">
        <v>45.45</v>
      </c>
      <c r="I415" s="168"/>
      <c r="J415" s="164"/>
      <c r="K415" s="164"/>
      <c r="L415" s="169"/>
      <c r="M415" s="170"/>
      <c r="N415" s="171"/>
      <c r="O415" s="171"/>
      <c r="P415" s="171"/>
      <c r="Q415" s="171"/>
      <c r="R415" s="171"/>
      <c r="S415" s="171"/>
      <c r="T415" s="172"/>
      <c r="AT415" s="173" t="s">
        <v>126</v>
      </c>
      <c r="AU415" s="173" t="s">
        <v>70</v>
      </c>
      <c r="AV415" s="9" t="s">
        <v>71</v>
      </c>
      <c r="AW415" s="9" t="s">
        <v>18</v>
      </c>
      <c r="AX415" s="9" t="s">
        <v>37</v>
      </c>
      <c r="AY415" s="173" t="s">
        <v>67</v>
      </c>
    </row>
    <row r="416" spans="2:65" s="1" customFormat="1" ht="16.5" customHeight="1">
      <c r="B416" s="23"/>
      <c r="C416" s="118" t="s">
        <v>459</v>
      </c>
      <c r="D416" s="118" t="s">
        <v>68</v>
      </c>
      <c r="E416" s="119" t="s">
        <v>460</v>
      </c>
      <c r="F416" s="120" t="s">
        <v>461</v>
      </c>
      <c r="G416" s="121" t="s">
        <v>121</v>
      </c>
      <c r="H416" s="122">
        <v>118.07</v>
      </c>
      <c r="I416" s="123"/>
      <c r="J416" s="122">
        <f>ROUND(I416*H416,1)</f>
        <v>0</v>
      </c>
      <c r="K416" s="120" t="s">
        <v>122</v>
      </c>
      <c r="L416" s="33"/>
      <c r="M416" s="124" t="s">
        <v>7</v>
      </c>
      <c r="N416" s="125" t="s">
        <v>25</v>
      </c>
      <c r="O416" s="24"/>
      <c r="P416" s="126">
        <f>O416*H416</f>
        <v>0</v>
      </c>
      <c r="Q416" s="126">
        <v>0.0002</v>
      </c>
      <c r="R416" s="126">
        <f>Q416*H416</f>
        <v>0.023614</v>
      </c>
      <c r="S416" s="126">
        <v>0</v>
      </c>
      <c r="T416" s="127">
        <f>S416*H416</f>
        <v>0</v>
      </c>
      <c r="AR416" s="12" t="s">
        <v>71</v>
      </c>
      <c r="AT416" s="12" t="s">
        <v>68</v>
      </c>
      <c r="AU416" s="12" t="s">
        <v>70</v>
      </c>
      <c r="AY416" s="12" t="s">
        <v>67</v>
      </c>
      <c r="BE416" s="128">
        <f>IF(N416="základní",J416,0)</f>
        <v>0</v>
      </c>
      <c r="BF416" s="128">
        <f>IF(N416="snížená",J416,0)</f>
        <v>0</v>
      </c>
      <c r="BG416" s="128">
        <f>IF(N416="zákl. přenesená",J416,0)</f>
        <v>0</v>
      </c>
      <c r="BH416" s="128">
        <f>IF(N416="sníž. přenesená",J416,0)</f>
        <v>0</v>
      </c>
      <c r="BI416" s="128">
        <f>IF(N416="nulová",J416,0)</f>
        <v>0</v>
      </c>
      <c r="BJ416" s="12" t="s">
        <v>37</v>
      </c>
      <c r="BK416" s="128">
        <f>ROUND(I416*H416,1)</f>
        <v>0</v>
      </c>
      <c r="BL416" s="12" t="s">
        <v>71</v>
      </c>
      <c r="BM416" s="12" t="s">
        <v>462</v>
      </c>
    </row>
    <row r="417" spans="2:47" s="1" customFormat="1" ht="54">
      <c r="B417" s="23"/>
      <c r="C417" s="35"/>
      <c r="D417" s="129" t="s">
        <v>124</v>
      </c>
      <c r="E417" s="35"/>
      <c r="F417" s="130" t="s">
        <v>449</v>
      </c>
      <c r="G417" s="35"/>
      <c r="H417" s="35"/>
      <c r="I417" s="91"/>
      <c r="J417" s="35"/>
      <c r="K417" s="35"/>
      <c r="L417" s="33"/>
      <c r="M417" s="131"/>
      <c r="N417" s="24"/>
      <c r="O417" s="24"/>
      <c r="P417" s="24"/>
      <c r="Q417" s="24"/>
      <c r="R417" s="24"/>
      <c r="S417" s="24"/>
      <c r="T417" s="38"/>
      <c r="AT417" s="12" t="s">
        <v>124</v>
      </c>
      <c r="AU417" s="12" t="s">
        <v>70</v>
      </c>
    </row>
    <row r="418" spans="2:51" s="7" customFormat="1" ht="13.5">
      <c r="B418" s="142"/>
      <c r="C418" s="143"/>
      <c r="D418" s="129" t="s">
        <v>126</v>
      </c>
      <c r="E418" s="144" t="s">
        <v>7</v>
      </c>
      <c r="F418" s="145" t="s">
        <v>342</v>
      </c>
      <c r="G418" s="143"/>
      <c r="H418" s="144" t="s">
        <v>7</v>
      </c>
      <c r="I418" s="146"/>
      <c r="J418" s="143"/>
      <c r="K418" s="143"/>
      <c r="L418" s="147"/>
      <c r="M418" s="148"/>
      <c r="N418" s="149"/>
      <c r="O418" s="149"/>
      <c r="P418" s="149"/>
      <c r="Q418" s="149"/>
      <c r="R418" s="149"/>
      <c r="S418" s="149"/>
      <c r="T418" s="150"/>
      <c r="AT418" s="151" t="s">
        <v>126</v>
      </c>
      <c r="AU418" s="151" t="s">
        <v>70</v>
      </c>
      <c r="AV418" s="7" t="s">
        <v>37</v>
      </c>
      <c r="AW418" s="7" t="s">
        <v>18</v>
      </c>
      <c r="AX418" s="7" t="s">
        <v>36</v>
      </c>
      <c r="AY418" s="151" t="s">
        <v>67</v>
      </c>
    </row>
    <row r="419" spans="2:51" s="8" customFormat="1" ht="13.5">
      <c r="B419" s="152"/>
      <c r="C419" s="153"/>
      <c r="D419" s="129" t="s">
        <v>126</v>
      </c>
      <c r="E419" s="154" t="s">
        <v>7</v>
      </c>
      <c r="F419" s="155" t="s">
        <v>463</v>
      </c>
      <c r="G419" s="153"/>
      <c r="H419" s="156">
        <v>21.91</v>
      </c>
      <c r="I419" s="157"/>
      <c r="J419" s="153"/>
      <c r="K419" s="153"/>
      <c r="L419" s="158"/>
      <c r="M419" s="159"/>
      <c r="N419" s="160"/>
      <c r="O419" s="160"/>
      <c r="P419" s="160"/>
      <c r="Q419" s="160"/>
      <c r="R419" s="160"/>
      <c r="S419" s="160"/>
      <c r="T419" s="161"/>
      <c r="AT419" s="162" t="s">
        <v>126</v>
      </c>
      <c r="AU419" s="162" t="s">
        <v>70</v>
      </c>
      <c r="AV419" s="8" t="s">
        <v>38</v>
      </c>
      <c r="AW419" s="8" t="s">
        <v>18</v>
      </c>
      <c r="AX419" s="8" t="s">
        <v>36</v>
      </c>
      <c r="AY419" s="162" t="s">
        <v>67</v>
      </c>
    </row>
    <row r="420" spans="2:51" s="7" customFormat="1" ht="13.5">
      <c r="B420" s="142"/>
      <c r="C420" s="143"/>
      <c r="D420" s="129" t="s">
        <v>126</v>
      </c>
      <c r="E420" s="144" t="s">
        <v>7</v>
      </c>
      <c r="F420" s="145" t="s">
        <v>423</v>
      </c>
      <c r="G420" s="143"/>
      <c r="H420" s="144" t="s">
        <v>7</v>
      </c>
      <c r="I420" s="146"/>
      <c r="J420" s="143"/>
      <c r="K420" s="143"/>
      <c r="L420" s="147"/>
      <c r="M420" s="148"/>
      <c r="N420" s="149"/>
      <c r="O420" s="149"/>
      <c r="P420" s="149"/>
      <c r="Q420" s="149"/>
      <c r="R420" s="149"/>
      <c r="S420" s="149"/>
      <c r="T420" s="150"/>
      <c r="AT420" s="151" t="s">
        <v>126</v>
      </c>
      <c r="AU420" s="151" t="s">
        <v>70</v>
      </c>
      <c r="AV420" s="7" t="s">
        <v>37</v>
      </c>
      <c r="AW420" s="7" t="s">
        <v>18</v>
      </c>
      <c r="AX420" s="7" t="s">
        <v>36</v>
      </c>
      <c r="AY420" s="151" t="s">
        <v>67</v>
      </c>
    </row>
    <row r="421" spans="2:51" s="8" customFormat="1" ht="13.5">
      <c r="B421" s="152"/>
      <c r="C421" s="153"/>
      <c r="D421" s="129" t="s">
        <v>126</v>
      </c>
      <c r="E421" s="154" t="s">
        <v>7</v>
      </c>
      <c r="F421" s="155" t="s">
        <v>464</v>
      </c>
      <c r="G421" s="153"/>
      <c r="H421" s="156">
        <v>32</v>
      </c>
      <c r="I421" s="157"/>
      <c r="J421" s="153"/>
      <c r="K421" s="153"/>
      <c r="L421" s="158"/>
      <c r="M421" s="159"/>
      <c r="N421" s="160"/>
      <c r="O421" s="160"/>
      <c r="P421" s="160"/>
      <c r="Q421" s="160"/>
      <c r="R421" s="160"/>
      <c r="S421" s="160"/>
      <c r="T421" s="161"/>
      <c r="AT421" s="162" t="s">
        <v>126</v>
      </c>
      <c r="AU421" s="162" t="s">
        <v>70</v>
      </c>
      <c r="AV421" s="8" t="s">
        <v>38</v>
      </c>
      <c r="AW421" s="8" t="s">
        <v>18</v>
      </c>
      <c r="AX421" s="8" t="s">
        <v>36</v>
      </c>
      <c r="AY421" s="162" t="s">
        <v>67</v>
      </c>
    </row>
    <row r="422" spans="2:51" s="7" customFormat="1" ht="13.5">
      <c r="B422" s="142"/>
      <c r="C422" s="143"/>
      <c r="D422" s="129" t="s">
        <v>126</v>
      </c>
      <c r="E422" s="144" t="s">
        <v>7</v>
      </c>
      <c r="F422" s="145" t="s">
        <v>425</v>
      </c>
      <c r="G422" s="143"/>
      <c r="H422" s="144" t="s">
        <v>7</v>
      </c>
      <c r="I422" s="146"/>
      <c r="J422" s="143"/>
      <c r="K422" s="143"/>
      <c r="L422" s="147"/>
      <c r="M422" s="148"/>
      <c r="N422" s="149"/>
      <c r="O422" s="149"/>
      <c r="P422" s="149"/>
      <c r="Q422" s="149"/>
      <c r="R422" s="149"/>
      <c r="S422" s="149"/>
      <c r="T422" s="150"/>
      <c r="AT422" s="151" t="s">
        <v>126</v>
      </c>
      <c r="AU422" s="151" t="s">
        <v>70</v>
      </c>
      <c r="AV422" s="7" t="s">
        <v>37</v>
      </c>
      <c r="AW422" s="7" t="s">
        <v>18</v>
      </c>
      <c r="AX422" s="7" t="s">
        <v>36</v>
      </c>
      <c r="AY422" s="151" t="s">
        <v>67</v>
      </c>
    </row>
    <row r="423" spans="2:51" s="8" customFormat="1" ht="13.5">
      <c r="B423" s="152"/>
      <c r="C423" s="153"/>
      <c r="D423" s="129" t="s">
        <v>126</v>
      </c>
      <c r="E423" s="154" t="s">
        <v>7</v>
      </c>
      <c r="F423" s="155" t="s">
        <v>464</v>
      </c>
      <c r="G423" s="153"/>
      <c r="H423" s="156">
        <v>32</v>
      </c>
      <c r="I423" s="157"/>
      <c r="J423" s="153"/>
      <c r="K423" s="153"/>
      <c r="L423" s="158"/>
      <c r="M423" s="159"/>
      <c r="N423" s="160"/>
      <c r="O423" s="160"/>
      <c r="P423" s="160"/>
      <c r="Q423" s="160"/>
      <c r="R423" s="160"/>
      <c r="S423" s="160"/>
      <c r="T423" s="161"/>
      <c r="AT423" s="162" t="s">
        <v>126</v>
      </c>
      <c r="AU423" s="162" t="s">
        <v>70</v>
      </c>
      <c r="AV423" s="8" t="s">
        <v>38</v>
      </c>
      <c r="AW423" s="8" t="s">
        <v>18</v>
      </c>
      <c r="AX423" s="8" t="s">
        <v>36</v>
      </c>
      <c r="AY423" s="162" t="s">
        <v>67</v>
      </c>
    </row>
    <row r="424" spans="2:51" s="7" customFormat="1" ht="13.5">
      <c r="B424" s="142"/>
      <c r="C424" s="143"/>
      <c r="D424" s="129" t="s">
        <v>126</v>
      </c>
      <c r="E424" s="144" t="s">
        <v>7</v>
      </c>
      <c r="F424" s="145" t="s">
        <v>426</v>
      </c>
      <c r="G424" s="143"/>
      <c r="H424" s="144" t="s">
        <v>7</v>
      </c>
      <c r="I424" s="146"/>
      <c r="J424" s="143"/>
      <c r="K424" s="143"/>
      <c r="L424" s="147"/>
      <c r="M424" s="148"/>
      <c r="N424" s="149"/>
      <c r="O424" s="149"/>
      <c r="P424" s="149"/>
      <c r="Q424" s="149"/>
      <c r="R424" s="149"/>
      <c r="S424" s="149"/>
      <c r="T424" s="150"/>
      <c r="AT424" s="151" t="s">
        <v>126</v>
      </c>
      <c r="AU424" s="151" t="s">
        <v>70</v>
      </c>
      <c r="AV424" s="7" t="s">
        <v>37</v>
      </c>
      <c r="AW424" s="7" t="s">
        <v>18</v>
      </c>
      <c r="AX424" s="7" t="s">
        <v>36</v>
      </c>
      <c r="AY424" s="151" t="s">
        <v>67</v>
      </c>
    </row>
    <row r="425" spans="2:51" s="8" customFormat="1" ht="13.5">
      <c r="B425" s="152"/>
      <c r="C425" s="153"/>
      <c r="D425" s="129" t="s">
        <v>126</v>
      </c>
      <c r="E425" s="154" t="s">
        <v>7</v>
      </c>
      <c r="F425" s="155" t="s">
        <v>465</v>
      </c>
      <c r="G425" s="153"/>
      <c r="H425" s="156">
        <v>32.16</v>
      </c>
      <c r="I425" s="157"/>
      <c r="J425" s="153"/>
      <c r="K425" s="153"/>
      <c r="L425" s="158"/>
      <c r="M425" s="159"/>
      <c r="N425" s="160"/>
      <c r="O425" s="160"/>
      <c r="P425" s="160"/>
      <c r="Q425" s="160"/>
      <c r="R425" s="160"/>
      <c r="S425" s="160"/>
      <c r="T425" s="161"/>
      <c r="AT425" s="162" t="s">
        <v>126</v>
      </c>
      <c r="AU425" s="162" t="s">
        <v>70</v>
      </c>
      <c r="AV425" s="8" t="s">
        <v>38</v>
      </c>
      <c r="AW425" s="8" t="s">
        <v>18</v>
      </c>
      <c r="AX425" s="8" t="s">
        <v>36</v>
      </c>
      <c r="AY425" s="162" t="s">
        <v>67</v>
      </c>
    </row>
    <row r="426" spans="2:51" s="9" customFormat="1" ht="13.5">
      <c r="B426" s="163"/>
      <c r="C426" s="164"/>
      <c r="D426" s="129" t="s">
        <v>126</v>
      </c>
      <c r="E426" s="165" t="s">
        <v>7</v>
      </c>
      <c r="F426" s="166" t="s">
        <v>155</v>
      </c>
      <c r="G426" s="164"/>
      <c r="H426" s="167">
        <v>118.07</v>
      </c>
      <c r="I426" s="168"/>
      <c r="J426" s="164"/>
      <c r="K426" s="164"/>
      <c r="L426" s="169"/>
      <c r="M426" s="170"/>
      <c r="N426" s="171"/>
      <c r="O426" s="171"/>
      <c r="P426" s="171"/>
      <c r="Q426" s="171"/>
      <c r="R426" s="171"/>
      <c r="S426" s="171"/>
      <c r="T426" s="172"/>
      <c r="AT426" s="173" t="s">
        <v>126</v>
      </c>
      <c r="AU426" s="173" t="s">
        <v>70</v>
      </c>
      <c r="AV426" s="9" t="s">
        <v>71</v>
      </c>
      <c r="AW426" s="9" t="s">
        <v>18</v>
      </c>
      <c r="AX426" s="9" t="s">
        <v>37</v>
      </c>
      <c r="AY426" s="173" t="s">
        <v>67</v>
      </c>
    </row>
    <row r="427" spans="2:65" s="1" customFormat="1" ht="16.5" customHeight="1">
      <c r="B427" s="23"/>
      <c r="C427" s="118" t="s">
        <v>466</v>
      </c>
      <c r="D427" s="118" t="s">
        <v>68</v>
      </c>
      <c r="E427" s="119" t="s">
        <v>467</v>
      </c>
      <c r="F427" s="120" t="s">
        <v>468</v>
      </c>
      <c r="G427" s="121" t="s">
        <v>131</v>
      </c>
      <c r="H427" s="122">
        <v>20.81</v>
      </c>
      <c r="I427" s="123"/>
      <c r="J427" s="122">
        <f>ROUND(I427*H427,1)</f>
        <v>0</v>
      </c>
      <c r="K427" s="120" t="s">
        <v>122</v>
      </c>
      <c r="L427" s="33"/>
      <c r="M427" s="124" t="s">
        <v>7</v>
      </c>
      <c r="N427" s="125" t="s">
        <v>25</v>
      </c>
      <c r="O427" s="24"/>
      <c r="P427" s="126">
        <f>O427*H427</f>
        <v>0</v>
      </c>
      <c r="Q427" s="126">
        <v>0.3664</v>
      </c>
      <c r="R427" s="126">
        <f>Q427*H427</f>
        <v>7.624784</v>
      </c>
      <c r="S427" s="126">
        <v>0</v>
      </c>
      <c r="T427" s="127">
        <f>S427*H427</f>
        <v>0</v>
      </c>
      <c r="AR427" s="12" t="s">
        <v>71</v>
      </c>
      <c r="AT427" s="12" t="s">
        <v>68</v>
      </c>
      <c r="AU427" s="12" t="s">
        <v>70</v>
      </c>
      <c r="AY427" s="12" t="s">
        <v>67</v>
      </c>
      <c r="BE427" s="128">
        <f>IF(N427="základní",J427,0)</f>
        <v>0</v>
      </c>
      <c r="BF427" s="128">
        <f>IF(N427="snížená",J427,0)</f>
        <v>0</v>
      </c>
      <c r="BG427" s="128">
        <f>IF(N427="zákl. přenesená",J427,0)</f>
        <v>0</v>
      </c>
      <c r="BH427" s="128">
        <f>IF(N427="sníž. přenesená",J427,0)</f>
        <v>0</v>
      </c>
      <c r="BI427" s="128">
        <f>IF(N427="nulová",J427,0)</f>
        <v>0</v>
      </c>
      <c r="BJ427" s="12" t="s">
        <v>37</v>
      </c>
      <c r="BK427" s="128">
        <f>ROUND(I427*H427,1)</f>
        <v>0</v>
      </c>
      <c r="BL427" s="12" t="s">
        <v>71</v>
      </c>
      <c r="BM427" s="12" t="s">
        <v>469</v>
      </c>
    </row>
    <row r="428" spans="2:51" s="7" customFormat="1" ht="13.5">
      <c r="B428" s="142"/>
      <c r="C428" s="143"/>
      <c r="D428" s="129" t="s">
        <v>126</v>
      </c>
      <c r="E428" s="144" t="s">
        <v>7</v>
      </c>
      <c r="F428" s="145" t="s">
        <v>470</v>
      </c>
      <c r="G428" s="143"/>
      <c r="H428" s="144" t="s">
        <v>7</v>
      </c>
      <c r="I428" s="146"/>
      <c r="J428" s="143"/>
      <c r="K428" s="143"/>
      <c r="L428" s="147"/>
      <c r="M428" s="148"/>
      <c r="N428" s="149"/>
      <c r="O428" s="149"/>
      <c r="P428" s="149"/>
      <c r="Q428" s="149"/>
      <c r="R428" s="149"/>
      <c r="S428" s="149"/>
      <c r="T428" s="150"/>
      <c r="AT428" s="151" t="s">
        <v>126</v>
      </c>
      <c r="AU428" s="151" t="s">
        <v>70</v>
      </c>
      <c r="AV428" s="7" t="s">
        <v>37</v>
      </c>
      <c r="AW428" s="7" t="s">
        <v>18</v>
      </c>
      <c r="AX428" s="7" t="s">
        <v>36</v>
      </c>
      <c r="AY428" s="151" t="s">
        <v>67</v>
      </c>
    </row>
    <row r="429" spans="2:51" s="8" customFormat="1" ht="13.5">
      <c r="B429" s="152"/>
      <c r="C429" s="153"/>
      <c r="D429" s="129" t="s">
        <v>126</v>
      </c>
      <c r="E429" s="154" t="s">
        <v>7</v>
      </c>
      <c r="F429" s="155" t="s">
        <v>471</v>
      </c>
      <c r="G429" s="153"/>
      <c r="H429" s="156">
        <v>20.81</v>
      </c>
      <c r="I429" s="157"/>
      <c r="J429" s="153"/>
      <c r="K429" s="153"/>
      <c r="L429" s="158"/>
      <c r="M429" s="159"/>
      <c r="N429" s="160"/>
      <c r="O429" s="160"/>
      <c r="P429" s="160"/>
      <c r="Q429" s="160"/>
      <c r="R429" s="160"/>
      <c r="S429" s="160"/>
      <c r="T429" s="161"/>
      <c r="AT429" s="162" t="s">
        <v>126</v>
      </c>
      <c r="AU429" s="162" t="s">
        <v>70</v>
      </c>
      <c r="AV429" s="8" t="s">
        <v>38</v>
      </c>
      <c r="AW429" s="8" t="s">
        <v>18</v>
      </c>
      <c r="AX429" s="8" t="s">
        <v>37</v>
      </c>
      <c r="AY429" s="162" t="s">
        <v>67</v>
      </c>
    </row>
    <row r="430" spans="2:63" s="5" customFormat="1" ht="22.35" customHeight="1">
      <c r="B430" s="104"/>
      <c r="C430" s="105"/>
      <c r="D430" s="106" t="s">
        <v>35</v>
      </c>
      <c r="E430" s="140" t="s">
        <v>71</v>
      </c>
      <c r="F430" s="140" t="s">
        <v>472</v>
      </c>
      <c r="G430" s="105"/>
      <c r="H430" s="105"/>
      <c r="I430" s="108"/>
      <c r="J430" s="141">
        <f>BK430</f>
        <v>0</v>
      </c>
      <c r="K430" s="105"/>
      <c r="L430" s="110"/>
      <c r="M430" s="111"/>
      <c r="N430" s="112"/>
      <c r="O430" s="112"/>
      <c r="P430" s="113">
        <f>SUM(P431:P463)</f>
        <v>0</v>
      </c>
      <c r="Q430" s="112"/>
      <c r="R430" s="113">
        <f>SUM(R431:R463)</f>
        <v>273.1145788999999</v>
      </c>
      <c r="S430" s="112"/>
      <c r="T430" s="114">
        <f>SUM(T431:T463)</f>
        <v>0</v>
      </c>
      <c r="AR430" s="115" t="s">
        <v>37</v>
      </c>
      <c r="AT430" s="116" t="s">
        <v>35</v>
      </c>
      <c r="AU430" s="116" t="s">
        <v>38</v>
      </c>
      <c r="AY430" s="115" t="s">
        <v>67</v>
      </c>
      <c r="BK430" s="117">
        <f>SUM(BK431:BK463)</f>
        <v>0</v>
      </c>
    </row>
    <row r="431" spans="2:65" s="1" customFormat="1" ht="16.5" customHeight="1">
      <c r="B431" s="23"/>
      <c r="C431" s="118" t="s">
        <v>473</v>
      </c>
      <c r="D431" s="118" t="s">
        <v>68</v>
      </c>
      <c r="E431" s="119" t="s">
        <v>474</v>
      </c>
      <c r="F431" s="120" t="s">
        <v>475</v>
      </c>
      <c r="G431" s="121" t="s">
        <v>140</v>
      </c>
      <c r="H431" s="122">
        <v>104.59</v>
      </c>
      <c r="I431" s="123"/>
      <c r="J431" s="122">
        <f>ROUND(I431*H431,1)</f>
        <v>0</v>
      </c>
      <c r="K431" s="120" t="s">
        <v>122</v>
      </c>
      <c r="L431" s="33"/>
      <c r="M431" s="124" t="s">
        <v>7</v>
      </c>
      <c r="N431" s="125" t="s">
        <v>25</v>
      </c>
      <c r="O431" s="24"/>
      <c r="P431" s="126">
        <f>O431*H431</f>
        <v>0</v>
      </c>
      <c r="Q431" s="126">
        <v>2.45343</v>
      </c>
      <c r="R431" s="126">
        <f>Q431*H431</f>
        <v>256.6042437</v>
      </c>
      <c r="S431" s="126">
        <v>0</v>
      </c>
      <c r="T431" s="127">
        <f>S431*H431</f>
        <v>0</v>
      </c>
      <c r="AR431" s="12" t="s">
        <v>71</v>
      </c>
      <c r="AT431" s="12" t="s">
        <v>68</v>
      </c>
      <c r="AU431" s="12" t="s">
        <v>70</v>
      </c>
      <c r="AY431" s="12" t="s">
        <v>67</v>
      </c>
      <c r="BE431" s="128">
        <f>IF(N431="základní",J431,0)</f>
        <v>0</v>
      </c>
      <c r="BF431" s="128">
        <f>IF(N431="snížená",J431,0)</f>
        <v>0</v>
      </c>
      <c r="BG431" s="128">
        <f>IF(N431="zákl. přenesená",J431,0)</f>
        <v>0</v>
      </c>
      <c r="BH431" s="128">
        <f>IF(N431="sníž. přenesená",J431,0)</f>
        <v>0</v>
      </c>
      <c r="BI431" s="128">
        <f>IF(N431="nulová",J431,0)</f>
        <v>0</v>
      </c>
      <c r="BJ431" s="12" t="s">
        <v>37</v>
      </c>
      <c r="BK431" s="128">
        <f>ROUND(I431*H431,1)</f>
        <v>0</v>
      </c>
      <c r="BL431" s="12" t="s">
        <v>71</v>
      </c>
      <c r="BM431" s="12" t="s">
        <v>476</v>
      </c>
    </row>
    <row r="432" spans="2:51" s="7" customFormat="1" ht="13.5">
      <c r="B432" s="142"/>
      <c r="C432" s="143"/>
      <c r="D432" s="129" t="s">
        <v>126</v>
      </c>
      <c r="E432" s="144" t="s">
        <v>7</v>
      </c>
      <c r="F432" s="145" t="s">
        <v>477</v>
      </c>
      <c r="G432" s="143"/>
      <c r="H432" s="144" t="s">
        <v>7</v>
      </c>
      <c r="I432" s="146"/>
      <c r="J432" s="143"/>
      <c r="K432" s="143"/>
      <c r="L432" s="147"/>
      <c r="M432" s="148"/>
      <c r="N432" s="149"/>
      <c r="O432" s="149"/>
      <c r="P432" s="149"/>
      <c r="Q432" s="149"/>
      <c r="R432" s="149"/>
      <c r="S432" s="149"/>
      <c r="T432" s="150"/>
      <c r="AT432" s="151" t="s">
        <v>126</v>
      </c>
      <c r="AU432" s="151" t="s">
        <v>70</v>
      </c>
      <c r="AV432" s="7" t="s">
        <v>37</v>
      </c>
      <c r="AW432" s="7" t="s">
        <v>18</v>
      </c>
      <c r="AX432" s="7" t="s">
        <v>36</v>
      </c>
      <c r="AY432" s="151" t="s">
        <v>67</v>
      </c>
    </row>
    <row r="433" spans="2:51" s="8" customFormat="1" ht="13.5">
      <c r="B433" s="152"/>
      <c r="C433" s="153"/>
      <c r="D433" s="129" t="s">
        <v>126</v>
      </c>
      <c r="E433" s="154" t="s">
        <v>7</v>
      </c>
      <c r="F433" s="155" t="s">
        <v>478</v>
      </c>
      <c r="G433" s="153"/>
      <c r="H433" s="156">
        <v>103.51</v>
      </c>
      <c r="I433" s="157"/>
      <c r="J433" s="153"/>
      <c r="K433" s="153"/>
      <c r="L433" s="158"/>
      <c r="M433" s="159"/>
      <c r="N433" s="160"/>
      <c r="O433" s="160"/>
      <c r="P433" s="160"/>
      <c r="Q433" s="160"/>
      <c r="R433" s="160"/>
      <c r="S433" s="160"/>
      <c r="T433" s="161"/>
      <c r="AT433" s="162" t="s">
        <v>126</v>
      </c>
      <c r="AU433" s="162" t="s">
        <v>70</v>
      </c>
      <c r="AV433" s="8" t="s">
        <v>38</v>
      </c>
      <c r="AW433" s="8" t="s">
        <v>18</v>
      </c>
      <c r="AX433" s="8" t="s">
        <v>36</v>
      </c>
      <c r="AY433" s="162" t="s">
        <v>67</v>
      </c>
    </row>
    <row r="434" spans="2:51" s="7" customFormat="1" ht="13.5">
      <c r="B434" s="142"/>
      <c r="C434" s="143"/>
      <c r="D434" s="129" t="s">
        <v>126</v>
      </c>
      <c r="E434" s="144" t="s">
        <v>7</v>
      </c>
      <c r="F434" s="145" t="s">
        <v>479</v>
      </c>
      <c r="G434" s="143"/>
      <c r="H434" s="144" t="s">
        <v>7</v>
      </c>
      <c r="I434" s="146"/>
      <c r="J434" s="143"/>
      <c r="K434" s="143"/>
      <c r="L434" s="147"/>
      <c r="M434" s="148"/>
      <c r="N434" s="149"/>
      <c r="O434" s="149"/>
      <c r="P434" s="149"/>
      <c r="Q434" s="149"/>
      <c r="R434" s="149"/>
      <c r="S434" s="149"/>
      <c r="T434" s="150"/>
      <c r="AT434" s="151" t="s">
        <v>126</v>
      </c>
      <c r="AU434" s="151" t="s">
        <v>70</v>
      </c>
      <c r="AV434" s="7" t="s">
        <v>37</v>
      </c>
      <c r="AW434" s="7" t="s">
        <v>18</v>
      </c>
      <c r="AX434" s="7" t="s">
        <v>36</v>
      </c>
      <c r="AY434" s="151" t="s">
        <v>67</v>
      </c>
    </row>
    <row r="435" spans="2:51" s="8" customFormat="1" ht="13.5">
      <c r="B435" s="152"/>
      <c r="C435" s="153"/>
      <c r="D435" s="129" t="s">
        <v>126</v>
      </c>
      <c r="E435" s="154" t="s">
        <v>7</v>
      </c>
      <c r="F435" s="155" t="s">
        <v>480</v>
      </c>
      <c r="G435" s="153"/>
      <c r="H435" s="156">
        <v>1.08</v>
      </c>
      <c r="I435" s="157"/>
      <c r="J435" s="153"/>
      <c r="K435" s="153"/>
      <c r="L435" s="158"/>
      <c r="M435" s="159"/>
      <c r="N435" s="160"/>
      <c r="O435" s="160"/>
      <c r="P435" s="160"/>
      <c r="Q435" s="160"/>
      <c r="R435" s="160"/>
      <c r="S435" s="160"/>
      <c r="T435" s="161"/>
      <c r="AT435" s="162" t="s">
        <v>126</v>
      </c>
      <c r="AU435" s="162" t="s">
        <v>70</v>
      </c>
      <c r="AV435" s="8" t="s">
        <v>38</v>
      </c>
      <c r="AW435" s="8" t="s">
        <v>18</v>
      </c>
      <c r="AX435" s="8" t="s">
        <v>36</v>
      </c>
      <c r="AY435" s="162" t="s">
        <v>67</v>
      </c>
    </row>
    <row r="436" spans="2:51" s="9" customFormat="1" ht="13.5">
      <c r="B436" s="163"/>
      <c r="C436" s="164"/>
      <c r="D436" s="129" t="s">
        <v>126</v>
      </c>
      <c r="E436" s="165" t="s">
        <v>7</v>
      </c>
      <c r="F436" s="166" t="s">
        <v>155</v>
      </c>
      <c r="G436" s="164"/>
      <c r="H436" s="167">
        <v>104.59</v>
      </c>
      <c r="I436" s="168"/>
      <c r="J436" s="164"/>
      <c r="K436" s="164"/>
      <c r="L436" s="169"/>
      <c r="M436" s="170"/>
      <c r="N436" s="171"/>
      <c r="O436" s="171"/>
      <c r="P436" s="171"/>
      <c r="Q436" s="171"/>
      <c r="R436" s="171"/>
      <c r="S436" s="171"/>
      <c r="T436" s="172"/>
      <c r="AT436" s="173" t="s">
        <v>126</v>
      </c>
      <c r="AU436" s="173" t="s">
        <v>70</v>
      </c>
      <c r="AV436" s="9" t="s">
        <v>71</v>
      </c>
      <c r="AW436" s="9" t="s">
        <v>18</v>
      </c>
      <c r="AX436" s="9" t="s">
        <v>37</v>
      </c>
      <c r="AY436" s="173" t="s">
        <v>67</v>
      </c>
    </row>
    <row r="437" spans="2:65" s="1" customFormat="1" ht="16.5" customHeight="1">
      <c r="B437" s="23"/>
      <c r="C437" s="118" t="s">
        <v>481</v>
      </c>
      <c r="D437" s="118" t="s">
        <v>68</v>
      </c>
      <c r="E437" s="119" t="s">
        <v>482</v>
      </c>
      <c r="F437" s="120" t="s">
        <v>483</v>
      </c>
      <c r="G437" s="121" t="s">
        <v>131</v>
      </c>
      <c r="H437" s="122">
        <v>364.3</v>
      </c>
      <c r="I437" s="123"/>
      <c r="J437" s="122">
        <f>ROUND(I437*H437,1)</f>
        <v>0</v>
      </c>
      <c r="K437" s="120" t="s">
        <v>122</v>
      </c>
      <c r="L437" s="33"/>
      <c r="M437" s="124" t="s">
        <v>7</v>
      </c>
      <c r="N437" s="125" t="s">
        <v>25</v>
      </c>
      <c r="O437" s="24"/>
      <c r="P437" s="126">
        <f>O437*H437</f>
        <v>0</v>
      </c>
      <c r="Q437" s="126">
        <v>0.00215</v>
      </c>
      <c r="R437" s="126">
        <f>Q437*H437</f>
        <v>0.7832450000000001</v>
      </c>
      <c r="S437" s="126">
        <v>0</v>
      </c>
      <c r="T437" s="127">
        <f>S437*H437</f>
        <v>0</v>
      </c>
      <c r="AR437" s="12" t="s">
        <v>71</v>
      </c>
      <c r="AT437" s="12" t="s">
        <v>68</v>
      </c>
      <c r="AU437" s="12" t="s">
        <v>70</v>
      </c>
      <c r="AY437" s="12" t="s">
        <v>67</v>
      </c>
      <c r="BE437" s="128">
        <f>IF(N437="základní",J437,0)</f>
        <v>0</v>
      </c>
      <c r="BF437" s="128">
        <f>IF(N437="snížená",J437,0)</f>
        <v>0</v>
      </c>
      <c r="BG437" s="128">
        <f>IF(N437="zákl. přenesená",J437,0)</f>
        <v>0</v>
      </c>
      <c r="BH437" s="128">
        <f>IF(N437="sníž. přenesená",J437,0)</f>
        <v>0</v>
      </c>
      <c r="BI437" s="128">
        <f>IF(N437="nulová",J437,0)</f>
        <v>0</v>
      </c>
      <c r="BJ437" s="12" t="s">
        <v>37</v>
      </c>
      <c r="BK437" s="128">
        <f>ROUND(I437*H437,1)</f>
        <v>0</v>
      </c>
      <c r="BL437" s="12" t="s">
        <v>71</v>
      </c>
      <c r="BM437" s="12" t="s">
        <v>484</v>
      </c>
    </row>
    <row r="438" spans="2:47" s="1" customFormat="1" ht="40.5">
      <c r="B438" s="23"/>
      <c r="C438" s="35"/>
      <c r="D438" s="129" t="s">
        <v>124</v>
      </c>
      <c r="E438" s="35"/>
      <c r="F438" s="130" t="s">
        <v>485</v>
      </c>
      <c r="G438" s="35"/>
      <c r="H438" s="35"/>
      <c r="I438" s="91"/>
      <c r="J438" s="35"/>
      <c r="K438" s="35"/>
      <c r="L438" s="33"/>
      <c r="M438" s="131"/>
      <c r="N438" s="24"/>
      <c r="O438" s="24"/>
      <c r="P438" s="24"/>
      <c r="Q438" s="24"/>
      <c r="R438" s="24"/>
      <c r="S438" s="24"/>
      <c r="T438" s="38"/>
      <c r="AT438" s="12" t="s">
        <v>124</v>
      </c>
      <c r="AU438" s="12" t="s">
        <v>70</v>
      </c>
    </row>
    <row r="439" spans="2:51" s="7" customFormat="1" ht="13.5">
      <c r="B439" s="142"/>
      <c r="C439" s="143"/>
      <c r="D439" s="129" t="s">
        <v>126</v>
      </c>
      <c r="E439" s="144" t="s">
        <v>7</v>
      </c>
      <c r="F439" s="145" t="s">
        <v>477</v>
      </c>
      <c r="G439" s="143"/>
      <c r="H439" s="144" t="s">
        <v>7</v>
      </c>
      <c r="I439" s="146"/>
      <c r="J439" s="143"/>
      <c r="K439" s="143"/>
      <c r="L439" s="147"/>
      <c r="M439" s="148"/>
      <c r="N439" s="149"/>
      <c r="O439" s="149"/>
      <c r="P439" s="149"/>
      <c r="Q439" s="149"/>
      <c r="R439" s="149"/>
      <c r="S439" s="149"/>
      <c r="T439" s="150"/>
      <c r="AT439" s="151" t="s">
        <v>126</v>
      </c>
      <c r="AU439" s="151" t="s">
        <v>70</v>
      </c>
      <c r="AV439" s="7" t="s">
        <v>37</v>
      </c>
      <c r="AW439" s="7" t="s">
        <v>18</v>
      </c>
      <c r="AX439" s="7" t="s">
        <v>36</v>
      </c>
      <c r="AY439" s="151" t="s">
        <v>67</v>
      </c>
    </row>
    <row r="440" spans="2:51" s="8" customFormat="1" ht="13.5">
      <c r="B440" s="152"/>
      <c r="C440" s="153"/>
      <c r="D440" s="129" t="s">
        <v>126</v>
      </c>
      <c r="E440" s="154" t="s">
        <v>7</v>
      </c>
      <c r="F440" s="155" t="s">
        <v>486</v>
      </c>
      <c r="G440" s="153"/>
      <c r="H440" s="156">
        <v>364.3</v>
      </c>
      <c r="I440" s="157"/>
      <c r="J440" s="153"/>
      <c r="K440" s="153"/>
      <c r="L440" s="158"/>
      <c r="M440" s="159"/>
      <c r="N440" s="160"/>
      <c r="O440" s="160"/>
      <c r="P440" s="160"/>
      <c r="Q440" s="160"/>
      <c r="R440" s="160"/>
      <c r="S440" s="160"/>
      <c r="T440" s="161"/>
      <c r="AT440" s="162" t="s">
        <v>126</v>
      </c>
      <c r="AU440" s="162" t="s">
        <v>70</v>
      </c>
      <c r="AV440" s="8" t="s">
        <v>38</v>
      </c>
      <c r="AW440" s="8" t="s">
        <v>18</v>
      </c>
      <c r="AX440" s="8" t="s">
        <v>37</v>
      </c>
      <c r="AY440" s="162" t="s">
        <v>67</v>
      </c>
    </row>
    <row r="441" spans="2:65" s="1" customFormat="1" ht="16.5" customHeight="1">
      <c r="B441" s="23"/>
      <c r="C441" s="118" t="s">
        <v>487</v>
      </c>
      <c r="D441" s="118" t="s">
        <v>68</v>
      </c>
      <c r="E441" s="119" t="s">
        <v>488</v>
      </c>
      <c r="F441" s="120" t="s">
        <v>489</v>
      </c>
      <c r="G441" s="121" t="s">
        <v>131</v>
      </c>
      <c r="H441" s="122">
        <v>364.3</v>
      </c>
      <c r="I441" s="123"/>
      <c r="J441" s="122">
        <f>ROUND(I441*H441,1)</f>
        <v>0</v>
      </c>
      <c r="K441" s="120" t="s">
        <v>122</v>
      </c>
      <c r="L441" s="33"/>
      <c r="M441" s="124" t="s">
        <v>7</v>
      </c>
      <c r="N441" s="125" t="s">
        <v>25</v>
      </c>
      <c r="O441" s="24"/>
      <c r="P441" s="126">
        <f>O441*H441</f>
        <v>0</v>
      </c>
      <c r="Q441" s="126">
        <v>0</v>
      </c>
      <c r="R441" s="126">
        <f>Q441*H441</f>
        <v>0</v>
      </c>
      <c r="S441" s="126">
        <v>0</v>
      </c>
      <c r="T441" s="127">
        <f>S441*H441</f>
        <v>0</v>
      </c>
      <c r="AR441" s="12" t="s">
        <v>71</v>
      </c>
      <c r="AT441" s="12" t="s">
        <v>68</v>
      </c>
      <c r="AU441" s="12" t="s">
        <v>70</v>
      </c>
      <c r="AY441" s="12" t="s">
        <v>67</v>
      </c>
      <c r="BE441" s="128">
        <f>IF(N441="základní",J441,0)</f>
        <v>0</v>
      </c>
      <c r="BF441" s="128">
        <f>IF(N441="snížená",J441,0)</f>
        <v>0</v>
      </c>
      <c r="BG441" s="128">
        <f>IF(N441="zákl. přenesená",J441,0)</f>
        <v>0</v>
      </c>
      <c r="BH441" s="128">
        <f>IF(N441="sníž. přenesená",J441,0)</f>
        <v>0</v>
      </c>
      <c r="BI441" s="128">
        <f>IF(N441="nulová",J441,0)</f>
        <v>0</v>
      </c>
      <c r="BJ441" s="12" t="s">
        <v>37</v>
      </c>
      <c r="BK441" s="128">
        <f>ROUND(I441*H441,1)</f>
        <v>0</v>
      </c>
      <c r="BL441" s="12" t="s">
        <v>71</v>
      </c>
      <c r="BM441" s="12" t="s">
        <v>490</v>
      </c>
    </row>
    <row r="442" spans="2:47" s="1" customFormat="1" ht="40.5">
      <c r="B442" s="23"/>
      <c r="C442" s="35"/>
      <c r="D442" s="129" t="s">
        <v>124</v>
      </c>
      <c r="E442" s="35"/>
      <c r="F442" s="130" t="s">
        <v>485</v>
      </c>
      <c r="G442" s="35"/>
      <c r="H442" s="35"/>
      <c r="I442" s="91"/>
      <c r="J442" s="35"/>
      <c r="K442" s="35"/>
      <c r="L442" s="33"/>
      <c r="M442" s="131"/>
      <c r="N442" s="24"/>
      <c r="O442" s="24"/>
      <c r="P442" s="24"/>
      <c r="Q442" s="24"/>
      <c r="R442" s="24"/>
      <c r="S442" s="24"/>
      <c r="T442" s="38"/>
      <c r="AT442" s="12" t="s">
        <v>124</v>
      </c>
      <c r="AU442" s="12" t="s">
        <v>70</v>
      </c>
    </row>
    <row r="443" spans="2:65" s="1" customFormat="1" ht="16.5" customHeight="1">
      <c r="B443" s="23"/>
      <c r="C443" s="118" t="s">
        <v>491</v>
      </c>
      <c r="D443" s="118" t="s">
        <v>68</v>
      </c>
      <c r="E443" s="119" t="s">
        <v>492</v>
      </c>
      <c r="F443" s="120" t="s">
        <v>493</v>
      </c>
      <c r="G443" s="121" t="s">
        <v>131</v>
      </c>
      <c r="H443" s="122">
        <v>364.3</v>
      </c>
      <c r="I443" s="123"/>
      <c r="J443" s="122">
        <f>ROUND(I443*H443,1)</f>
        <v>0</v>
      </c>
      <c r="K443" s="120" t="s">
        <v>122</v>
      </c>
      <c r="L443" s="33"/>
      <c r="M443" s="124" t="s">
        <v>7</v>
      </c>
      <c r="N443" s="125" t="s">
        <v>25</v>
      </c>
      <c r="O443" s="24"/>
      <c r="P443" s="126">
        <f>O443*H443</f>
        <v>0</v>
      </c>
      <c r="Q443" s="126">
        <v>0.0031</v>
      </c>
      <c r="R443" s="126">
        <f>Q443*H443</f>
        <v>1.12933</v>
      </c>
      <c r="S443" s="126">
        <v>0</v>
      </c>
      <c r="T443" s="127">
        <f>S443*H443</f>
        <v>0</v>
      </c>
      <c r="AR443" s="12" t="s">
        <v>71</v>
      </c>
      <c r="AT443" s="12" t="s">
        <v>68</v>
      </c>
      <c r="AU443" s="12" t="s">
        <v>70</v>
      </c>
      <c r="AY443" s="12" t="s">
        <v>67</v>
      </c>
      <c r="BE443" s="128">
        <f>IF(N443="základní",J443,0)</f>
        <v>0</v>
      </c>
      <c r="BF443" s="128">
        <f>IF(N443="snížená",J443,0)</f>
        <v>0</v>
      </c>
      <c r="BG443" s="128">
        <f>IF(N443="zákl. přenesená",J443,0)</f>
        <v>0</v>
      </c>
      <c r="BH443" s="128">
        <f>IF(N443="sníž. přenesená",J443,0)</f>
        <v>0</v>
      </c>
      <c r="BI443" s="128">
        <f>IF(N443="nulová",J443,0)</f>
        <v>0</v>
      </c>
      <c r="BJ443" s="12" t="s">
        <v>37</v>
      </c>
      <c r="BK443" s="128">
        <f>ROUND(I443*H443,1)</f>
        <v>0</v>
      </c>
      <c r="BL443" s="12" t="s">
        <v>71</v>
      </c>
      <c r="BM443" s="12" t="s">
        <v>494</v>
      </c>
    </row>
    <row r="444" spans="2:65" s="1" customFormat="1" ht="16.5" customHeight="1">
      <c r="B444" s="23"/>
      <c r="C444" s="118" t="s">
        <v>495</v>
      </c>
      <c r="D444" s="118" t="s">
        <v>68</v>
      </c>
      <c r="E444" s="119" t="s">
        <v>496</v>
      </c>
      <c r="F444" s="120" t="s">
        <v>497</v>
      </c>
      <c r="G444" s="121" t="s">
        <v>131</v>
      </c>
      <c r="H444" s="122">
        <v>364.3</v>
      </c>
      <c r="I444" s="123"/>
      <c r="J444" s="122">
        <f>ROUND(I444*H444,1)</f>
        <v>0</v>
      </c>
      <c r="K444" s="120" t="s">
        <v>122</v>
      </c>
      <c r="L444" s="33"/>
      <c r="M444" s="124" t="s">
        <v>7</v>
      </c>
      <c r="N444" s="125" t="s">
        <v>25</v>
      </c>
      <c r="O444" s="24"/>
      <c r="P444" s="126">
        <f>O444*H444</f>
        <v>0</v>
      </c>
      <c r="Q444" s="126">
        <v>0</v>
      </c>
      <c r="R444" s="126">
        <f>Q444*H444</f>
        <v>0</v>
      </c>
      <c r="S444" s="126">
        <v>0</v>
      </c>
      <c r="T444" s="127">
        <f>S444*H444</f>
        <v>0</v>
      </c>
      <c r="AR444" s="12" t="s">
        <v>71</v>
      </c>
      <c r="AT444" s="12" t="s">
        <v>68</v>
      </c>
      <c r="AU444" s="12" t="s">
        <v>70</v>
      </c>
      <c r="AY444" s="12" t="s">
        <v>67</v>
      </c>
      <c r="BE444" s="128">
        <f>IF(N444="základní",J444,0)</f>
        <v>0</v>
      </c>
      <c r="BF444" s="128">
        <f>IF(N444="snížená",J444,0)</f>
        <v>0</v>
      </c>
      <c r="BG444" s="128">
        <f>IF(N444="zákl. přenesená",J444,0)</f>
        <v>0</v>
      </c>
      <c r="BH444" s="128">
        <f>IF(N444="sníž. přenesená",J444,0)</f>
        <v>0</v>
      </c>
      <c r="BI444" s="128">
        <f>IF(N444="nulová",J444,0)</f>
        <v>0</v>
      </c>
      <c r="BJ444" s="12" t="s">
        <v>37</v>
      </c>
      <c r="BK444" s="128">
        <f>ROUND(I444*H444,1)</f>
        <v>0</v>
      </c>
      <c r="BL444" s="12" t="s">
        <v>71</v>
      </c>
      <c r="BM444" s="12" t="s">
        <v>498</v>
      </c>
    </row>
    <row r="445" spans="2:65" s="1" customFormat="1" ht="25.5" customHeight="1">
      <c r="B445" s="23"/>
      <c r="C445" s="118" t="s">
        <v>499</v>
      </c>
      <c r="D445" s="118" t="s">
        <v>68</v>
      </c>
      <c r="E445" s="119" t="s">
        <v>500</v>
      </c>
      <c r="F445" s="120" t="s">
        <v>501</v>
      </c>
      <c r="G445" s="121" t="s">
        <v>131</v>
      </c>
      <c r="H445" s="122">
        <v>10.82</v>
      </c>
      <c r="I445" s="123"/>
      <c r="J445" s="122">
        <f>ROUND(I445*H445,1)</f>
        <v>0</v>
      </c>
      <c r="K445" s="120" t="s">
        <v>122</v>
      </c>
      <c r="L445" s="33"/>
      <c r="M445" s="124" t="s">
        <v>7</v>
      </c>
      <c r="N445" s="125" t="s">
        <v>25</v>
      </c>
      <c r="O445" s="24"/>
      <c r="P445" s="126">
        <f>O445*H445</f>
        <v>0</v>
      </c>
      <c r="Q445" s="126">
        <v>0.01083</v>
      </c>
      <c r="R445" s="126">
        <f>Q445*H445</f>
        <v>0.1171806</v>
      </c>
      <c r="S445" s="126">
        <v>0</v>
      </c>
      <c r="T445" s="127">
        <f>S445*H445</f>
        <v>0</v>
      </c>
      <c r="AR445" s="12" t="s">
        <v>71</v>
      </c>
      <c r="AT445" s="12" t="s">
        <v>68</v>
      </c>
      <c r="AU445" s="12" t="s">
        <v>70</v>
      </c>
      <c r="AY445" s="12" t="s">
        <v>67</v>
      </c>
      <c r="BE445" s="128">
        <f>IF(N445="základní",J445,0)</f>
        <v>0</v>
      </c>
      <c r="BF445" s="128">
        <f>IF(N445="snížená",J445,0)</f>
        <v>0</v>
      </c>
      <c r="BG445" s="128">
        <f>IF(N445="zákl. přenesená",J445,0)</f>
        <v>0</v>
      </c>
      <c r="BH445" s="128">
        <f>IF(N445="sníž. přenesená",J445,0)</f>
        <v>0</v>
      </c>
      <c r="BI445" s="128">
        <f>IF(N445="nulová",J445,0)</f>
        <v>0</v>
      </c>
      <c r="BJ445" s="12" t="s">
        <v>37</v>
      </c>
      <c r="BK445" s="128">
        <f>ROUND(I445*H445,1)</f>
        <v>0</v>
      </c>
      <c r="BL445" s="12" t="s">
        <v>71</v>
      </c>
      <c r="BM445" s="12" t="s">
        <v>502</v>
      </c>
    </row>
    <row r="446" spans="2:47" s="1" customFormat="1" ht="67.5">
      <c r="B446" s="23"/>
      <c r="C446" s="35"/>
      <c r="D446" s="129" t="s">
        <v>124</v>
      </c>
      <c r="E446" s="35"/>
      <c r="F446" s="130" t="s">
        <v>503</v>
      </c>
      <c r="G446" s="35"/>
      <c r="H446" s="35"/>
      <c r="I446" s="91"/>
      <c r="J446" s="35"/>
      <c r="K446" s="35"/>
      <c r="L446" s="33"/>
      <c r="M446" s="131"/>
      <c r="N446" s="24"/>
      <c r="O446" s="24"/>
      <c r="P446" s="24"/>
      <c r="Q446" s="24"/>
      <c r="R446" s="24"/>
      <c r="S446" s="24"/>
      <c r="T446" s="38"/>
      <c r="AT446" s="12" t="s">
        <v>124</v>
      </c>
      <c r="AU446" s="12" t="s">
        <v>70</v>
      </c>
    </row>
    <row r="447" spans="2:51" s="7" customFormat="1" ht="13.5">
      <c r="B447" s="142"/>
      <c r="C447" s="143"/>
      <c r="D447" s="129" t="s">
        <v>126</v>
      </c>
      <c r="E447" s="144" t="s">
        <v>7</v>
      </c>
      <c r="F447" s="145" t="s">
        <v>479</v>
      </c>
      <c r="G447" s="143"/>
      <c r="H447" s="144" t="s">
        <v>7</v>
      </c>
      <c r="I447" s="146"/>
      <c r="J447" s="143"/>
      <c r="K447" s="143"/>
      <c r="L447" s="147"/>
      <c r="M447" s="148"/>
      <c r="N447" s="149"/>
      <c r="O447" s="149"/>
      <c r="P447" s="149"/>
      <c r="Q447" s="149"/>
      <c r="R447" s="149"/>
      <c r="S447" s="149"/>
      <c r="T447" s="150"/>
      <c r="AT447" s="151" t="s">
        <v>126</v>
      </c>
      <c r="AU447" s="151" t="s">
        <v>70</v>
      </c>
      <c r="AV447" s="7" t="s">
        <v>37</v>
      </c>
      <c r="AW447" s="7" t="s">
        <v>18</v>
      </c>
      <c r="AX447" s="7" t="s">
        <v>36</v>
      </c>
      <c r="AY447" s="151" t="s">
        <v>67</v>
      </c>
    </row>
    <row r="448" spans="2:51" s="8" customFormat="1" ht="13.5">
      <c r="B448" s="152"/>
      <c r="C448" s="153"/>
      <c r="D448" s="129" t="s">
        <v>126</v>
      </c>
      <c r="E448" s="154" t="s">
        <v>7</v>
      </c>
      <c r="F448" s="155" t="s">
        <v>504</v>
      </c>
      <c r="G448" s="153"/>
      <c r="H448" s="156">
        <v>10.82</v>
      </c>
      <c r="I448" s="157"/>
      <c r="J448" s="153"/>
      <c r="K448" s="153"/>
      <c r="L448" s="158"/>
      <c r="M448" s="159"/>
      <c r="N448" s="160"/>
      <c r="O448" s="160"/>
      <c r="P448" s="160"/>
      <c r="Q448" s="160"/>
      <c r="R448" s="160"/>
      <c r="S448" s="160"/>
      <c r="T448" s="161"/>
      <c r="AT448" s="162" t="s">
        <v>126</v>
      </c>
      <c r="AU448" s="162" t="s">
        <v>70</v>
      </c>
      <c r="AV448" s="8" t="s">
        <v>38</v>
      </c>
      <c r="AW448" s="8" t="s">
        <v>18</v>
      </c>
      <c r="AX448" s="8" t="s">
        <v>37</v>
      </c>
      <c r="AY448" s="162" t="s">
        <v>67</v>
      </c>
    </row>
    <row r="449" spans="2:65" s="1" customFormat="1" ht="16.5" customHeight="1">
      <c r="B449" s="23"/>
      <c r="C449" s="118" t="s">
        <v>505</v>
      </c>
      <c r="D449" s="118" t="s">
        <v>68</v>
      </c>
      <c r="E449" s="119" t="s">
        <v>506</v>
      </c>
      <c r="F449" s="120" t="s">
        <v>507</v>
      </c>
      <c r="G449" s="121" t="s">
        <v>166</v>
      </c>
      <c r="H449" s="122">
        <v>12.66</v>
      </c>
      <c r="I449" s="123"/>
      <c r="J449" s="122">
        <f>ROUND(I449*H449,1)</f>
        <v>0</v>
      </c>
      <c r="K449" s="120" t="s">
        <v>122</v>
      </c>
      <c r="L449" s="33"/>
      <c r="M449" s="124" t="s">
        <v>7</v>
      </c>
      <c r="N449" s="125" t="s">
        <v>25</v>
      </c>
      <c r="O449" s="24"/>
      <c r="P449" s="126">
        <f>O449*H449</f>
        <v>0</v>
      </c>
      <c r="Q449" s="126">
        <v>1.05516</v>
      </c>
      <c r="R449" s="126">
        <f>Q449*H449</f>
        <v>13.3583256</v>
      </c>
      <c r="S449" s="126">
        <v>0</v>
      </c>
      <c r="T449" s="127">
        <f>S449*H449</f>
        <v>0</v>
      </c>
      <c r="AR449" s="12" t="s">
        <v>71</v>
      </c>
      <c r="AT449" s="12" t="s">
        <v>68</v>
      </c>
      <c r="AU449" s="12" t="s">
        <v>70</v>
      </c>
      <c r="AY449" s="12" t="s">
        <v>67</v>
      </c>
      <c r="BE449" s="128">
        <f>IF(N449="základní",J449,0)</f>
        <v>0</v>
      </c>
      <c r="BF449" s="128">
        <f>IF(N449="snížená",J449,0)</f>
        <v>0</v>
      </c>
      <c r="BG449" s="128">
        <f>IF(N449="zákl. přenesená",J449,0)</f>
        <v>0</v>
      </c>
      <c r="BH449" s="128">
        <f>IF(N449="sníž. přenesená",J449,0)</f>
        <v>0</v>
      </c>
      <c r="BI449" s="128">
        <f>IF(N449="nulová",J449,0)</f>
        <v>0</v>
      </c>
      <c r="BJ449" s="12" t="s">
        <v>37</v>
      </c>
      <c r="BK449" s="128">
        <f>ROUND(I449*H449,1)</f>
        <v>0</v>
      </c>
      <c r="BL449" s="12" t="s">
        <v>71</v>
      </c>
      <c r="BM449" s="12" t="s">
        <v>508</v>
      </c>
    </row>
    <row r="450" spans="2:51" s="7" customFormat="1" ht="13.5">
      <c r="B450" s="142"/>
      <c r="C450" s="143"/>
      <c r="D450" s="129" t="s">
        <v>126</v>
      </c>
      <c r="E450" s="144" t="s">
        <v>7</v>
      </c>
      <c r="F450" s="145" t="s">
        <v>477</v>
      </c>
      <c r="G450" s="143"/>
      <c r="H450" s="144" t="s">
        <v>7</v>
      </c>
      <c r="I450" s="146"/>
      <c r="J450" s="143"/>
      <c r="K450" s="143"/>
      <c r="L450" s="147"/>
      <c r="M450" s="148"/>
      <c r="N450" s="149"/>
      <c r="O450" s="149"/>
      <c r="P450" s="149"/>
      <c r="Q450" s="149"/>
      <c r="R450" s="149"/>
      <c r="S450" s="149"/>
      <c r="T450" s="150"/>
      <c r="AT450" s="151" t="s">
        <v>126</v>
      </c>
      <c r="AU450" s="151" t="s">
        <v>70</v>
      </c>
      <c r="AV450" s="7" t="s">
        <v>37</v>
      </c>
      <c r="AW450" s="7" t="s">
        <v>18</v>
      </c>
      <c r="AX450" s="7" t="s">
        <v>36</v>
      </c>
      <c r="AY450" s="151" t="s">
        <v>67</v>
      </c>
    </row>
    <row r="451" spans="2:51" s="8" customFormat="1" ht="13.5">
      <c r="B451" s="152"/>
      <c r="C451" s="153"/>
      <c r="D451" s="129" t="s">
        <v>126</v>
      </c>
      <c r="E451" s="154" t="s">
        <v>7</v>
      </c>
      <c r="F451" s="155" t="s">
        <v>509</v>
      </c>
      <c r="G451" s="153"/>
      <c r="H451" s="156">
        <v>12.54</v>
      </c>
      <c r="I451" s="157"/>
      <c r="J451" s="153"/>
      <c r="K451" s="153"/>
      <c r="L451" s="158"/>
      <c r="M451" s="159"/>
      <c r="N451" s="160"/>
      <c r="O451" s="160"/>
      <c r="P451" s="160"/>
      <c r="Q451" s="160"/>
      <c r="R451" s="160"/>
      <c r="S451" s="160"/>
      <c r="T451" s="161"/>
      <c r="AT451" s="162" t="s">
        <v>126</v>
      </c>
      <c r="AU451" s="162" t="s">
        <v>70</v>
      </c>
      <c r="AV451" s="8" t="s">
        <v>38</v>
      </c>
      <c r="AW451" s="8" t="s">
        <v>18</v>
      </c>
      <c r="AX451" s="8" t="s">
        <v>36</v>
      </c>
      <c r="AY451" s="162" t="s">
        <v>67</v>
      </c>
    </row>
    <row r="452" spans="2:51" s="7" customFormat="1" ht="13.5">
      <c r="B452" s="142"/>
      <c r="C452" s="143"/>
      <c r="D452" s="129" t="s">
        <v>126</v>
      </c>
      <c r="E452" s="144" t="s">
        <v>7</v>
      </c>
      <c r="F452" s="145" t="s">
        <v>479</v>
      </c>
      <c r="G452" s="143"/>
      <c r="H452" s="144" t="s">
        <v>7</v>
      </c>
      <c r="I452" s="146"/>
      <c r="J452" s="143"/>
      <c r="K452" s="143"/>
      <c r="L452" s="147"/>
      <c r="M452" s="148"/>
      <c r="N452" s="149"/>
      <c r="O452" s="149"/>
      <c r="P452" s="149"/>
      <c r="Q452" s="149"/>
      <c r="R452" s="149"/>
      <c r="S452" s="149"/>
      <c r="T452" s="150"/>
      <c r="AT452" s="151" t="s">
        <v>126</v>
      </c>
      <c r="AU452" s="151" t="s">
        <v>70</v>
      </c>
      <c r="AV452" s="7" t="s">
        <v>37</v>
      </c>
      <c r="AW452" s="7" t="s">
        <v>18</v>
      </c>
      <c r="AX452" s="7" t="s">
        <v>36</v>
      </c>
      <c r="AY452" s="151" t="s">
        <v>67</v>
      </c>
    </row>
    <row r="453" spans="2:51" s="8" customFormat="1" ht="13.5">
      <c r="B453" s="152"/>
      <c r="C453" s="153"/>
      <c r="D453" s="129" t="s">
        <v>126</v>
      </c>
      <c r="E453" s="154" t="s">
        <v>7</v>
      </c>
      <c r="F453" s="155" t="s">
        <v>510</v>
      </c>
      <c r="G453" s="153"/>
      <c r="H453" s="156">
        <v>0.12</v>
      </c>
      <c r="I453" s="157"/>
      <c r="J453" s="153"/>
      <c r="K453" s="153"/>
      <c r="L453" s="158"/>
      <c r="M453" s="159"/>
      <c r="N453" s="160"/>
      <c r="O453" s="160"/>
      <c r="P453" s="160"/>
      <c r="Q453" s="160"/>
      <c r="R453" s="160"/>
      <c r="S453" s="160"/>
      <c r="T453" s="161"/>
      <c r="AT453" s="162" t="s">
        <v>126</v>
      </c>
      <c r="AU453" s="162" t="s">
        <v>70</v>
      </c>
      <c r="AV453" s="8" t="s">
        <v>38</v>
      </c>
      <c r="AW453" s="8" t="s">
        <v>18</v>
      </c>
      <c r="AX453" s="8" t="s">
        <v>36</v>
      </c>
      <c r="AY453" s="162" t="s">
        <v>67</v>
      </c>
    </row>
    <row r="454" spans="2:51" s="9" customFormat="1" ht="13.5">
      <c r="B454" s="163"/>
      <c r="C454" s="164"/>
      <c r="D454" s="129" t="s">
        <v>126</v>
      </c>
      <c r="E454" s="165" t="s">
        <v>7</v>
      </c>
      <c r="F454" s="166" t="s">
        <v>155</v>
      </c>
      <c r="G454" s="164"/>
      <c r="H454" s="167">
        <v>12.66</v>
      </c>
      <c r="I454" s="168"/>
      <c r="J454" s="164"/>
      <c r="K454" s="164"/>
      <c r="L454" s="169"/>
      <c r="M454" s="170"/>
      <c r="N454" s="171"/>
      <c r="O454" s="171"/>
      <c r="P454" s="171"/>
      <c r="Q454" s="171"/>
      <c r="R454" s="171"/>
      <c r="S454" s="171"/>
      <c r="T454" s="172"/>
      <c r="AT454" s="173" t="s">
        <v>126</v>
      </c>
      <c r="AU454" s="173" t="s">
        <v>70</v>
      </c>
      <c r="AV454" s="9" t="s">
        <v>71</v>
      </c>
      <c r="AW454" s="9" t="s">
        <v>18</v>
      </c>
      <c r="AX454" s="9" t="s">
        <v>37</v>
      </c>
      <c r="AY454" s="173" t="s">
        <v>67</v>
      </c>
    </row>
    <row r="455" spans="2:65" s="1" customFormat="1" ht="16.5" customHeight="1">
      <c r="B455" s="23"/>
      <c r="C455" s="118" t="s">
        <v>511</v>
      </c>
      <c r="D455" s="118" t="s">
        <v>68</v>
      </c>
      <c r="E455" s="119" t="s">
        <v>512</v>
      </c>
      <c r="F455" s="120" t="s">
        <v>513</v>
      </c>
      <c r="G455" s="121" t="s">
        <v>69</v>
      </c>
      <c r="H455" s="122">
        <v>8</v>
      </c>
      <c r="I455" s="123"/>
      <c r="J455" s="122">
        <f>ROUND(I455*H455,1)</f>
        <v>0</v>
      </c>
      <c r="K455" s="120" t="s">
        <v>122</v>
      </c>
      <c r="L455" s="33"/>
      <c r="M455" s="124" t="s">
        <v>7</v>
      </c>
      <c r="N455" s="125" t="s">
        <v>25</v>
      </c>
      <c r="O455" s="24"/>
      <c r="P455" s="126">
        <f>O455*H455</f>
        <v>0</v>
      </c>
      <c r="Q455" s="126">
        <v>0.059</v>
      </c>
      <c r="R455" s="126">
        <f>Q455*H455</f>
        <v>0.472</v>
      </c>
      <c r="S455" s="126">
        <v>0</v>
      </c>
      <c r="T455" s="127">
        <f>S455*H455</f>
        <v>0</v>
      </c>
      <c r="AR455" s="12" t="s">
        <v>71</v>
      </c>
      <c r="AT455" s="12" t="s">
        <v>68</v>
      </c>
      <c r="AU455" s="12" t="s">
        <v>70</v>
      </c>
      <c r="AY455" s="12" t="s">
        <v>67</v>
      </c>
      <c r="BE455" s="128">
        <f>IF(N455="základní",J455,0)</f>
        <v>0</v>
      </c>
      <c r="BF455" s="128">
        <f>IF(N455="snížená",J455,0)</f>
        <v>0</v>
      </c>
      <c r="BG455" s="128">
        <f>IF(N455="zákl. přenesená",J455,0)</f>
        <v>0</v>
      </c>
      <c r="BH455" s="128">
        <f>IF(N455="sníž. přenesená",J455,0)</f>
        <v>0</v>
      </c>
      <c r="BI455" s="128">
        <f>IF(N455="nulová",J455,0)</f>
        <v>0</v>
      </c>
      <c r="BJ455" s="12" t="s">
        <v>37</v>
      </c>
      <c r="BK455" s="128">
        <f>ROUND(I455*H455,1)</f>
        <v>0</v>
      </c>
      <c r="BL455" s="12" t="s">
        <v>71</v>
      </c>
      <c r="BM455" s="12" t="s">
        <v>514</v>
      </c>
    </row>
    <row r="456" spans="2:51" s="7" customFormat="1" ht="13.5">
      <c r="B456" s="142"/>
      <c r="C456" s="143"/>
      <c r="D456" s="129" t="s">
        <v>126</v>
      </c>
      <c r="E456" s="144" t="s">
        <v>7</v>
      </c>
      <c r="F456" s="145" t="s">
        <v>479</v>
      </c>
      <c r="G456" s="143"/>
      <c r="H456" s="144" t="s">
        <v>7</v>
      </c>
      <c r="I456" s="146"/>
      <c r="J456" s="143"/>
      <c r="K456" s="143"/>
      <c r="L456" s="147"/>
      <c r="M456" s="148"/>
      <c r="N456" s="149"/>
      <c r="O456" s="149"/>
      <c r="P456" s="149"/>
      <c r="Q456" s="149"/>
      <c r="R456" s="149"/>
      <c r="S456" s="149"/>
      <c r="T456" s="150"/>
      <c r="AT456" s="151" t="s">
        <v>126</v>
      </c>
      <c r="AU456" s="151" t="s">
        <v>70</v>
      </c>
      <c r="AV456" s="7" t="s">
        <v>37</v>
      </c>
      <c r="AW456" s="7" t="s">
        <v>18</v>
      </c>
      <c r="AX456" s="7" t="s">
        <v>36</v>
      </c>
      <c r="AY456" s="151" t="s">
        <v>67</v>
      </c>
    </row>
    <row r="457" spans="2:51" s="8" customFormat="1" ht="13.5">
      <c r="B457" s="152"/>
      <c r="C457" s="153"/>
      <c r="D457" s="129" t="s">
        <v>126</v>
      </c>
      <c r="E457" s="154" t="s">
        <v>7</v>
      </c>
      <c r="F457" s="155" t="s">
        <v>211</v>
      </c>
      <c r="G457" s="153"/>
      <c r="H457" s="156">
        <v>8</v>
      </c>
      <c r="I457" s="157"/>
      <c r="J457" s="153"/>
      <c r="K457" s="153"/>
      <c r="L457" s="158"/>
      <c r="M457" s="159"/>
      <c r="N457" s="160"/>
      <c r="O457" s="160"/>
      <c r="P457" s="160"/>
      <c r="Q457" s="160"/>
      <c r="R457" s="160"/>
      <c r="S457" s="160"/>
      <c r="T457" s="161"/>
      <c r="AT457" s="162" t="s">
        <v>126</v>
      </c>
      <c r="AU457" s="162" t="s">
        <v>70</v>
      </c>
      <c r="AV457" s="8" t="s">
        <v>38</v>
      </c>
      <c r="AW457" s="8" t="s">
        <v>18</v>
      </c>
      <c r="AX457" s="8" t="s">
        <v>37</v>
      </c>
      <c r="AY457" s="162" t="s">
        <v>67</v>
      </c>
    </row>
    <row r="458" spans="2:65" s="1" customFormat="1" ht="25.5" customHeight="1">
      <c r="B458" s="23"/>
      <c r="C458" s="118" t="s">
        <v>515</v>
      </c>
      <c r="D458" s="118" t="s">
        <v>68</v>
      </c>
      <c r="E458" s="119" t="s">
        <v>516</v>
      </c>
      <c r="F458" s="120" t="s">
        <v>517</v>
      </c>
      <c r="G458" s="121" t="s">
        <v>166</v>
      </c>
      <c r="H458" s="122">
        <v>0.6</v>
      </c>
      <c r="I458" s="123"/>
      <c r="J458" s="122">
        <f>ROUND(I458*H458,1)</f>
        <v>0</v>
      </c>
      <c r="K458" s="120" t="s">
        <v>122</v>
      </c>
      <c r="L458" s="33"/>
      <c r="M458" s="124" t="s">
        <v>7</v>
      </c>
      <c r="N458" s="125" t="s">
        <v>25</v>
      </c>
      <c r="O458" s="24"/>
      <c r="P458" s="126">
        <f>O458*H458</f>
        <v>0</v>
      </c>
      <c r="Q458" s="126">
        <v>0.01709</v>
      </c>
      <c r="R458" s="126">
        <f>Q458*H458</f>
        <v>0.010254000000000001</v>
      </c>
      <c r="S458" s="126">
        <v>0</v>
      </c>
      <c r="T458" s="127">
        <f>S458*H458</f>
        <v>0</v>
      </c>
      <c r="AR458" s="12" t="s">
        <v>71</v>
      </c>
      <c r="AT458" s="12" t="s">
        <v>68</v>
      </c>
      <c r="AU458" s="12" t="s">
        <v>70</v>
      </c>
      <c r="AY458" s="12" t="s">
        <v>67</v>
      </c>
      <c r="BE458" s="128">
        <f>IF(N458="základní",J458,0)</f>
        <v>0</v>
      </c>
      <c r="BF458" s="128">
        <f>IF(N458="snížená",J458,0)</f>
        <v>0</v>
      </c>
      <c r="BG458" s="128">
        <f>IF(N458="zákl. přenesená",J458,0)</f>
        <v>0</v>
      </c>
      <c r="BH458" s="128">
        <f>IF(N458="sníž. přenesená",J458,0)</f>
        <v>0</v>
      </c>
      <c r="BI458" s="128">
        <f>IF(N458="nulová",J458,0)</f>
        <v>0</v>
      </c>
      <c r="BJ458" s="12" t="s">
        <v>37</v>
      </c>
      <c r="BK458" s="128">
        <f>ROUND(I458*H458,1)</f>
        <v>0</v>
      </c>
      <c r="BL458" s="12" t="s">
        <v>71</v>
      </c>
      <c r="BM458" s="12" t="s">
        <v>518</v>
      </c>
    </row>
    <row r="459" spans="2:47" s="1" customFormat="1" ht="54">
      <c r="B459" s="23"/>
      <c r="C459" s="35"/>
      <c r="D459" s="129" t="s">
        <v>124</v>
      </c>
      <c r="E459" s="35"/>
      <c r="F459" s="130" t="s">
        <v>519</v>
      </c>
      <c r="G459" s="35"/>
      <c r="H459" s="35"/>
      <c r="I459" s="91"/>
      <c r="J459" s="35"/>
      <c r="K459" s="35"/>
      <c r="L459" s="33"/>
      <c r="M459" s="131"/>
      <c r="N459" s="24"/>
      <c r="O459" s="24"/>
      <c r="P459" s="24"/>
      <c r="Q459" s="24"/>
      <c r="R459" s="24"/>
      <c r="S459" s="24"/>
      <c r="T459" s="38"/>
      <c r="AT459" s="12" t="s">
        <v>124</v>
      </c>
      <c r="AU459" s="12" t="s">
        <v>70</v>
      </c>
    </row>
    <row r="460" spans="2:65" s="1" customFormat="1" ht="16.5" customHeight="1">
      <c r="B460" s="23"/>
      <c r="C460" s="174" t="s">
        <v>520</v>
      </c>
      <c r="D460" s="174" t="s">
        <v>179</v>
      </c>
      <c r="E460" s="175" t="s">
        <v>521</v>
      </c>
      <c r="F460" s="176" t="s">
        <v>522</v>
      </c>
      <c r="G460" s="177" t="s">
        <v>166</v>
      </c>
      <c r="H460" s="178">
        <v>0.64</v>
      </c>
      <c r="I460" s="179"/>
      <c r="J460" s="178">
        <f>ROUND(I460*H460,1)</f>
        <v>0</v>
      </c>
      <c r="K460" s="176" t="s">
        <v>122</v>
      </c>
      <c r="L460" s="180"/>
      <c r="M460" s="181" t="s">
        <v>7</v>
      </c>
      <c r="N460" s="182" t="s">
        <v>25</v>
      </c>
      <c r="O460" s="24"/>
      <c r="P460" s="126">
        <f>O460*H460</f>
        <v>0</v>
      </c>
      <c r="Q460" s="126">
        <v>1</v>
      </c>
      <c r="R460" s="126">
        <f>Q460*H460</f>
        <v>0.64</v>
      </c>
      <c r="S460" s="126">
        <v>0</v>
      </c>
      <c r="T460" s="127">
        <f>S460*H460</f>
        <v>0</v>
      </c>
      <c r="AR460" s="12" t="s">
        <v>77</v>
      </c>
      <c r="AT460" s="12" t="s">
        <v>179</v>
      </c>
      <c r="AU460" s="12" t="s">
        <v>70</v>
      </c>
      <c r="AY460" s="12" t="s">
        <v>67</v>
      </c>
      <c r="BE460" s="128">
        <f>IF(N460="základní",J460,0)</f>
        <v>0</v>
      </c>
      <c r="BF460" s="128">
        <f>IF(N460="snížená",J460,0)</f>
        <v>0</v>
      </c>
      <c r="BG460" s="128">
        <f>IF(N460="zákl. přenesená",J460,0)</f>
        <v>0</v>
      </c>
      <c r="BH460" s="128">
        <f>IF(N460="sníž. přenesená",J460,0)</f>
        <v>0</v>
      </c>
      <c r="BI460" s="128">
        <f>IF(N460="nulová",J460,0)</f>
        <v>0</v>
      </c>
      <c r="BJ460" s="12" t="s">
        <v>37</v>
      </c>
      <c r="BK460" s="128">
        <f>ROUND(I460*H460,1)</f>
        <v>0</v>
      </c>
      <c r="BL460" s="12" t="s">
        <v>71</v>
      </c>
      <c r="BM460" s="12" t="s">
        <v>523</v>
      </c>
    </row>
    <row r="461" spans="2:47" s="1" customFormat="1" ht="27">
      <c r="B461" s="23"/>
      <c r="C461" s="35"/>
      <c r="D461" s="129" t="s">
        <v>76</v>
      </c>
      <c r="E461" s="35"/>
      <c r="F461" s="130" t="s">
        <v>524</v>
      </c>
      <c r="G461" s="35"/>
      <c r="H461" s="35"/>
      <c r="I461" s="91"/>
      <c r="J461" s="35"/>
      <c r="K461" s="35"/>
      <c r="L461" s="33"/>
      <c r="M461" s="131"/>
      <c r="N461" s="24"/>
      <c r="O461" s="24"/>
      <c r="P461" s="24"/>
      <c r="Q461" s="24"/>
      <c r="R461" s="24"/>
      <c r="S461" s="24"/>
      <c r="T461" s="38"/>
      <c r="AT461" s="12" t="s">
        <v>76</v>
      </c>
      <c r="AU461" s="12" t="s">
        <v>70</v>
      </c>
    </row>
    <row r="462" spans="2:51" s="7" customFormat="1" ht="13.5">
      <c r="B462" s="142"/>
      <c r="C462" s="143"/>
      <c r="D462" s="129" t="s">
        <v>126</v>
      </c>
      <c r="E462" s="144" t="s">
        <v>7</v>
      </c>
      <c r="F462" s="145" t="s">
        <v>479</v>
      </c>
      <c r="G462" s="143"/>
      <c r="H462" s="144" t="s">
        <v>7</v>
      </c>
      <c r="I462" s="146"/>
      <c r="J462" s="143"/>
      <c r="K462" s="143"/>
      <c r="L462" s="147"/>
      <c r="M462" s="148"/>
      <c r="N462" s="149"/>
      <c r="O462" s="149"/>
      <c r="P462" s="149"/>
      <c r="Q462" s="149"/>
      <c r="R462" s="149"/>
      <c r="S462" s="149"/>
      <c r="T462" s="150"/>
      <c r="AT462" s="151" t="s">
        <v>126</v>
      </c>
      <c r="AU462" s="151" t="s">
        <v>70</v>
      </c>
      <c r="AV462" s="7" t="s">
        <v>37</v>
      </c>
      <c r="AW462" s="7" t="s">
        <v>18</v>
      </c>
      <c r="AX462" s="7" t="s">
        <v>36</v>
      </c>
      <c r="AY462" s="151" t="s">
        <v>67</v>
      </c>
    </row>
    <row r="463" spans="2:51" s="8" customFormat="1" ht="13.5">
      <c r="B463" s="152"/>
      <c r="C463" s="153"/>
      <c r="D463" s="129" t="s">
        <v>126</v>
      </c>
      <c r="E463" s="154" t="s">
        <v>7</v>
      </c>
      <c r="F463" s="155" t="s">
        <v>525</v>
      </c>
      <c r="G463" s="153"/>
      <c r="H463" s="156">
        <v>0.64</v>
      </c>
      <c r="I463" s="157"/>
      <c r="J463" s="153"/>
      <c r="K463" s="153"/>
      <c r="L463" s="158"/>
      <c r="M463" s="159"/>
      <c r="N463" s="160"/>
      <c r="O463" s="160"/>
      <c r="P463" s="160"/>
      <c r="Q463" s="160"/>
      <c r="R463" s="160"/>
      <c r="S463" s="160"/>
      <c r="T463" s="161"/>
      <c r="AT463" s="162" t="s">
        <v>126</v>
      </c>
      <c r="AU463" s="162" t="s">
        <v>70</v>
      </c>
      <c r="AV463" s="8" t="s">
        <v>38</v>
      </c>
      <c r="AW463" s="8" t="s">
        <v>18</v>
      </c>
      <c r="AX463" s="8" t="s">
        <v>37</v>
      </c>
      <c r="AY463" s="162" t="s">
        <v>67</v>
      </c>
    </row>
    <row r="464" spans="2:63" s="5" customFormat="1" ht="22.35" customHeight="1">
      <c r="B464" s="104"/>
      <c r="C464" s="105"/>
      <c r="D464" s="106" t="s">
        <v>35</v>
      </c>
      <c r="E464" s="140" t="s">
        <v>78</v>
      </c>
      <c r="F464" s="140" t="s">
        <v>526</v>
      </c>
      <c r="G464" s="105"/>
      <c r="H464" s="105"/>
      <c r="I464" s="108"/>
      <c r="J464" s="141">
        <f>BK464</f>
        <v>0</v>
      </c>
      <c r="K464" s="105"/>
      <c r="L464" s="110"/>
      <c r="M464" s="111"/>
      <c r="N464" s="112"/>
      <c r="O464" s="112"/>
      <c r="P464" s="113">
        <f>SUM(P465:P478)</f>
        <v>0</v>
      </c>
      <c r="Q464" s="112"/>
      <c r="R464" s="113">
        <f>SUM(R465:R478)</f>
        <v>0.043785000000000004</v>
      </c>
      <c r="S464" s="112"/>
      <c r="T464" s="114">
        <f>SUM(T465:T478)</f>
        <v>0</v>
      </c>
      <c r="AR464" s="115" t="s">
        <v>37</v>
      </c>
      <c r="AT464" s="116" t="s">
        <v>35</v>
      </c>
      <c r="AU464" s="116" t="s">
        <v>38</v>
      </c>
      <c r="AY464" s="115" t="s">
        <v>67</v>
      </c>
      <c r="BK464" s="117">
        <f>SUM(BK465:BK478)</f>
        <v>0</v>
      </c>
    </row>
    <row r="465" spans="2:65" s="1" customFormat="1" ht="25.5" customHeight="1">
      <c r="B465" s="23"/>
      <c r="C465" s="118" t="s">
        <v>527</v>
      </c>
      <c r="D465" s="118" t="s">
        <v>68</v>
      </c>
      <c r="E465" s="119" t="s">
        <v>528</v>
      </c>
      <c r="F465" s="120" t="s">
        <v>529</v>
      </c>
      <c r="G465" s="121" t="s">
        <v>131</v>
      </c>
      <c r="H465" s="122">
        <v>69.5</v>
      </c>
      <c r="I465" s="123"/>
      <c r="J465" s="122">
        <f>ROUND(I465*H465,1)</f>
        <v>0</v>
      </c>
      <c r="K465" s="120" t="s">
        <v>122</v>
      </c>
      <c r="L465" s="33"/>
      <c r="M465" s="124" t="s">
        <v>7</v>
      </c>
      <c r="N465" s="125" t="s">
        <v>25</v>
      </c>
      <c r="O465" s="24"/>
      <c r="P465" s="126">
        <f>O465*H465</f>
        <v>0</v>
      </c>
      <c r="Q465" s="126">
        <v>0.00063</v>
      </c>
      <c r="R465" s="126">
        <f>Q465*H465</f>
        <v>0.043785000000000004</v>
      </c>
      <c r="S465" s="126">
        <v>0</v>
      </c>
      <c r="T465" s="127">
        <f>S465*H465</f>
        <v>0</v>
      </c>
      <c r="AR465" s="12" t="s">
        <v>71</v>
      </c>
      <c r="AT465" s="12" t="s">
        <v>68</v>
      </c>
      <c r="AU465" s="12" t="s">
        <v>70</v>
      </c>
      <c r="AY465" s="12" t="s">
        <v>67</v>
      </c>
      <c r="BE465" s="128">
        <f>IF(N465="základní",J465,0)</f>
        <v>0</v>
      </c>
      <c r="BF465" s="128">
        <f>IF(N465="snížená",J465,0)</f>
        <v>0</v>
      </c>
      <c r="BG465" s="128">
        <f>IF(N465="zákl. přenesená",J465,0)</f>
        <v>0</v>
      </c>
      <c r="BH465" s="128">
        <f>IF(N465="sníž. přenesená",J465,0)</f>
        <v>0</v>
      </c>
      <c r="BI465" s="128">
        <f>IF(N465="nulová",J465,0)</f>
        <v>0</v>
      </c>
      <c r="BJ465" s="12" t="s">
        <v>37</v>
      </c>
      <c r="BK465" s="128">
        <f>ROUND(I465*H465,1)</f>
        <v>0</v>
      </c>
      <c r="BL465" s="12" t="s">
        <v>71</v>
      </c>
      <c r="BM465" s="12" t="s">
        <v>530</v>
      </c>
    </row>
    <row r="466" spans="2:51" s="7" customFormat="1" ht="13.5">
      <c r="B466" s="142"/>
      <c r="C466" s="143"/>
      <c r="D466" s="129" t="s">
        <v>126</v>
      </c>
      <c r="E466" s="144" t="s">
        <v>7</v>
      </c>
      <c r="F466" s="145" t="s">
        <v>531</v>
      </c>
      <c r="G466" s="143"/>
      <c r="H466" s="144" t="s">
        <v>7</v>
      </c>
      <c r="I466" s="146"/>
      <c r="J466" s="143"/>
      <c r="K466" s="143"/>
      <c r="L466" s="147"/>
      <c r="M466" s="148"/>
      <c r="N466" s="149"/>
      <c r="O466" s="149"/>
      <c r="P466" s="149"/>
      <c r="Q466" s="149"/>
      <c r="R466" s="149"/>
      <c r="S466" s="149"/>
      <c r="T466" s="150"/>
      <c r="AT466" s="151" t="s">
        <v>126</v>
      </c>
      <c r="AU466" s="151" t="s">
        <v>70</v>
      </c>
      <c r="AV466" s="7" t="s">
        <v>37</v>
      </c>
      <c r="AW466" s="7" t="s">
        <v>18</v>
      </c>
      <c r="AX466" s="7" t="s">
        <v>36</v>
      </c>
      <c r="AY466" s="151" t="s">
        <v>67</v>
      </c>
    </row>
    <row r="467" spans="2:51" s="8" customFormat="1" ht="13.5">
      <c r="B467" s="152"/>
      <c r="C467" s="153"/>
      <c r="D467" s="129" t="s">
        <v>126</v>
      </c>
      <c r="E467" s="154" t="s">
        <v>7</v>
      </c>
      <c r="F467" s="155" t="s">
        <v>532</v>
      </c>
      <c r="G467" s="153"/>
      <c r="H467" s="156">
        <v>4.41</v>
      </c>
      <c r="I467" s="157"/>
      <c r="J467" s="153"/>
      <c r="K467" s="153"/>
      <c r="L467" s="158"/>
      <c r="M467" s="159"/>
      <c r="N467" s="160"/>
      <c r="O467" s="160"/>
      <c r="P467" s="160"/>
      <c r="Q467" s="160"/>
      <c r="R467" s="160"/>
      <c r="S467" s="160"/>
      <c r="T467" s="161"/>
      <c r="AT467" s="162" t="s">
        <v>126</v>
      </c>
      <c r="AU467" s="162" t="s">
        <v>70</v>
      </c>
      <c r="AV467" s="8" t="s">
        <v>38</v>
      </c>
      <c r="AW467" s="8" t="s">
        <v>18</v>
      </c>
      <c r="AX467" s="8" t="s">
        <v>36</v>
      </c>
      <c r="AY467" s="162" t="s">
        <v>67</v>
      </c>
    </row>
    <row r="468" spans="2:51" s="7" customFormat="1" ht="13.5">
      <c r="B468" s="142"/>
      <c r="C468" s="143"/>
      <c r="D468" s="129" t="s">
        <v>126</v>
      </c>
      <c r="E468" s="144" t="s">
        <v>7</v>
      </c>
      <c r="F468" s="145" t="s">
        <v>342</v>
      </c>
      <c r="G468" s="143"/>
      <c r="H468" s="144" t="s">
        <v>7</v>
      </c>
      <c r="I468" s="146"/>
      <c r="J468" s="143"/>
      <c r="K468" s="143"/>
      <c r="L468" s="147"/>
      <c r="M468" s="148"/>
      <c r="N468" s="149"/>
      <c r="O468" s="149"/>
      <c r="P468" s="149"/>
      <c r="Q468" s="149"/>
      <c r="R468" s="149"/>
      <c r="S468" s="149"/>
      <c r="T468" s="150"/>
      <c r="AT468" s="151" t="s">
        <v>126</v>
      </c>
      <c r="AU468" s="151" t="s">
        <v>70</v>
      </c>
      <c r="AV468" s="7" t="s">
        <v>37</v>
      </c>
      <c r="AW468" s="7" t="s">
        <v>18</v>
      </c>
      <c r="AX468" s="7" t="s">
        <v>36</v>
      </c>
      <c r="AY468" s="151" t="s">
        <v>67</v>
      </c>
    </row>
    <row r="469" spans="2:51" s="8" customFormat="1" ht="13.5">
      <c r="B469" s="152"/>
      <c r="C469" s="153"/>
      <c r="D469" s="129" t="s">
        <v>126</v>
      </c>
      <c r="E469" s="154" t="s">
        <v>7</v>
      </c>
      <c r="F469" s="155" t="s">
        <v>533</v>
      </c>
      <c r="G469" s="153"/>
      <c r="H469" s="156">
        <v>15.04</v>
      </c>
      <c r="I469" s="157"/>
      <c r="J469" s="153"/>
      <c r="K469" s="153"/>
      <c r="L469" s="158"/>
      <c r="M469" s="159"/>
      <c r="N469" s="160"/>
      <c r="O469" s="160"/>
      <c r="P469" s="160"/>
      <c r="Q469" s="160"/>
      <c r="R469" s="160"/>
      <c r="S469" s="160"/>
      <c r="T469" s="161"/>
      <c r="AT469" s="162" t="s">
        <v>126</v>
      </c>
      <c r="AU469" s="162" t="s">
        <v>70</v>
      </c>
      <c r="AV469" s="8" t="s">
        <v>38</v>
      </c>
      <c r="AW469" s="8" t="s">
        <v>18</v>
      </c>
      <c r="AX469" s="8" t="s">
        <v>36</v>
      </c>
      <c r="AY469" s="162" t="s">
        <v>67</v>
      </c>
    </row>
    <row r="470" spans="2:51" s="7" customFormat="1" ht="13.5">
      <c r="B470" s="142"/>
      <c r="C470" s="143"/>
      <c r="D470" s="129" t="s">
        <v>126</v>
      </c>
      <c r="E470" s="144" t="s">
        <v>7</v>
      </c>
      <c r="F470" s="145" t="s">
        <v>423</v>
      </c>
      <c r="G470" s="143"/>
      <c r="H470" s="144" t="s">
        <v>7</v>
      </c>
      <c r="I470" s="146"/>
      <c r="J470" s="143"/>
      <c r="K470" s="143"/>
      <c r="L470" s="147"/>
      <c r="M470" s="148"/>
      <c r="N470" s="149"/>
      <c r="O470" s="149"/>
      <c r="P470" s="149"/>
      <c r="Q470" s="149"/>
      <c r="R470" s="149"/>
      <c r="S470" s="149"/>
      <c r="T470" s="150"/>
      <c r="AT470" s="151" t="s">
        <v>126</v>
      </c>
      <c r="AU470" s="151" t="s">
        <v>70</v>
      </c>
      <c r="AV470" s="7" t="s">
        <v>37</v>
      </c>
      <c r="AW470" s="7" t="s">
        <v>18</v>
      </c>
      <c r="AX470" s="7" t="s">
        <v>36</v>
      </c>
      <c r="AY470" s="151" t="s">
        <v>67</v>
      </c>
    </row>
    <row r="471" spans="2:51" s="8" customFormat="1" ht="13.5">
      <c r="B471" s="152"/>
      <c r="C471" s="153"/>
      <c r="D471" s="129" t="s">
        <v>126</v>
      </c>
      <c r="E471" s="154" t="s">
        <v>7</v>
      </c>
      <c r="F471" s="155" t="s">
        <v>534</v>
      </c>
      <c r="G471" s="153"/>
      <c r="H471" s="156">
        <v>13.46</v>
      </c>
      <c r="I471" s="157"/>
      <c r="J471" s="153"/>
      <c r="K471" s="153"/>
      <c r="L471" s="158"/>
      <c r="M471" s="159"/>
      <c r="N471" s="160"/>
      <c r="O471" s="160"/>
      <c r="P471" s="160"/>
      <c r="Q471" s="160"/>
      <c r="R471" s="160"/>
      <c r="S471" s="160"/>
      <c r="T471" s="161"/>
      <c r="AT471" s="162" t="s">
        <v>126</v>
      </c>
      <c r="AU471" s="162" t="s">
        <v>70</v>
      </c>
      <c r="AV471" s="8" t="s">
        <v>38</v>
      </c>
      <c r="AW471" s="8" t="s">
        <v>18</v>
      </c>
      <c r="AX471" s="8" t="s">
        <v>36</v>
      </c>
      <c r="AY471" s="162" t="s">
        <v>67</v>
      </c>
    </row>
    <row r="472" spans="2:51" s="7" customFormat="1" ht="13.5">
      <c r="B472" s="142"/>
      <c r="C472" s="143"/>
      <c r="D472" s="129" t="s">
        <v>126</v>
      </c>
      <c r="E472" s="144" t="s">
        <v>7</v>
      </c>
      <c r="F472" s="145" t="s">
        <v>425</v>
      </c>
      <c r="G472" s="143"/>
      <c r="H472" s="144" t="s">
        <v>7</v>
      </c>
      <c r="I472" s="146"/>
      <c r="J472" s="143"/>
      <c r="K472" s="143"/>
      <c r="L472" s="147"/>
      <c r="M472" s="148"/>
      <c r="N472" s="149"/>
      <c r="O472" s="149"/>
      <c r="P472" s="149"/>
      <c r="Q472" s="149"/>
      <c r="R472" s="149"/>
      <c r="S472" s="149"/>
      <c r="T472" s="150"/>
      <c r="AT472" s="151" t="s">
        <v>126</v>
      </c>
      <c r="AU472" s="151" t="s">
        <v>70</v>
      </c>
      <c r="AV472" s="7" t="s">
        <v>37</v>
      </c>
      <c r="AW472" s="7" t="s">
        <v>18</v>
      </c>
      <c r="AX472" s="7" t="s">
        <v>36</v>
      </c>
      <c r="AY472" s="151" t="s">
        <v>67</v>
      </c>
    </row>
    <row r="473" spans="2:51" s="8" customFormat="1" ht="13.5">
      <c r="B473" s="152"/>
      <c r="C473" s="153"/>
      <c r="D473" s="129" t="s">
        <v>126</v>
      </c>
      <c r="E473" s="154" t="s">
        <v>7</v>
      </c>
      <c r="F473" s="155" t="s">
        <v>534</v>
      </c>
      <c r="G473" s="153"/>
      <c r="H473" s="156">
        <v>13.46</v>
      </c>
      <c r="I473" s="157"/>
      <c r="J473" s="153"/>
      <c r="K473" s="153"/>
      <c r="L473" s="158"/>
      <c r="M473" s="159"/>
      <c r="N473" s="160"/>
      <c r="O473" s="160"/>
      <c r="P473" s="160"/>
      <c r="Q473" s="160"/>
      <c r="R473" s="160"/>
      <c r="S473" s="160"/>
      <c r="T473" s="161"/>
      <c r="AT473" s="162" t="s">
        <v>126</v>
      </c>
      <c r="AU473" s="162" t="s">
        <v>70</v>
      </c>
      <c r="AV473" s="8" t="s">
        <v>38</v>
      </c>
      <c r="AW473" s="8" t="s">
        <v>18</v>
      </c>
      <c r="AX473" s="8" t="s">
        <v>36</v>
      </c>
      <c r="AY473" s="162" t="s">
        <v>67</v>
      </c>
    </row>
    <row r="474" spans="2:51" s="7" customFormat="1" ht="13.5">
      <c r="B474" s="142"/>
      <c r="C474" s="143"/>
      <c r="D474" s="129" t="s">
        <v>126</v>
      </c>
      <c r="E474" s="144" t="s">
        <v>7</v>
      </c>
      <c r="F474" s="145" t="s">
        <v>426</v>
      </c>
      <c r="G474" s="143"/>
      <c r="H474" s="144" t="s">
        <v>7</v>
      </c>
      <c r="I474" s="146"/>
      <c r="J474" s="143"/>
      <c r="K474" s="143"/>
      <c r="L474" s="147"/>
      <c r="M474" s="148"/>
      <c r="N474" s="149"/>
      <c r="O474" s="149"/>
      <c r="P474" s="149"/>
      <c r="Q474" s="149"/>
      <c r="R474" s="149"/>
      <c r="S474" s="149"/>
      <c r="T474" s="150"/>
      <c r="AT474" s="151" t="s">
        <v>126</v>
      </c>
      <c r="AU474" s="151" t="s">
        <v>70</v>
      </c>
      <c r="AV474" s="7" t="s">
        <v>37</v>
      </c>
      <c r="AW474" s="7" t="s">
        <v>18</v>
      </c>
      <c r="AX474" s="7" t="s">
        <v>36</v>
      </c>
      <c r="AY474" s="151" t="s">
        <v>67</v>
      </c>
    </row>
    <row r="475" spans="2:51" s="8" customFormat="1" ht="13.5">
      <c r="B475" s="152"/>
      <c r="C475" s="153"/>
      <c r="D475" s="129" t="s">
        <v>126</v>
      </c>
      <c r="E475" s="154" t="s">
        <v>7</v>
      </c>
      <c r="F475" s="155" t="s">
        <v>535</v>
      </c>
      <c r="G475" s="153"/>
      <c r="H475" s="156">
        <v>13.35</v>
      </c>
      <c r="I475" s="157"/>
      <c r="J475" s="153"/>
      <c r="K475" s="153"/>
      <c r="L475" s="158"/>
      <c r="M475" s="159"/>
      <c r="N475" s="160"/>
      <c r="O475" s="160"/>
      <c r="P475" s="160"/>
      <c r="Q475" s="160"/>
      <c r="R475" s="160"/>
      <c r="S475" s="160"/>
      <c r="T475" s="161"/>
      <c r="AT475" s="162" t="s">
        <v>126</v>
      </c>
      <c r="AU475" s="162" t="s">
        <v>70</v>
      </c>
      <c r="AV475" s="8" t="s">
        <v>38</v>
      </c>
      <c r="AW475" s="8" t="s">
        <v>18</v>
      </c>
      <c r="AX475" s="8" t="s">
        <v>36</v>
      </c>
      <c r="AY475" s="162" t="s">
        <v>67</v>
      </c>
    </row>
    <row r="476" spans="2:51" s="7" customFormat="1" ht="13.5">
      <c r="B476" s="142"/>
      <c r="C476" s="143"/>
      <c r="D476" s="129" t="s">
        <v>126</v>
      </c>
      <c r="E476" s="144" t="s">
        <v>7</v>
      </c>
      <c r="F476" s="145" t="s">
        <v>427</v>
      </c>
      <c r="G476" s="143"/>
      <c r="H476" s="144" t="s">
        <v>7</v>
      </c>
      <c r="I476" s="146"/>
      <c r="J476" s="143"/>
      <c r="K476" s="143"/>
      <c r="L476" s="147"/>
      <c r="M476" s="148"/>
      <c r="N476" s="149"/>
      <c r="O476" s="149"/>
      <c r="P476" s="149"/>
      <c r="Q476" s="149"/>
      <c r="R476" s="149"/>
      <c r="S476" s="149"/>
      <c r="T476" s="150"/>
      <c r="AT476" s="151" t="s">
        <v>126</v>
      </c>
      <c r="AU476" s="151" t="s">
        <v>70</v>
      </c>
      <c r="AV476" s="7" t="s">
        <v>37</v>
      </c>
      <c r="AW476" s="7" t="s">
        <v>18</v>
      </c>
      <c r="AX476" s="7" t="s">
        <v>36</v>
      </c>
      <c r="AY476" s="151" t="s">
        <v>67</v>
      </c>
    </row>
    <row r="477" spans="2:51" s="8" customFormat="1" ht="13.5">
      <c r="B477" s="152"/>
      <c r="C477" s="153"/>
      <c r="D477" s="129" t="s">
        <v>126</v>
      </c>
      <c r="E477" s="154" t="s">
        <v>7</v>
      </c>
      <c r="F477" s="155" t="s">
        <v>536</v>
      </c>
      <c r="G477" s="153"/>
      <c r="H477" s="156">
        <v>9.78</v>
      </c>
      <c r="I477" s="157"/>
      <c r="J477" s="153"/>
      <c r="K477" s="153"/>
      <c r="L477" s="158"/>
      <c r="M477" s="159"/>
      <c r="N477" s="160"/>
      <c r="O477" s="160"/>
      <c r="P477" s="160"/>
      <c r="Q477" s="160"/>
      <c r="R477" s="160"/>
      <c r="S477" s="160"/>
      <c r="T477" s="161"/>
      <c r="AT477" s="162" t="s">
        <v>126</v>
      </c>
      <c r="AU477" s="162" t="s">
        <v>70</v>
      </c>
      <c r="AV477" s="8" t="s">
        <v>38</v>
      </c>
      <c r="AW477" s="8" t="s">
        <v>18</v>
      </c>
      <c r="AX477" s="8" t="s">
        <v>36</v>
      </c>
      <c r="AY477" s="162" t="s">
        <v>67</v>
      </c>
    </row>
    <row r="478" spans="2:51" s="9" customFormat="1" ht="13.5">
      <c r="B478" s="163"/>
      <c r="C478" s="164"/>
      <c r="D478" s="129" t="s">
        <v>126</v>
      </c>
      <c r="E478" s="165" t="s">
        <v>7</v>
      </c>
      <c r="F478" s="166" t="s">
        <v>155</v>
      </c>
      <c r="G478" s="164"/>
      <c r="H478" s="167">
        <v>69.5</v>
      </c>
      <c r="I478" s="168"/>
      <c r="J478" s="164"/>
      <c r="K478" s="164"/>
      <c r="L478" s="169"/>
      <c r="M478" s="170"/>
      <c r="N478" s="171"/>
      <c r="O478" s="171"/>
      <c r="P478" s="171"/>
      <c r="Q478" s="171"/>
      <c r="R478" s="171"/>
      <c r="S478" s="171"/>
      <c r="T478" s="172"/>
      <c r="AT478" s="173" t="s">
        <v>126</v>
      </c>
      <c r="AU478" s="173" t="s">
        <v>70</v>
      </c>
      <c r="AV478" s="9" t="s">
        <v>71</v>
      </c>
      <c r="AW478" s="9" t="s">
        <v>18</v>
      </c>
      <c r="AX478" s="9" t="s">
        <v>37</v>
      </c>
      <c r="AY478" s="173" t="s">
        <v>67</v>
      </c>
    </row>
    <row r="479" spans="2:63" s="5" customFormat="1" ht="22.35" customHeight="1">
      <c r="B479" s="104"/>
      <c r="C479" s="105"/>
      <c r="D479" s="106" t="s">
        <v>35</v>
      </c>
      <c r="E479" s="140" t="s">
        <v>537</v>
      </c>
      <c r="F479" s="140" t="s">
        <v>538</v>
      </c>
      <c r="G479" s="105"/>
      <c r="H479" s="105"/>
      <c r="I479" s="108"/>
      <c r="J479" s="141">
        <f>BK479</f>
        <v>0</v>
      </c>
      <c r="K479" s="105"/>
      <c r="L479" s="110"/>
      <c r="M479" s="111"/>
      <c r="N479" s="112"/>
      <c r="O479" s="112"/>
      <c r="P479" s="113">
        <f>SUM(P480:P716)</f>
        <v>0</v>
      </c>
      <c r="Q479" s="112"/>
      <c r="R479" s="113">
        <f>SUM(R480:R716)</f>
        <v>1.191978</v>
      </c>
      <c r="S479" s="112"/>
      <c r="T479" s="114">
        <f>SUM(T480:T716)</f>
        <v>253.81837200000004</v>
      </c>
      <c r="AR479" s="115" t="s">
        <v>37</v>
      </c>
      <c r="AT479" s="116" t="s">
        <v>35</v>
      </c>
      <c r="AU479" s="116" t="s">
        <v>38</v>
      </c>
      <c r="AY479" s="115" t="s">
        <v>67</v>
      </c>
      <c r="BK479" s="117">
        <f>SUM(BK480:BK716)</f>
        <v>0</v>
      </c>
    </row>
    <row r="480" spans="2:65" s="1" customFormat="1" ht="16.5" customHeight="1">
      <c r="B480" s="23"/>
      <c r="C480" s="118" t="s">
        <v>539</v>
      </c>
      <c r="D480" s="118" t="s">
        <v>68</v>
      </c>
      <c r="E480" s="119" t="s">
        <v>540</v>
      </c>
      <c r="F480" s="120" t="s">
        <v>541</v>
      </c>
      <c r="G480" s="121" t="s">
        <v>131</v>
      </c>
      <c r="H480" s="122">
        <v>62.04</v>
      </c>
      <c r="I480" s="123"/>
      <c r="J480" s="122">
        <f>ROUND(I480*H480,1)</f>
        <v>0</v>
      </c>
      <c r="K480" s="120" t="s">
        <v>122</v>
      </c>
      <c r="L480" s="33"/>
      <c r="M480" s="124" t="s">
        <v>7</v>
      </c>
      <c r="N480" s="125" t="s">
        <v>25</v>
      </c>
      <c r="O480" s="24"/>
      <c r="P480" s="126">
        <f>O480*H480</f>
        <v>0</v>
      </c>
      <c r="Q480" s="126">
        <v>0</v>
      </c>
      <c r="R480" s="126">
        <f>Q480*H480</f>
        <v>0</v>
      </c>
      <c r="S480" s="126">
        <v>0.006</v>
      </c>
      <c r="T480" s="127">
        <f>S480*H480</f>
        <v>0.37224</v>
      </c>
      <c r="AR480" s="12" t="s">
        <v>71</v>
      </c>
      <c r="AT480" s="12" t="s">
        <v>68</v>
      </c>
      <c r="AU480" s="12" t="s">
        <v>70</v>
      </c>
      <c r="AY480" s="12" t="s">
        <v>67</v>
      </c>
      <c r="BE480" s="128">
        <f>IF(N480="základní",J480,0)</f>
        <v>0</v>
      </c>
      <c r="BF480" s="128">
        <f>IF(N480="snížená",J480,0)</f>
        <v>0</v>
      </c>
      <c r="BG480" s="128">
        <f>IF(N480="zákl. přenesená",J480,0)</f>
        <v>0</v>
      </c>
      <c r="BH480" s="128">
        <f>IF(N480="sníž. přenesená",J480,0)</f>
        <v>0</v>
      </c>
      <c r="BI480" s="128">
        <f>IF(N480="nulová",J480,0)</f>
        <v>0</v>
      </c>
      <c r="BJ480" s="12" t="s">
        <v>37</v>
      </c>
      <c r="BK480" s="128">
        <f>ROUND(I480*H480,1)</f>
        <v>0</v>
      </c>
      <c r="BL480" s="12" t="s">
        <v>71</v>
      </c>
      <c r="BM480" s="12" t="s">
        <v>542</v>
      </c>
    </row>
    <row r="481" spans="2:65" s="1" customFormat="1" ht="16.5" customHeight="1">
      <c r="B481" s="23"/>
      <c r="C481" s="118" t="s">
        <v>543</v>
      </c>
      <c r="D481" s="118" t="s">
        <v>68</v>
      </c>
      <c r="E481" s="119" t="s">
        <v>544</v>
      </c>
      <c r="F481" s="120" t="s">
        <v>545</v>
      </c>
      <c r="G481" s="121" t="s">
        <v>131</v>
      </c>
      <c r="H481" s="122">
        <v>62.04</v>
      </c>
      <c r="I481" s="123"/>
      <c r="J481" s="122">
        <f>ROUND(I481*H481,1)</f>
        <v>0</v>
      </c>
      <c r="K481" s="120" t="s">
        <v>122</v>
      </c>
      <c r="L481" s="33"/>
      <c r="M481" s="124" t="s">
        <v>7</v>
      </c>
      <c r="N481" s="125" t="s">
        <v>25</v>
      </c>
      <c r="O481" s="24"/>
      <c r="P481" s="126">
        <f>O481*H481</f>
        <v>0</v>
      </c>
      <c r="Q481" s="126">
        <v>0</v>
      </c>
      <c r="R481" s="126">
        <f>Q481*H481</f>
        <v>0</v>
      </c>
      <c r="S481" s="126">
        <v>0.014</v>
      </c>
      <c r="T481" s="127">
        <f>S481*H481</f>
        <v>0.86856</v>
      </c>
      <c r="AR481" s="12" t="s">
        <v>71</v>
      </c>
      <c r="AT481" s="12" t="s">
        <v>68</v>
      </c>
      <c r="AU481" s="12" t="s">
        <v>70</v>
      </c>
      <c r="AY481" s="12" t="s">
        <v>67</v>
      </c>
      <c r="BE481" s="128">
        <f>IF(N481="základní",J481,0)</f>
        <v>0</v>
      </c>
      <c r="BF481" s="128">
        <f>IF(N481="snížená",J481,0)</f>
        <v>0</v>
      </c>
      <c r="BG481" s="128">
        <f>IF(N481="zákl. přenesená",J481,0)</f>
        <v>0</v>
      </c>
      <c r="BH481" s="128">
        <f>IF(N481="sníž. přenesená",J481,0)</f>
        <v>0</v>
      </c>
      <c r="BI481" s="128">
        <f>IF(N481="nulová",J481,0)</f>
        <v>0</v>
      </c>
      <c r="BJ481" s="12" t="s">
        <v>37</v>
      </c>
      <c r="BK481" s="128">
        <f>ROUND(I481*H481,1)</f>
        <v>0</v>
      </c>
      <c r="BL481" s="12" t="s">
        <v>71</v>
      </c>
      <c r="BM481" s="12" t="s">
        <v>546</v>
      </c>
    </row>
    <row r="482" spans="2:51" s="7" customFormat="1" ht="13.5">
      <c r="B482" s="142"/>
      <c r="C482" s="143"/>
      <c r="D482" s="129" t="s">
        <v>126</v>
      </c>
      <c r="E482" s="144" t="s">
        <v>7</v>
      </c>
      <c r="F482" s="145" t="s">
        <v>547</v>
      </c>
      <c r="G482" s="143"/>
      <c r="H482" s="144" t="s">
        <v>7</v>
      </c>
      <c r="I482" s="146"/>
      <c r="J482" s="143"/>
      <c r="K482" s="143"/>
      <c r="L482" s="147"/>
      <c r="M482" s="148"/>
      <c r="N482" s="149"/>
      <c r="O482" s="149"/>
      <c r="P482" s="149"/>
      <c r="Q482" s="149"/>
      <c r="R482" s="149"/>
      <c r="S482" s="149"/>
      <c r="T482" s="150"/>
      <c r="AT482" s="151" t="s">
        <v>126</v>
      </c>
      <c r="AU482" s="151" t="s">
        <v>70</v>
      </c>
      <c r="AV482" s="7" t="s">
        <v>37</v>
      </c>
      <c r="AW482" s="7" t="s">
        <v>18</v>
      </c>
      <c r="AX482" s="7" t="s">
        <v>36</v>
      </c>
      <c r="AY482" s="151" t="s">
        <v>67</v>
      </c>
    </row>
    <row r="483" spans="2:51" s="8" customFormat="1" ht="13.5">
      <c r="B483" s="152"/>
      <c r="C483" s="153"/>
      <c r="D483" s="129" t="s">
        <v>126</v>
      </c>
      <c r="E483" s="154" t="s">
        <v>7</v>
      </c>
      <c r="F483" s="155" t="s">
        <v>548</v>
      </c>
      <c r="G483" s="153"/>
      <c r="H483" s="156">
        <v>62.04</v>
      </c>
      <c r="I483" s="157"/>
      <c r="J483" s="153"/>
      <c r="K483" s="153"/>
      <c r="L483" s="158"/>
      <c r="M483" s="159"/>
      <c r="N483" s="160"/>
      <c r="O483" s="160"/>
      <c r="P483" s="160"/>
      <c r="Q483" s="160"/>
      <c r="R483" s="160"/>
      <c r="S483" s="160"/>
      <c r="T483" s="161"/>
      <c r="AT483" s="162" t="s">
        <v>126</v>
      </c>
      <c r="AU483" s="162" t="s">
        <v>70</v>
      </c>
      <c r="AV483" s="8" t="s">
        <v>38</v>
      </c>
      <c r="AW483" s="8" t="s">
        <v>18</v>
      </c>
      <c r="AX483" s="8" t="s">
        <v>37</v>
      </c>
      <c r="AY483" s="162" t="s">
        <v>67</v>
      </c>
    </row>
    <row r="484" spans="2:65" s="1" customFormat="1" ht="25.5" customHeight="1">
      <c r="B484" s="23"/>
      <c r="C484" s="118" t="s">
        <v>549</v>
      </c>
      <c r="D484" s="118" t="s">
        <v>68</v>
      </c>
      <c r="E484" s="119" t="s">
        <v>550</v>
      </c>
      <c r="F484" s="120" t="s">
        <v>551</v>
      </c>
      <c r="G484" s="121" t="s">
        <v>131</v>
      </c>
      <c r="H484" s="122">
        <v>62.04</v>
      </c>
      <c r="I484" s="123"/>
      <c r="J484" s="122">
        <f>ROUND(I484*H484,1)</f>
        <v>0</v>
      </c>
      <c r="K484" s="120" t="s">
        <v>122</v>
      </c>
      <c r="L484" s="33"/>
      <c r="M484" s="124" t="s">
        <v>7</v>
      </c>
      <c r="N484" s="125" t="s">
        <v>25</v>
      </c>
      <c r="O484" s="24"/>
      <c r="P484" s="126">
        <f>O484*H484</f>
        <v>0</v>
      </c>
      <c r="Q484" s="126">
        <v>0</v>
      </c>
      <c r="R484" s="126">
        <f>Q484*H484</f>
        <v>0</v>
      </c>
      <c r="S484" s="126">
        <v>0.0053</v>
      </c>
      <c r="T484" s="127">
        <f>S484*H484</f>
        <v>0.328812</v>
      </c>
      <c r="AR484" s="12" t="s">
        <v>71</v>
      </c>
      <c r="AT484" s="12" t="s">
        <v>68</v>
      </c>
      <c r="AU484" s="12" t="s">
        <v>70</v>
      </c>
      <c r="AY484" s="12" t="s">
        <v>67</v>
      </c>
      <c r="BE484" s="128">
        <f>IF(N484="základní",J484,0)</f>
        <v>0</v>
      </c>
      <c r="BF484" s="128">
        <f>IF(N484="snížená",J484,0)</f>
        <v>0</v>
      </c>
      <c r="BG484" s="128">
        <f>IF(N484="zákl. přenesená",J484,0)</f>
        <v>0</v>
      </c>
      <c r="BH484" s="128">
        <f>IF(N484="sníž. přenesená",J484,0)</f>
        <v>0</v>
      </c>
      <c r="BI484" s="128">
        <f>IF(N484="nulová",J484,0)</f>
        <v>0</v>
      </c>
      <c r="BJ484" s="12" t="s">
        <v>37</v>
      </c>
      <c r="BK484" s="128">
        <f>ROUND(I484*H484,1)</f>
        <v>0</v>
      </c>
      <c r="BL484" s="12" t="s">
        <v>71</v>
      </c>
      <c r="BM484" s="12" t="s">
        <v>552</v>
      </c>
    </row>
    <row r="485" spans="2:47" s="1" customFormat="1" ht="67.5">
      <c r="B485" s="23"/>
      <c r="C485" s="35"/>
      <c r="D485" s="129" t="s">
        <v>124</v>
      </c>
      <c r="E485" s="35"/>
      <c r="F485" s="130" t="s">
        <v>553</v>
      </c>
      <c r="G485" s="35"/>
      <c r="H485" s="35"/>
      <c r="I485" s="91"/>
      <c r="J485" s="35"/>
      <c r="K485" s="35"/>
      <c r="L485" s="33"/>
      <c r="M485" s="131"/>
      <c r="N485" s="24"/>
      <c r="O485" s="24"/>
      <c r="P485" s="24"/>
      <c r="Q485" s="24"/>
      <c r="R485" s="24"/>
      <c r="S485" s="24"/>
      <c r="T485" s="38"/>
      <c r="AT485" s="12" t="s">
        <v>124</v>
      </c>
      <c r="AU485" s="12" t="s">
        <v>70</v>
      </c>
    </row>
    <row r="486" spans="2:51" s="7" customFormat="1" ht="13.5">
      <c r="B486" s="142"/>
      <c r="C486" s="143"/>
      <c r="D486" s="129" t="s">
        <v>126</v>
      </c>
      <c r="E486" s="144" t="s">
        <v>7</v>
      </c>
      <c r="F486" s="145" t="s">
        <v>547</v>
      </c>
      <c r="G486" s="143"/>
      <c r="H486" s="144" t="s">
        <v>7</v>
      </c>
      <c r="I486" s="146"/>
      <c r="J486" s="143"/>
      <c r="K486" s="143"/>
      <c r="L486" s="147"/>
      <c r="M486" s="148"/>
      <c r="N486" s="149"/>
      <c r="O486" s="149"/>
      <c r="P486" s="149"/>
      <c r="Q486" s="149"/>
      <c r="R486" s="149"/>
      <c r="S486" s="149"/>
      <c r="T486" s="150"/>
      <c r="AT486" s="151" t="s">
        <v>126</v>
      </c>
      <c r="AU486" s="151" t="s">
        <v>70</v>
      </c>
      <c r="AV486" s="7" t="s">
        <v>37</v>
      </c>
      <c r="AW486" s="7" t="s">
        <v>18</v>
      </c>
      <c r="AX486" s="7" t="s">
        <v>36</v>
      </c>
      <c r="AY486" s="151" t="s">
        <v>67</v>
      </c>
    </row>
    <row r="487" spans="2:51" s="8" customFormat="1" ht="13.5">
      <c r="B487" s="152"/>
      <c r="C487" s="153"/>
      <c r="D487" s="129" t="s">
        <v>126</v>
      </c>
      <c r="E487" s="154" t="s">
        <v>7</v>
      </c>
      <c r="F487" s="155" t="s">
        <v>548</v>
      </c>
      <c r="G487" s="153"/>
      <c r="H487" s="156">
        <v>62.04</v>
      </c>
      <c r="I487" s="157"/>
      <c r="J487" s="153"/>
      <c r="K487" s="153"/>
      <c r="L487" s="158"/>
      <c r="M487" s="159"/>
      <c r="N487" s="160"/>
      <c r="O487" s="160"/>
      <c r="P487" s="160"/>
      <c r="Q487" s="160"/>
      <c r="R487" s="160"/>
      <c r="S487" s="160"/>
      <c r="T487" s="161"/>
      <c r="AT487" s="162" t="s">
        <v>126</v>
      </c>
      <c r="AU487" s="162" t="s">
        <v>70</v>
      </c>
      <c r="AV487" s="8" t="s">
        <v>38</v>
      </c>
      <c r="AW487" s="8" t="s">
        <v>18</v>
      </c>
      <c r="AX487" s="8" t="s">
        <v>37</v>
      </c>
      <c r="AY487" s="162" t="s">
        <v>67</v>
      </c>
    </row>
    <row r="488" spans="2:65" s="1" customFormat="1" ht="25.5" customHeight="1">
      <c r="B488" s="23"/>
      <c r="C488" s="118" t="s">
        <v>554</v>
      </c>
      <c r="D488" s="118" t="s">
        <v>68</v>
      </c>
      <c r="E488" s="119" t="s">
        <v>555</v>
      </c>
      <c r="F488" s="120" t="s">
        <v>556</v>
      </c>
      <c r="G488" s="121" t="s">
        <v>131</v>
      </c>
      <c r="H488" s="122">
        <v>55.97</v>
      </c>
      <c r="I488" s="123"/>
      <c r="J488" s="122">
        <f>ROUND(I488*H488,1)</f>
        <v>0</v>
      </c>
      <c r="K488" s="120" t="s">
        <v>122</v>
      </c>
      <c r="L488" s="33"/>
      <c r="M488" s="124" t="s">
        <v>7</v>
      </c>
      <c r="N488" s="125" t="s">
        <v>25</v>
      </c>
      <c r="O488" s="24"/>
      <c r="P488" s="126">
        <f>O488*H488</f>
        <v>0</v>
      </c>
      <c r="Q488" s="126">
        <v>0</v>
      </c>
      <c r="R488" s="126">
        <f>Q488*H488</f>
        <v>0</v>
      </c>
      <c r="S488" s="126">
        <v>0.014</v>
      </c>
      <c r="T488" s="127">
        <f>S488*H488</f>
        <v>0.78358</v>
      </c>
      <c r="AR488" s="12" t="s">
        <v>71</v>
      </c>
      <c r="AT488" s="12" t="s">
        <v>68</v>
      </c>
      <c r="AU488" s="12" t="s">
        <v>70</v>
      </c>
      <c r="AY488" s="12" t="s">
        <v>67</v>
      </c>
      <c r="BE488" s="128">
        <f>IF(N488="základní",J488,0)</f>
        <v>0</v>
      </c>
      <c r="BF488" s="128">
        <f>IF(N488="snížená",J488,0)</f>
        <v>0</v>
      </c>
      <c r="BG488" s="128">
        <f>IF(N488="zákl. přenesená",J488,0)</f>
        <v>0</v>
      </c>
      <c r="BH488" s="128">
        <f>IF(N488="sníž. přenesená",J488,0)</f>
        <v>0</v>
      </c>
      <c r="BI488" s="128">
        <f>IF(N488="nulová",J488,0)</f>
        <v>0</v>
      </c>
      <c r="BJ488" s="12" t="s">
        <v>37</v>
      </c>
      <c r="BK488" s="128">
        <f>ROUND(I488*H488,1)</f>
        <v>0</v>
      </c>
      <c r="BL488" s="12" t="s">
        <v>71</v>
      </c>
      <c r="BM488" s="12" t="s">
        <v>557</v>
      </c>
    </row>
    <row r="489" spans="2:51" s="7" customFormat="1" ht="13.5">
      <c r="B489" s="142"/>
      <c r="C489" s="143"/>
      <c r="D489" s="129" t="s">
        <v>126</v>
      </c>
      <c r="E489" s="144" t="s">
        <v>7</v>
      </c>
      <c r="F489" s="145" t="s">
        <v>342</v>
      </c>
      <c r="G489" s="143"/>
      <c r="H489" s="144" t="s">
        <v>7</v>
      </c>
      <c r="I489" s="146"/>
      <c r="J489" s="143"/>
      <c r="K489" s="143"/>
      <c r="L489" s="147"/>
      <c r="M489" s="148"/>
      <c r="N489" s="149"/>
      <c r="O489" s="149"/>
      <c r="P489" s="149"/>
      <c r="Q489" s="149"/>
      <c r="R489" s="149"/>
      <c r="S489" s="149"/>
      <c r="T489" s="150"/>
      <c r="AT489" s="151" t="s">
        <v>126</v>
      </c>
      <c r="AU489" s="151" t="s">
        <v>70</v>
      </c>
      <c r="AV489" s="7" t="s">
        <v>37</v>
      </c>
      <c r="AW489" s="7" t="s">
        <v>18</v>
      </c>
      <c r="AX489" s="7" t="s">
        <v>36</v>
      </c>
      <c r="AY489" s="151" t="s">
        <v>67</v>
      </c>
    </row>
    <row r="490" spans="2:51" s="8" customFormat="1" ht="13.5">
      <c r="B490" s="152"/>
      <c r="C490" s="153"/>
      <c r="D490" s="129" t="s">
        <v>126</v>
      </c>
      <c r="E490" s="154" t="s">
        <v>7</v>
      </c>
      <c r="F490" s="155" t="s">
        <v>558</v>
      </c>
      <c r="G490" s="153"/>
      <c r="H490" s="156">
        <v>55.97</v>
      </c>
      <c r="I490" s="157"/>
      <c r="J490" s="153"/>
      <c r="K490" s="153"/>
      <c r="L490" s="158"/>
      <c r="M490" s="159"/>
      <c r="N490" s="160"/>
      <c r="O490" s="160"/>
      <c r="P490" s="160"/>
      <c r="Q490" s="160"/>
      <c r="R490" s="160"/>
      <c r="S490" s="160"/>
      <c r="T490" s="161"/>
      <c r="AT490" s="162" t="s">
        <v>126</v>
      </c>
      <c r="AU490" s="162" t="s">
        <v>70</v>
      </c>
      <c r="AV490" s="8" t="s">
        <v>38</v>
      </c>
      <c r="AW490" s="8" t="s">
        <v>18</v>
      </c>
      <c r="AX490" s="8" t="s">
        <v>37</v>
      </c>
      <c r="AY490" s="162" t="s">
        <v>67</v>
      </c>
    </row>
    <row r="491" spans="2:65" s="1" customFormat="1" ht="16.5" customHeight="1">
      <c r="B491" s="23"/>
      <c r="C491" s="118" t="s">
        <v>559</v>
      </c>
      <c r="D491" s="118" t="s">
        <v>68</v>
      </c>
      <c r="E491" s="119" t="s">
        <v>560</v>
      </c>
      <c r="F491" s="120" t="s">
        <v>561</v>
      </c>
      <c r="G491" s="121" t="s">
        <v>131</v>
      </c>
      <c r="H491" s="122">
        <v>142.38</v>
      </c>
      <c r="I491" s="123"/>
      <c r="J491" s="122">
        <f>ROUND(I491*H491,1)</f>
        <v>0</v>
      </c>
      <c r="K491" s="120" t="s">
        <v>7</v>
      </c>
      <c r="L491" s="33"/>
      <c r="M491" s="124" t="s">
        <v>7</v>
      </c>
      <c r="N491" s="125" t="s">
        <v>25</v>
      </c>
      <c r="O491" s="24"/>
      <c r="P491" s="126">
        <f>O491*H491</f>
        <v>0</v>
      </c>
      <c r="Q491" s="126">
        <v>0</v>
      </c>
      <c r="R491" s="126">
        <f>Q491*H491</f>
        <v>0</v>
      </c>
      <c r="S491" s="126">
        <v>0.0275</v>
      </c>
      <c r="T491" s="127">
        <f>S491*H491</f>
        <v>3.91545</v>
      </c>
      <c r="AR491" s="12" t="s">
        <v>71</v>
      </c>
      <c r="AT491" s="12" t="s">
        <v>68</v>
      </c>
      <c r="AU491" s="12" t="s">
        <v>70</v>
      </c>
      <c r="AY491" s="12" t="s">
        <v>67</v>
      </c>
      <c r="BE491" s="128">
        <f>IF(N491="základní",J491,0)</f>
        <v>0</v>
      </c>
      <c r="BF491" s="128">
        <f>IF(N491="snížená",J491,0)</f>
        <v>0</v>
      </c>
      <c r="BG491" s="128">
        <f>IF(N491="zákl. přenesená",J491,0)</f>
        <v>0</v>
      </c>
      <c r="BH491" s="128">
        <f>IF(N491="sníž. přenesená",J491,0)</f>
        <v>0</v>
      </c>
      <c r="BI491" s="128">
        <f>IF(N491="nulová",J491,0)</f>
        <v>0</v>
      </c>
      <c r="BJ491" s="12" t="s">
        <v>37</v>
      </c>
      <c r="BK491" s="128">
        <f>ROUND(I491*H491,1)</f>
        <v>0</v>
      </c>
      <c r="BL491" s="12" t="s">
        <v>71</v>
      </c>
      <c r="BM491" s="12" t="s">
        <v>562</v>
      </c>
    </row>
    <row r="492" spans="2:51" s="7" customFormat="1" ht="13.5">
      <c r="B492" s="142"/>
      <c r="C492" s="143"/>
      <c r="D492" s="129" t="s">
        <v>126</v>
      </c>
      <c r="E492" s="144" t="s">
        <v>7</v>
      </c>
      <c r="F492" s="145" t="s">
        <v>423</v>
      </c>
      <c r="G492" s="143"/>
      <c r="H492" s="144" t="s">
        <v>7</v>
      </c>
      <c r="I492" s="146"/>
      <c r="J492" s="143"/>
      <c r="K492" s="143"/>
      <c r="L492" s="147"/>
      <c r="M492" s="148"/>
      <c r="N492" s="149"/>
      <c r="O492" s="149"/>
      <c r="P492" s="149"/>
      <c r="Q492" s="149"/>
      <c r="R492" s="149"/>
      <c r="S492" s="149"/>
      <c r="T492" s="150"/>
      <c r="AT492" s="151" t="s">
        <v>126</v>
      </c>
      <c r="AU492" s="151" t="s">
        <v>70</v>
      </c>
      <c r="AV492" s="7" t="s">
        <v>37</v>
      </c>
      <c r="AW492" s="7" t="s">
        <v>18</v>
      </c>
      <c r="AX492" s="7" t="s">
        <v>36</v>
      </c>
      <c r="AY492" s="151" t="s">
        <v>67</v>
      </c>
    </row>
    <row r="493" spans="2:51" s="8" customFormat="1" ht="13.5">
      <c r="B493" s="152"/>
      <c r="C493" s="153"/>
      <c r="D493" s="129" t="s">
        <v>126</v>
      </c>
      <c r="E493" s="154" t="s">
        <v>7</v>
      </c>
      <c r="F493" s="155" t="s">
        <v>563</v>
      </c>
      <c r="G493" s="153"/>
      <c r="H493" s="156">
        <v>52.71</v>
      </c>
      <c r="I493" s="157"/>
      <c r="J493" s="153"/>
      <c r="K493" s="153"/>
      <c r="L493" s="158"/>
      <c r="M493" s="159"/>
      <c r="N493" s="160"/>
      <c r="O493" s="160"/>
      <c r="P493" s="160"/>
      <c r="Q493" s="160"/>
      <c r="R493" s="160"/>
      <c r="S493" s="160"/>
      <c r="T493" s="161"/>
      <c r="AT493" s="162" t="s">
        <v>126</v>
      </c>
      <c r="AU493" s="162" t="s">
        <v>70</v>
      </c>
      <c r="AV493" s="8" t="s">
        <v>38</v>
      </c>
      <c r="AW493" s="8" t="s">
        <v>18</v>
      </c>
      <c r="AX493" s="8" t="s">
        <v>36</v>
      </c>
      <c r="AY493" s="162" t="s">
        <v>67</v>
      </c>
    </row>
    <row r="494" spans="2:51" s="7" customFormat="1" ht="13.5">
      <c r="B494" s="142"/>
      <c r="C494" s="143"/>
      <c r="D494" s="129" t="s">
        <v>126</v>
      </c>
      <c r="E494" s="144" t="s">
        <v>7</v>
      </c>
      <c r="F494" s="145" t="s">
        <v>425</v>
      </c>
      <c r="G494" s="143"/>
      <c r="H494" s="144" t="s">
        <v>7</v>
      </c>
      <c r="I494" s="146"/>
      <c r="J494" s="143"/>
      <c r="K494" s="143"/>
      <c r="L494" s="147"/>
      <c r="M494" s="148"/>
      <c r="N494" s="149"/>
      <c r="O494" s="149"/>
      <c r="P494" s="149"/>
      <c r="Q494" s="149"/>
      <c r="R494" s="149"/>
      <c r="S494" s="149"/>
      <c r="T494" s="150"/>
      <c r="AT494" s="151" t="s">
        <v>126</v>
      </c>
      <c r="AU494" s="151" t="s">
        <v>70</v>
      </c>
      <c r="AV494" s="7" t="s">
        <v>37</v>
      </c>
      <c r="AW494" s="7" t="s">
        <v>18</v>
      </c>
      <c r="AX494" s="7" t="s">
        <v>36</v>
      </c>
      <c r="AY494" s="151" t="s">
        <v>67</v>
      </c>
    </row>
    <row r="495" spans="2:51" s="8" customFormat="1" ht="13.5">
      <c r="B495" s="152"/>
      <c r="C495" s="153"/>
      <c r="D495" s="129" t="s">
        <v>126</v>
      </c>
      <c r="E495" s="154" t="s">
        <v>7</v>
      </c>
      <c r="F495" s="155" t="s">
        <v>564</v>
      </c>
      <c r="G495" s="153"/>
      <c r="H495" s="156">
        <v>36.96</v>
      </c>
      <c r="I495" s="157"/>
      <c r="J495" s="153"/>
      <c r="K495" s="153"/>
      <c r="L495" s="158"/>
      <c r="M495" s="159"/>
      <c r="N495" s="160"/>
      <c r="O495" s="160"/>
      <c r="P495" s="160"/>
      <c r="Q495" s="160"/>
      <c r="R495" s="160"/>
      <c r="S495" s="160"/>
      <c r="T495" s="161"/>
      <c r="AT495" s="162" t="s">
        <v>126</v>
      </c>
      <c r="AU495" s="162" t="s">
        <v>70</v>
      </c>
      <c r="AV495" s="8" t="s">
        <v>38</v>
      </c>
      <c r="AW495" s="8" t="s">
        <v>18</v>
      </c>
      <c r="AX495" s="8" t="s">
        <v>36</v>
      </c>
      <c r="AY495" s="162" t="s">
        <v>67</v>
      </c>
    </row>
    <row r="496" spans="2:51" s="7" customFormat="1" ht="13.5">
      <c r="B496" s="142"/>
      <c r="C496" s="143"/>
      <c r="D496" s="129" t="s">
        <v>126</v>
      </c>
      <c r="E496" s="144" t="s">
        <v>7</v>
      </c>
      <c r="F496" s="145" t="s">
        <v>426</v>
      </c>
      <c r="G496" s="143"/>
      <c r="H496" s="144" t="s">
        <v>7</v>
      </c>
      <c r="I496" s="146"/>
      <c r="J496" s="143"/>
      <c r="K496" s="143"/>
      <c r="L496" s="147"/>
      <c r="M496" s="148"/>
      <c r="N496" s="149"/>
      <c r="O496" s="149"/>
      <c r="P496" s="149"/>
      <c r="Q496" s="149"/>
      <c r="R496" s="149"/>
      <c r="S496" s="149"/>
      <c r="T496" s="150"/>
      <c r="AT496" s="151" t="s">
        <v>126</v>
      </c>
      <c r="AU496" s="151" t="s">
        <v>70</v>
      </c>
      <c r="AV496" s="7" t="s">
        <v>37</v>
      </c>
      <c r="AW496" s="7" t="s">
        <v>18</v>
      </c>
      <c r="AX496" s="7" t="s">
        <v>36</v>
      </c>
      <c r="AY496" s="151" t="s">
        <v>67</v>
      </c>
    </row>
    <row r="497" spans="2:51" s="8" customFormat="1" ht="13.5">
      <c r="B497" s="152"/>
      <c r="C497" s="153"/>
      <c r="D497" s="129" t="s">
        <v>126</v>
      </c>
      <c r="E497" s="154" t="s">
        <v>7</v>
      </c>
      <c r="F497" s="155" t="s">
        <v>563</v>
      </c>
      <c r="G497" s="153"/>
      <c r="H497" s="156">
        <v>52.71</v>
      </c>
      <c r="I497" s="157"/>
      <c r="J497" s="153"/>
      <c r="K497" s="153"/>
      <c r="L497" s="158"/>
      <c r="M497" s="159"/>
      <c r="N497" s="160"/>
      <c r="O497" s="160"/>
      <c r="P497" s="160"/>
      <c r="Q497" s="160"/>
      <c r="R497" s="160"/>
      <c r="S497" s="160"/>
      <c r="T497" s="161"/>
      <c r="AT497" s="162" t="s">
        <v>126</v>
      </c>
      <c r="AU497" s="162" t="s">
        <v>70</v>
      </c>
      <c r="AV497" s="8" t="s">
        <v>38</v>
      </c>
      <c r="AW497" s="8" t="s">
        <v>18</v>
      </c>
      <c r="AX497" s="8" t="s">
        <v>36</v>
      </c>
      <c r="AY497" s="162" t="s">
        <v>67</v>
      </c>
    </row>
    <row r="498" spans="2:51" s="9" customFormat="1" ht="13.5">
      <c r="B498" s="163"/>
      <c r="C498" s="164"/>
      <c r="D498" s="129" t="s">
        <v>126</v>
      </c>
      <c r="E498" s="165" t="s">
        <v>7</v>
      </c>
      <c r="F498" s="166" t="s">
        <v>155</v>
      </c>
      <c r="G498" s="164"/>
      <c r="H498" s="167">
        <v>142.38</v>
      </c>
      <c r="I498" s="168"/>
      <c r="J498" s="164"/>
      <c r="K498" s="164"/>
      <c r="L498" s="169"/>
      <c r="M498" s="170"/>
      <c r="N498" s="171"/>
      <c r="O498" s="171"/>
      <c r="P498" s="171"/>
      <c r="Q498" s="171"/>
      <c r="R498" s="171"/>
      <c r="S498" s="171"/>
      <c r="T498" s="172"/>
      <c r="AT498" s="173" t="s">
        <v>126</v>
      </c>
      <c r="AU498" s="173" t="s">
        <v>70</v>
      </c>
      <c r="AV498" s="9" t="s">
        <v>71</v>
      </c>
      <c r="AW498" s="9" t="s">
        <v>18</v>
      </c>
      <c r="AX498" s="9" t="s">
        <v>37</v>
      </c>
      <c r="AY498" s="173" t="s">
        <v>67</v>
      </c>
    </row>
    <row r="499" spans="2:65" s="1" customFormat="1" ht="16.5" customHeight="1">
      <c r="B499" s="23"/>
      <c r="C499" s="118" t="s">
        <v>565</v>
      </c>
      <c r="D499" s="118" t="s">
        <v>68</v>
      </c>
      <c r="E499" s="119" t="s">
        <v>566</v>
      </c>
      <c r="F499" s="120" t="s">
        <v>567</v>
      </c>
      <c r="G499" s="121" t="s">
        <v>69</v>
      </c>
      <c r="H499" s="122">
        <v>32</v>
      </c>
      <c r="I499" s="123"/>
      <c r="J499" s="122">
        <f>ROUND(I499*H499,1)</f>
        <v>0</v>
      </c>
      <c r="K499" s="120" t="s">
        <v>7</v>
      </c>
      <c r="L499" s="33"/>
      <c r="M499" s="124" t="s">
        <v>7</v>
      </c>
      <c r="N499" s="125" t="s">
        <v>25</v>
      </c>
      <c r="O499" s="24"/>
      <c r="P499" s="126">
        <f>O499*H499</f>
        <v>0</v>
      </c>
      <c r="Q499" s="126">
        <v>0</v>
      </c>
      <c r="R499" s="126">
        <f>Q499*H499</f>
        <v>0</v>
      </c>
      <c r="S499" s="126">
        <v>0.0421</v>
      </c>
      <c r="T499" s="127">
        <f>S499*H499</f>
        <v>1.3472</v>
      </c>
      <c r="AR499" s="12" t="s">
        <v>71</v>
      </c>
      <c r="AT499" s="12" t="s">
        <v>68</v>
      </c>
      <c r="AU499" s="12" t="s">
        <v>70</v>
      </c>
      <c r="AY499" s="12" t="s">
        <v>67</v>
      </c>
      <c r="BE499" s="128">
        <f>IF(N499="základní",J499,0)</f>
        <v>0</v>
      </c>
      <c r="BF499" s="128">
        <f>IF(N499="snížená",J499,0)</f>
        <v>0</v>
      </c>
      <c r="BG499" s="128">
        <f>IF(N499="zákl. přenesená",J499,0)</f>
        <v>0</v>
      </c>
      <c r="BH499" s="128">
        <f>IF(N499="sníž. přenesená",J499,0)</f>
        <v>0</v>
      </c>
      <c r="BI499" s="128">
        <f>IF(N499="nulová",J499,0)</f>
        <v>0</v>
      </c>
      <c r="BJ499" s="12" t="s">
        <v>37</v>
      </c>
      <c r="BK499" s="128">
        <f>ROUND(I499*H499,1)</f>
        <v>0</v>
      </c>
      <c r="BL499" s="12" t="s">
        <v>71</v>
      </c>
      <c r="BM499" s="12" t="s">
        <v>568</v>
      </c>
    </row>
    <row r="500" spans="2:51" s="7" customFormat="1" ht="13.5">
      <c r="B500" s="142"/>
      <c r="C500" s="143"/>
      <c r="D500" s="129" t="s">
        <v>126</v>
      </c>
      <c r="E500" s="144" t="s">
        <v>7</v>
      </c>
      <c r="F500" s="145" t="s">
        <v>423</v>
      </c>
      <c r="G500" s="143"/>
      <c r="H500" s="144" t="s">
        <v>7</v>
      </c>
      <c r="I500" s="146"/>
      <c r="J500" s="143"/>
      <c r="K500" s="143"/>
      <c r="L500" s="147"/>
      <c r="M500" s="148"/>
      <c r="N500" s="149"/>
      <c r="O500" s="149"/>
      <c r="P500" s="149"/>
      <c r="Q500" s="149"/>
      <c r="R500" s="149"/>
      <c r="S500" s="149"/>
      <c r="T500" s="150"/>
      <c r="AT500" s="151" t="s">
        <v>126</v>
      </c>
      <c r="AU500" s="151" t="s">
        <v>70</v>
      </c>
      <c r="AV500" s="7" t="s">
        <v>37</v>
      </c>
      <c r="AW500" s="7" t="s">
        <v>18</v>
      </c>
      <c r="AX500" s="7" t="s">
        <v>36</v>
      </c>
      <c r="AY500" s="151" t="s">
        <v>67</v>
      </c>
    </row>
    <row r="501" spans="2:51" s="8" customFormat="1" ht="13.5">
      <c r="B501" s="152"/>
      <c r="C501" s="153"/>
      <c r="D501" s="129" t="s">
        <v>126</v>
      </c>
      <c r="E501" s="154" t="s">
        <v>7</v>
      </c>
      <c r="F501" s="155" t="s">
        <v>81</v>
      </c>
      <c r="G501" s="153"/>
      <c r="H501" s="156">
        <v>12</v>
      </c>
      <c r="I501" s="157"/>
      <c r="J501" s="153"/>
      <c r="K501" s="153"/>
      <c r="L501" s="158"/>
      <c r="M501" s="159"/>
      <c r="N501" s="160"/>
      <c r="O501" s="160"/>
      <c r="P501" s="160"/>
      <c r="Q501" s="160"/>
      <c r="R501" s="160"/>
      <c r="S501" s="160"/>
      <c r="T501" s="161"/>
      <c r="AT501" s="162" t="s">
        <v>126</v>
      </c>
      <c r="AU501" s="162" t="s">
        <v>70</v>
      </c>
      <c r="AV501" s="8" t="s">
        <v>38</v>
      </c>
      <c r="AW501" s="8" t="s">
        <v>18</v>
      </c>
      <c r="AX501" s="8" t="s">
        <v>36</v>
      </c>
      <c r="AY501" s="162" t="s">
        <v>67</v>
      </c>
    </row>
    <row r="502" spans="2:51" s="7" customFormat="1" ht="13.5">
      <c r="B502" s="142"/>
      <c r="C502" s="143"/>
      <c r="D502" s="129" t="s">
        <v>126</v>
      </c>
      <c r="E502" s="144" t="s">
        <v>7</v>
      </c>
      <c r="F502" s="145" t="s">
        <v>425</v>
      </c>
      <c r="G502" s="143"/>
      <c r="H502" s="144" t="s">
        <v>7</v>
      </c>
      <c r="I502" s="146"/>
      <c r="J502" s="143"/>
      <c r="K502" s="143"/>
      <c r="L502" s="147"/>
      <c r="M502" s="148"/>
      <c r="N502" s="149"/>
      <c r="O502" s="149"/>
      <c r="P502" s="149"/>
      <c r="Q502" s="149"/>
      <c r="R502" s="149"/>
      <c r="S502" s="149"/>
      <c r="T502" s="150"/>
      <c r="AT502" s="151" t="s">
        <v>126</v>
      </c>
      <c r="AU502" s="151" t="s">
        <v>70</v>
      </c>
      <c r="AV502" s="7" t="s">
        <v>37</v>
      </c>
      <c r="AW502" s="7" t="s">
        <v>18</v>
      </c>
      <c r="AX502" s="7" t="s">
        <v>36</v>
      </c>
      <c r="AY502" s="151" t="s">
        <v>67</v>
      </c>
    </row>
    <row r="503" spans="2:51" s="8" customFormat="1" ht="13.5">
      <c r="B503" s="152"/>
      <c r="C503" s="153"/>
      <c r="D503" s="129" t="s">
        <v>126</v>
      </c>
      <c r="E503" s="154" t="s">
        <v>7</v>
      </c>
      <c r="F503" s="155" t="s">
        <v>77</v>
      </c>
      <c r="G503" s="153"/>
      <c r="H503" s="156">
        <v>8</v>
      </c>
      <c r="I503" s="157"/>
      <c r="J503" s="153"/>
      <c r="K503" s="153"/>
      <c r="L503" s="158"/>
      <c r="M503" s="159"/>
      <c r="N503" s="160"/>
      <c r="O503" s="160"/>
      <c r="P503" s="160"/>
      <c r="Q503" s="160"/>
      <c r="R503" s="160"/>
      <c r="S503" s="160"/>
      <c r="T503" s="161"/>
      <c r="AT503" s="162" t="s">
        <v>126</v>
      </c>
      <c r="AU503" s="162" t="s">
        <v>70</v>
      </c>
      <c r="AV503" s="8" t="s">
        <v>38</v>
      </c>
      <c r="AW503" s="8" t="s">
        <v>18</v>
      </c>
      <c r="AX503" s="8" t="s">
        <v>36</v>
      </c>
      <c r="AY503" s="162" t="s">
        <v>67</v>
      </c>
    </row>
    <row r="504" spans="2:51" s="7" customFormat="1" ht="13.5">
      <c r="B504" s="142"/>
      <c r="C504" s="143"/>
      <c r="D504" s="129" t="s">
        <v>126</v>
      </c>
      <c r="E504" s="144" t="s">
        <v>7</v>
      </c>
      <c r="F504" s="145" t="s">
        <v>426</v>
      </c>
      <c r="G504" s="143"/>
      <c r="H504" s="144" t="s">
        <v>7</v>
      </c>
      <c r="I504" s="146"/>
      <c r="J504" s="143"/>
      <c r="K504" s="143"/>
      <c r="L504" s="147"/>
      <c r="M504" s="148"/>
      <c r="N504" s="149"/>
      <c r="O504" s="149"/>
      <c r="P504" s="149"/>
      <c r="Q504" s="149"/>
      <c r="R504" s="149"/>
      <c r="S504" s="149"/>
      <c r="T504" s="150"/>
      <c r="AT504" s="151" t="s">
        <v>126</v>
      </c>
      <c r="AU504" s="151" t="s">
        <v>70</v>
      </c>
      <c r="AV504" s="7" t="s">
        <v>37</v>
      </c>
      <c r="AW504" s="7" t="s">
        <v>18</v>
      </c>
      <c r="AX504" s="7" t="s">
        <v>36</v>
      </c>
      <c r="AY504" s="151" t="s">
        <v>67</v>
      </c>
    </row>
    <row r="505" spans="2:51" s="8" customFormat="1" ht="13.5">
      <c r="B505" s="152"/>
      <c r="C505" s="153"/>
      <c r="D505" s="129" t="s">
        <v>126</v>
      </c>
      <c r="E505" s="154" t="s">
        <v>7</v>
      </c>
      <c r="F505" s="155" t="s">
        <v>81</v>
      </c>
      <c r="G505" s="153"/>
      <c r="H505" s="156">
        <v>12</v>
      </c>
      <c r="I505" s="157"/>
      <c r="J505" s="153"/>
      <c r="K505" s="153"/>
      <c r="L505" s="158"/>
      <c r="M505" s="159"/>
      <c r="N505" s="160"/>
      <c r="O505" s="160"/>
      <c r="P505" s="160"/>
      <c r="Q505" s="160"/>
      <c r="R505" s="160"/>
      <c r="S505" s="160"/>
      <c r="T505" s="161"/>
      <c r="AT505" s="162" t="s">
        <v>126</v>
      </c>
      <c r="AU505" s="162" t="s">
        <v>70</v>
      </c>
      <c r="AV505" s="8" t="s">
        <v>38</v>
      </c>
      <c r="AW505" s="8" t="s">
        <v>18</v>
      </c>
      <c r="AX505" s="8" t="s">
        <v>36</v>
      </c>
      <c r="AY505" s="162" t="s">
        <v>67</v>
      </c>
    </row>
    <row r="506" spans="2:51" s="9" customFormat="1" ht="13.5">
      <c r="B506" s="163"/>
      <c r="C506" s="164"/>
      <c r="D506" s="129" t="s">
        <v>126</v>
      </c>
      <c r="E506" s="165" t="s">
        <v>7</v>
      </c>
      <c r="F506" s="166" t="s">
        <v>155</v>
      </c>
      <c r="G506" s="164"/>
      <c r="H506" s="167">
        <v>32</v>
      </c>
      <c r="I506" s="168"/>
      <c r="J506" s="164"/>
      <c r="K506" s="164"/>
      <c r="L506" s="169"/>
      <c r="M506" s="170"/>
      <c r="N506" s="171"/>
      <c r="O506" s="171"/>
      <c r="P506" s="171"/>
      <c r="Q506" s="171"/>
      <c r="R506" s="171"/>
      <c r="S506" s="171"/>
      <c r="T506" s="172"/>
      <c r="AT506" s="173" t="s">
        <v>126</v>
      </c>
      <c r="AU506" s="173" t="s">
        <v>70</v>
      </c>
      <c r="AV506" s="9" t="s">
        <v>71</v>
      </c>
      <c r="AW506" s="9" t="s">
        <v>18</v>
      </c>
      <c r="AX506" s="9" t="s">
        <v>37</v>
      </c>
      <c r="AY506" s="173" t="s">
        <v>67</v>
      </c>
    </row>
    <row r="507" spans="2:65" s="1" customFormat="1" ht="25.5" customHeight="1">
      <c r="B507" s="23"/>
      <c r="C507" s="118" t="s">
        <v>569</v>
      </c>
      <c r="D507" s="118" t="s">
        <v>68</v>
      </c>
      <c r="E507" s="119" t="s">
        <v>570</v>
      </c>
      <c r="F507" s="120" t="s">
        <v>571</v>
      </c>
      <c r="G507" s="121" t="s">
        <v>69</v>
      </c>
      <c r="H507" s="122">
        <v>11</v>
      </c>
      <c r="I507" s="123"/>
      <c r="J507" s="122">
        <f>ROUND(I507*H507,1)</f>
        <v>0</v>
      </c>
      <c r="K507" s="120" t="s">
        <v>122</v>
      </c>
      <c r="L507" s="33"/>
      <c r="M507" s="124" t="s">
        <v>7</v>
      </c>
      <c r="N507" s="125" t="s">
        <v>25</v>
      </c>
      <c r="O507" s="24"/>
      <c r="P507" s="126">
        <f>O507*H507</f>
        <v>0</v>
      </c>
      <c r="Q507" s="126">
        <v>0</v>
      </c>
      <c r="R507" s="126">
        <f>Q507*H507</f>
        <v>0</v>
      </c>
      <c r="S507" s="126">
        <v>0.005</v>
      </c>
      <c r="T507" s="127">
        <f>S507*H507</f>
        <v>0.055</v>
      </c>
      <c r="AR507" s="12" t="s">
        <v>71</v>
      </c>
      <c r="AT507" s="12" t="s">
        <v>68</v>
      </c>
      <c r="AU507" s="12" t="s">
        <v>70</v>
      </c>
      <c r="AY507" s="12" t="s">
        <v>67</v>
      </c>
      <c r="BE507" s="128">
        <f>IF(N507="základní",J507,0)</f>
        <v>0</v>
      </c>
      <c r="BF507" s="128">
        <f>IF(N507="snížená",J507,0)</f>
        <v>0</v>
      </c>
      <c r="BG507" s="128">
        <f>IF(N507="zákl. přenesená",J507,0)</f>
        <v>0</v>
      </c>
      <c r="BH507" s="128">
        <f>IF(N507="sníž. přenesená",J507,0)</f>
        <v>0</v>
      </c>
      <c r="BI507" s="128">
        <f>IF(N507="nulová",J507,0)</f>
        <v>0</v>
      </c>
      <c r="BJ507" s="12" t="s">
        <v>37</v>
      </c>
      <c r="BK507" s="128">
        <f>ROUND(I507*H507,1)</f>
        <v>0</v>
      </c>
      <c r="BL507" s="12" t="s">
        <v>71</v>
      </c>
      <c r="BM507" s="12" t="s">
        <v>572</v>
      </c>
    </row>
    <row r="508" spans="2:51" s="8" customFormat="1" ht="13.5">
      <c r="B508" s="152"/>
      <c r="C508" s="153"/>
      <c r="D508" s="129" t="s">
        <v>126</v>
      </c>
      <c r="E508" s="154" t="s">
        <v>7</v>
      </c>
      <c r="F508" s="155" t="s">
        <v>573</v>
      </c>
      <c r="G508" s="153"/>
      <c r="H508" s="156">
        <v>11</v>
      </c>
      <c r="I508" s="157"/>
      <c r="J508" s="153"/>
      <c r="K508" s="153"/>
      <c r="L508" s="158"/>
      <c r="M508" s="159"/>
      <c r="N508" s="160"/>
      <c r="O508" s="160"/>
      <c r="P508" s="160"/>
      <c r="Q508" s="160"/>
      <c r="R508" s="160"/>
      <c r="S508" s="160"/>
      <c r="T508" s="161"/>
      <c r="AT508" s="162" t="s">
        <v>126</v>
      </c>
      <c r="AU508" s="162" t="s">
        <v>70</v>
      </c>
      <c r="AV508" s="8" t="s">
        <v>38</v>
      </c>
      <c r="AW508" s="8" t="s">
        <v>18</v>
      </c>
      <c r="AX508" s="8" t="s">
        <v>37</v>
      </c>
      <c r="AY508" s="162" t="s">
        <v>67</v>
      </c>
    </row>
    <row r="509" spans="2:65" s="1" customFormat="1" ht="25.5" customHeight="1">
      <c r="B509" s="23"/>
      <c r="C509" s="118" t="s">
        <v>574</v>
      </c>
      <c r="D509" s="118" t="s">
        <v>68</v>
      </c>
      <c r="E509" s="119" t="s">
        <v>575</v>
      </c>
      <c r="F509" s="120" t="s">
        <v>576</v>
      </c>
      <c r="G509" s="121" t="s">
        <v>577</v>
      </c>
      <c r="H509" s="122">
        <v>1000</v>
      </c>
      <c r="I509" s="123"/>
      <c r="J509" s="122">
        <f>ROUND(I509*H509,1)</f>
        <v>0</v>
      </c>
      <c r="K509" s="120" t="s">
        <v>122</v>
      </c>
      <c r="L509" s="33"/>
      <c r="M509" s="124" t="s">
        <v>7</v>
      </c>
      <c r="N509" s="125" t="s">
        <v>25</v>
      </c>
      <c r="O509" s="24"/>
      <c r="P509" s="126">
        <f>O509*H509</f>
        <v>0</v>
      </c>
      <c r="Q509" s="126">
        <v>0</v>
      </c>
      <c r="R509" s="126">
        <f>Q509*H509</f>
        <v>0</v>
      </c>
      <c r="S509" s="126">
        <v>0.001</v>
      </c>
      <c r="T509" s="127">
        <f>S509*H509</f>
        <v>1</v>
      </c>
      <c r="AR509" s="12" t="s">
        <v>71</v>
      </c>
      <c r="AT509" s="12" t="s">
        <v>68</v>
      </c>
      <c r="AU509" s="12" t="s">
        <v>70</v>
      </c>
      <c r="AY509" s="12" t="s">
        <v>67</v>
      </c>
      <c r="BE509" s="128">
        <f>IF(N509="základní",J509,0)</f>
        <v>0</v>
      </c>
      <c r="BF509" s="128">
        <f>IF(N509="snížená",J509,0)</f>
        <v>0</v>
      </c>
      <c r="BG509" s="128">
        <f>IF(N509="zákl. přenesená",J509,0)</f>
        <v>0</v>
      </c>
      <c r="BH509" s="128">
        <f>IF(N509="sníž. přenesená",J509,0)</f>
        <v>0</v>
      </c>
      <c r="BI509" s="128">
        <f>IF(N509="nulová",J509,0)</f>
        <v>0</v>
      </c>
      <c r="BJ509" s="12" t="s">
        <v>37</v>
      </c>
      <c r="BK509" s="128">
        <f>ROUND(I509*H509,1)</f>
        <v>0</v>
      </c>
      <c r="BL509" s="12" t="s">
        <v>71</v>
      </c>
      <c r="BM509" s="12" t="s">
        <v>578</v>
      </c>
    </row>
    <row r="510" spans="2:47" s="1" customFormat="1" ht="54">
      <c r="B510" s="23"/>
      <c r="C510" s="35"/>
      <c r="D510" s="129" t="s">
        <v>124</v>
      </c>
      <c r="E510" s="35"/>
      <c r="F510" s="130" t="s">
        <v>579</v>
      </c>
      <c r="G510" s="35"/>
      <c r="H510" s="35"/>
      <c r="I510" s="91"/>
      <c r="J510" s="35"/>
      <c r="K510" s="35"/>
      <c r="L510" s="33"/>
      <c r="M510" s="131"/>
      <c r="N510" s="24"/>
      <c r="O510" s="24"/>
      <c r="P510" s="24"/>
      <c r="Q510" s="24"/>
      <c r="R510" s="24"/>
      <c r="S510" s="24"/>
      <c r="T510" s="38"/>
      <c r="AT510" s="12" t="s">
        <v>124</v>
      </c>
      <c r="AU510" s="12" t="s">
        <v>70</v>
      </c>
    </row>
    <row r="511" spans="2:51" s="7" customFormat="1" ht="13.5">
      <c r="B511" s="142"/>
      <c r="C511" s="143"/>
      <c r="D511" s="129" t="s">
        <v>126</v>
      </c>
      <c r="E511" s="144" t="s">
        <v>7</v>
      </c>
      <c r="F511" s="145" t="s">
        <v>580</v>
      </c>
      <c r="G511" s="143"/>
      <c r="H511" s="144" t="s">
        <v>7</v>
      </c>
      <c r="I511" s="146"/>
      <c r="J511" s="143"/>
      <c r="K511" s="143"/>
      <c r="L511" s="147"/>
      <c r="M511" s="148"/>
      <c r="N511" s="149"/>
      <c r="O511" s="149"/>
      <c r="P511" s="149"/>
      <c r="Q511" s="149"/>
      <c r="R511" s="149"/>
      <c r="S511" s="149"/>
      <c r="T511" s="150"/>
      <c r="AT511" s="151" t="s">
        <v>126</v>
      </c>
      <c r="AU511" s="151" t="s">
        <v>70</v>
      </c>
      <c r="AV511" s="7" t="s">
        <v>37</v>
      </c>
      <c r="AW511" s="7" t="s">
        <v>18</v>
      </c>
      <c r="AX511" s="7" t="s">
        <v>36</v>
      </c>
      <c r="AY511" s="151" t="s">
        <v>67</v>
      </c>
    </row>
    <row r="512" spans="2:51" s="8" customFormat="1" ht="13.5">
      <c r="B512" s="152"/>
      <c r="C512" s="153"/>
      <c r="D512" s="129" t="s">
        <v>126</v>
      </c>
      <c r="E512" s="154" t="s">
        <v>7</v>
      </c>
      <c r="F512" s="155" t="s">
        <v>581</v>
      </c>
      <c r="G512" s="153"/>
      <c r="H512" s="156">
        <v>1000</v>
      </c>
      <c r="I512" s="157"/>
      <c r="J512" s="153"/>
      <c r="K512" s="153"/>
      <c r="L512" s="158"/>
      <c r="M512" s="159"/>
      <c r="N512" s="160"/>
      <c r="O512" s="160"/>
      <c r="P512" s="160"/>
      <c r="Q512" s="160"/>
      <c r="R512" s="160"/>
      <c r="S512" s="160"/>
      <c r="T512" s="161"/>
      <c r="AT512" s="162" t="s">
        <v>126</v>
      </c>
      <c r="AU512" s="162" t="s">
        <v>70</v>
      </c>
      <c r="AV512" s="8" t="s">
        <v>38</v>
      </c>
      <c r="AW512" s="8" t="s">
        <v>18</v>
      </c>
      <c r="AX512" s="8" t="s">
        <v>37</v>
      </c>
      <c r="AY512" s="162" t="s">
        <v>67</v>
      </c>
    </row>
    <row r="513" spans="2:65" s="1" customFormat="1" ht="16.5" customHeight="1">
      <c r="B513" s="23"/>
      <c r="C513" s="118" t="s">
        <v>582</v>
      </c>
      <c r="D513" s="118" t="s">
        <v>68</v>
      </c>
      <c r="E513" s="119" t="s">
        <v>583</v>
      </c>
      <c r="F513" s="120" t="s">
        <v>584</v>
      </c>
      <c r="G513" s="121" t="s">
        <v>585</v>
      </c>
      <c r="H513" s="122">
        <v>35</v>
      </c>
      <c r="I513" s="123"/>
      <c r="J513" s="122">
        <f>ROUND(I513*H513,1)</f>
        <v>0</v>
      </c>
      <c r="K513" s="120" t="s">
        <v>7</v>
      </c>
      <c r="L513" s="33"/>
      <c r="M513" s="124" t="s">
        <v>7</v>
      </c>
      <c r="N513" s="125" t="s">
        <v>25</v>
      </c>
      <c r="O513" s="24"/>
      <c r="P513" s="126">
        <f>O513*H513</f>
        <v>0</v>
      </c>
      <c r="Q513" s="126">
        <v>0</v>
      </c>
      <c r="R513" s="126">
        <f>Q513*H513</f>
        <v>0</v>
      </c>
      <c r="S513" s="126">
        <v>0</v>
      </c>
      <c r="T513" s="127">
        <f>S513*H513</f>
        <v>0</v>
      </c>
      <c r="AR513" s="12" t="s">
        <v>71</v>
      </c>
      <c r="AT513" s="12" t="s">
        <v>68</v>
      </c>
      <c r="AU513" s="12" t="s">
        <v>70</v>
      </c>
      <c r="AY513" s="12" t="s">
        <v>67</v>
      </c>
      <c r="BE513" s="128">
        <f>IF(N513="základní",J513,0)</f>
        <v>0</v>
      </c>
      <c r="BF513" s="128">
        <f>IF(N513="snížená",J513,0)</f>
        <v>0</v>
      </c>
      <c r="BG513" s="128">
        <f>IF(N513="zákl. přenesená",J513,0)</f>
        <v>0</v>
      </c>
      <c r="BH513" s="128">
        <f>IF(N513="sníž. přenesená",J513,0)</f>
        <v>0</v>
      </c>
      <c r="BI513" s="128">
        <f>IF(N513="nulová",J513,0)</f>
        <v>0</v>
      </c>
      <c r="BJ513" s="12" t="s">
        <v>37</v>
      </c>
      <c r="BK513" s="128">
        <f>ROUND(I513*H513,1)</f>
        <v>0</v>
      </c>
      <c r="BL513" s="12" t="s">
        <v>71</v>
      </c>
      <c r="BM513" s="12" t="s">
        <v>586</v>
      </c>
    </row>
    <row r="514" spans="2:65" s="1" customFormat="1" ht="16.5" customHeight="1">
      <c r="B514" s="23"/>
      <c r="C514" s="118" t="s">
        <v>587</v>
      </c>
      <c r="D514" s="118" t="s">
        <v>68</v>
      </c>
      <c r="E514" s="119" t="s">
        <v>588</v>
      </c>
      <c r="F514" s="120" t="s">
        <v>589</v>
      </c>
      <c r="G514" s="121" t="s">
        <v>585</v>
      </c>
      <c r="H514" s="122">
        <v>15</v>
      </c>
      <c r="I514" s="123"/>
      <c r="J514" s="122">
        <f>ROUND(I514*H514,1)</f>
        <v>0</v>
      </c>
      <c r="K514" s="120" t="s">
        <v>7</v>
      </c>
      <c r="L514" s="33"/>
      <c r="M514" s="124" t="s">
        <v>7</v>
      </c>
      <c r="N514" s="125" t="s">
        <v>25</v>
      </c>
      <c r="O514" s="24"/>
      <c r="P514" s="126">
        <f>O514*H514</f>
        <v>0</v>
      </c>
      <c r="Q514" s="126">
        <v>0</v>
      </c>
      <c r="R514" s="126">
        <f>Q514*H514</f>
        <v>0</v>
      </c>
      <c r="S514" s="126">
        <v>0</v>
      </c>
      <c r="T514" s="127">
        <f>S514*H514</f>
        <v>0</v>
      </c>
      <c r="AR514" s="12" t="s">
        <v>71</v>
      </c>
      <c r="AT514" s="12" t="s">
        <v>68</v>
      </c>
      <c r="AU514" s="12" t="s">
        <v>70</v>
      </c>
      <c r="AY514" s="12" t="s">
        <v>67</v>
      </c>
      <c r="BE514" s="128">
        <f>IF(N514="základní",J514,0)</f>
        <v>0</v>
      </c>
      <c r="BF514" s="128">
        <f>IF(N514="snížená",J514,0)</f>
        <v>0</v>
      </c>
      <c r="BG514" s="128">
        <f>IF(N514="zákl. přenesená",J514,0)</f>
        <v>0</v>
      </c>
      <c r="BH514" s="128">
        <f>IF(N514="sníž. přenesená",J514,0)</f>
        <v>0</v>
      </c>
      <c r="BI514" s="128">
        <f>IF(N514="nulová",J514,0)</f>
        <v>0</v>
      </c>
      <c r="BJ514" s="12" t="s">
        <v>37</v>
      </c>
      <c r="BK514" s="128">
        <f>ROUND(I514*H514,1)</f>
        <v>0</v>
      </c>
      <c r="BL514" s="12" t="s">
        <v>71</v>
      </c>
      <c r="BM514" s="12" t="s">
        <v>590</v>
      </c>
    </row>
    <row r="515" spans="2:65" s="1" customFormat="1" ht="16.5" customHeight="1">
      <c r="B515" s="23"/>
      <c r="C515" s="118" t="s">
        <v>591</v>
      </c>
      <c r="D515" s="118" t="s">
        <v>68</v>
      </c>
      <c r="E515" s="119" t="s">
        <v>592</v>
      </c>
      <c r="F515" s="120" t="s">
        <v>593</v>
      </c>
      <c r="G515" s="121" t="s">
        <v>140</v>
      </c>
      <c r="H515" s="122">
        <v>1.25</v>
      </c>
      <c r="I515" s="123"/>
      <c r="J515" s="122">
        <f>ROUND(I515*H515,1)</f>
        <v>0</v>
      </c>
      <c r="K515" s="120" t="s">
        <v>122</v>
      </c>
      <c r="L515" s="33"/>
      <c r="M515" s="124" t="s">
        <v>7</v>
      </c>
      <c r="N515" s="125" t="s">
        <v>25</v>
      </c>
      <c r="O515" s="24"/>
      <c r="P515" s="126">
        <f>O515*H515</f>
        <v>0</v>
      </c>
      <c r="Q515" s="126">
        <v>0</v>
      </c>
      <c r="R515" s="126">
        <f>Q515*H515</f>
        <v>0</v>
      </c>
      <c r="S515" s="126">
        <v>2.4</v>
      </c>
      <c r="T515" s="127">
        <f>S515*H515</f>
        <v>3</v>
      </c>
      <c r="AR515" s="12" t="s">
        <v>71</v>
      </c>
      <c r="AT515" s="12" t="s">
        <v>68</v>
      </c>
      <c r="AU515" s="12" t="s">
        <v>70</v>
      </c>
      <c r="AY515" s="12" t="s">
        <v>67</v>
      </c>
      <c r="BE515" s="128">
        <f>IF(N515="základní",J515,0)</f>
        <v>0</v>
      </c>
      <c r="BF515" s="128">
        <f>IF(N515="snížená",J515,0)</f>
        <v>0</v>
      </c>
      <c r="BG515" s="128">
        <f>IF(N515="zákl. přenesená",J515,0)</f>
        <v>0</v>
      </c>
      <c r="BH515" s="128">
        <f>IF(N515="sníž. přenesená",J515,0)</f>
        <v>0</v>
      </c>
      <c r="BI515" s="128">
        <f>IF(N515="nulová",J515,0)</f>
        <v>0</v>
      </c>
      <c r="BJ515" s="12" t="s">
        <v>37</v>
      </c>
      <c r="BK515" s="128">
        <f>ROUND(I515*H515,1)</f>
        <v>0</v>
      </c>
      <c r="BL515" s="12" t="s">
        <v>71</v>
      </c>
      <c r="BM515" s="12" t="s">
        <v>594</v>
      </c>
    </row>
    <row r="516" spans="2:51" s="7" customFormat="1" ht="13.5">
      <c r="B516" s="142"/>
      <c r="C516" s="143"/>
      <c r="D516" s="129" t="s">
        <v>126</v>
      </c>
      <c r="E516" s="144" t="s">
        <v>7</v>
      </c>
      <c r="F516" s="145" t="s">
        <v>153</v>
      </c>
      <c r="G516" s="143"/>
      <c r="H516" s="144" t="s">
        <v>7</v>
      </c>
      <c r="I516" s="146"/>
      <c r="J516" s="143"/>
      <c r="K516" s="143"/>
      <c r="L516" s="147"/>
      <c r="M516" s="148"/>
      <c r="N516" s="149"/>
      <c r="O516" s="149"/>
      <c r="P516" s="149"/>
      <c r="Q516" s="149"/>
      <c r="R516" s="149"/>
      <c r="S516" s="149"/>
      <c r="T516" s="150"/>
      <c r="AT516" s="151" t="s">
        <v>126</v>
      </c>
      <c r="AU516" s="151" t="s">
        <v>70</v>
      </c>
      <c r="AV516" s="7" t="s">
        <v>37</v>
      </c>
      <c r="AW516" s="7" t="s">
        <v>18</v>
      </c>
      <c r="AX516" s="7" t="s">
        <v>36</v>
      </c>
      <c r="AY516" s="151" t="s">
        <v>67</v>
      </c>
    </row>
    <row r="517" spans="2:51" s="8" customFormat="1" ht="13.5">
      <c r="B517" s="152"/>
      <c r="C517" s="153"/>
      <c r="D517" s="129" t="s">
        <v>126</v>
      </c>
      <c r="E517" s="154" t="s">
        <v>7</v>
      </c>
      <c r="F517" s="155" t="s">
        <v>595</v>
      </c>
      <c r="G517" s="153"/>
      <c r="H517" s="156">
        <v>1.25</v>
      </c>
      <c r="I517" s="157"/>
      <c r="J517" s="153"/>
      <c r="K517" s="153"/>
      <c r="L517" s="158"/>
      <c r="M517" s="159"/>
      <c r="N517" s="160"/>
      <c r="O517" s="160"/>
      <c r="P517" s="160"/>
      <c r="Q517" s="160"/>
      <c r="R517" s="160"/>
      <c r="S517" s="160"/>
      <c r="T517" s="161"/>
      <c r="AT517" s="162" t="s">
        <v>126</v>
      </c>
      <c r="AU517" s="162" t="s">
        <v>70</v>
      </c>
      <c r="AV517" s="8" t="s">
        <v>38</v>
      </c>
      <c r="AW517" s="8" t="s">
        <v>18</v>
      </c>
      <c r="AX517" s="8" t="s">
        <v>37</v>
      </c>
      <c r="AY517" s="162" t="s">
        <v>67</v>
      </c>
    </row>
    <row r="518" spans="2:65" s="1" customFormat="1" ht="16.5" customHeight="1">
      <c r="B518" s="23"/>
      <c r="C518" s="118" t="s">
        <v>596</v>
      </c>
      <c r="D518" s="118" t="s">
        <v>68</v>
      </c>
      <c r="E518" s="119" t="s">
        <v>597</v>
      </c>
      <c r="F518" s="120" t="s">
        <v>598</v>
      </c>
      <c r="G518" s="121" t="s">
        <v>131</v>
      </c>
      <c r="H518" s="122">
        <v>252.57</v>
      </c>
      <c r="I518" s="123"/>
      <c r="J518" s="122">
        <f>ROUND(I518*H518,1)</f>
        <v>0</v>
      </c>
      <c r="K518" s="120" t="s">
        <v>122</v>
      </c>
      <c r="L518" s="33"/>
      <c r="M518" s="124" t="s">
        <v>7</v>
      </c>
      <c r="N518" s="125" t="s">
        <v>25</v>
      </c>
      <c r="O518" s="24"/>
      <c r="P518" s="126">
        <f>O518*H518</f>
        <v>0</v>
      </c>
      <c r="Q518" s="126">
        <v>0</v>
      </c>
      <c r="R518" s="126">
        <f>Q518*H518</f>
        <v>0</v>
      </c>
      <c r="S518" s="126">
        <v>0.261</v>
      </c>
      <c r="T518" s="127">
        <f>S518*H518</f>
        <v>65.92077</v>
      </c>
      <c r="AR518" s="12" t="s">
        <v>71</v>
      </c>
      <c r="AT518" s="12" t="s">
        <v>68</v>
      </c>
      <c r="AU518" s="12" t="s">
        <v>70</v>
      </c>
      <c r="AY518" s="12" t="s">
        <v>67</v>
      </c>
      <c r="BE518" s="128">
        <f>IF(N518="základní",J518,0)</f>
        <v>0</v>
      </c>
      <c r="BF518" s="128">
        <f>IF(N518="snížená",J518,0)</f>
        <v>0</v>
      </c>
      <c r="BG518" s="128">
        <f>IF(N518="zákl. přenesená",J518,0)</f>
        <v>0</v>
      </c>
      <c r="BH518" s="128">
        <f>IF(N518="sníž. přenesená",J518,0)</f>
        <v>0</v>
      </c>
      <c r="BI518" s="128">
        <f>IF(N518="nulová",J518,0)</f>
        <v>0</v>
      </c>
      <c r="BJ518" s="12" t="s">
        <v>37</v>
      </c>
      <c r="BK518" s="128">
        <f>ROUND(I518*H518,1)</f>
        <v>0</v>
      </c>
      <c r="BL518" s="12" t="s">
        <v>71</v>
      </c>
      <c r="BM518" s="12" t="s">
        <v>599</v>
      </c>
    </row>
    <row r="519" spans="2:51" s="7" customFormat="1" ht="13.5">
      <c r="B519" s="142"/>
      <c r="C519" s="143"/>
      <c r="D519" s="129" t="s">
        <v>126</v>
      </c>
      <c r="E519" s="144" t="s">
        <v>7</v>
      </c>
      <c r="F519" s="145" t="s">
        <v>342</v>
      </c>
      <c r="G519" s="143"/>
      <c r="H519" s="144" t="s">
        <v>7</v>
      </c>
      <c r="I519" s="146"/>
      <c r="J519" s="143"/>
      <c r="K519" s="143"/>
      <c r="L519" s="147"/>
      <c r="M519" s="148"/>
      <c r="N519" s="149"/>
      <c r="O519" s="149"/>
      <c r="P519" s="149"/>
      <c r="Q519" s="149"/>
      <c r="R519" s="149"/>
      <c r="S519" s="149"/>
      <c r="T519" s="150"/>
      <c r="AT519" s="151" t="s">
        <v>126</v>
      </c>
      <c r="AU519" s="151" t="s">
        <v>70</v>
      </c>
      <c r="AV519" s="7" t="s">
        <v>37</v>
      </c>
      <c r="AW519" s="7" t="s">
        <v>18</v>
      </c>
      <c r="AX519" s="7" t="s">
        <v>36</v>
      </c>
      <c r="AY519" s="151" t="s">
        <v>67</v>
      </c>
    </row>
    <row r="520" spans="2:51" s="8" customFormat="1" ht="13.5">
      <c r="B520" s="152"/>
      <c r="C520" s="153"/>
      <c r="D520" s="129" t="s">
        <v>126</v>
      </c>
      <c r="E520" s="154" t="s">
        <v>7</v>
      </c>
      <c r="F520" s="155" t="s">
        <v>600</v>
      </c>
      <c r="G520" s="153"/>
      <c r="H520" s="156">
        <v>20.33</v>
      </c>
      <c r="I520" s="157"/>
      <c r="J520" s="153"/>
      <c r="K520" s="153"/>
      <c r="L520" s="158"/>
      <c r="M520" s="159"/>
      <c r="N520" s="160"/>
      <c r="O520" s="160"/>
      <c r="P520" s="160"/>
      <c r="Q520" s="160"/>
      <c r="R520" s="160"/>
      <c r="S520" s="160"/>
      <c r="T520" s="161"/>
      <c r="AT520" s="162" t="s">
        <v>126</v>
      </c>
      <c r="AU520" s="162" t="s">
        <v>70</v>
      </c>
      <c r="AV520" s="8" t="s">
        <v>38</v>
      </c>
      <c r="AW520" s="8" t="s">
        <v>18</v>
      </c>
      <c r="AX520" s="8" t="s">
        <v>36</v>
      </c>
      <c r="AY520" s="162" t="s">
        <v>67</v>
      </c>
    </row>
    <row r="521" spans="2:51" s="8" customFormat="1" ht="13.5">
      <c r="B521" s="152"/>
      <c r="C521" s="153"/>
      <c r="D521" s="129" t="s">
        <v>126</v>
      </c>
      <c r="E521" s="154" t="s">
        <v>7</v>
      </c>
      <c r="F521" s="155" t="s">
        <v>601</v>
      </c>
      <c r="G521" s="153"/>
      <c r="H521" s="156">
        <v>-1.6</v>
      </c>
      <c r="I521" s="157"/>
      <c r="J521" s="153"/>
      <c r="K521" s="153"/>
      <c r="L521" s="158"/>
      <c r="M521" s="159"/>
      <c r="N521" s="160"/>
      <c r="O521" s="160"/>
      <c r="P521" s="160"/>
      <c r="Q521" s="160"/>
      <c r="R521" s="160"/>
      <c r="S521" s="160"/>
      <c r="T521" s="161"/>
      <c r="AT521" s="162" t="s">
        <v>126</v>
      </c>
      <c r="AU521" s="162" t="s">
        <v>70</v>
      </c>
      <c r="AV521" s="8" t="s">
        <v>38</v>
      </c>
      <c r="AW521" s="8" t="s">
        <v>18</v>
      </c>
      <c r="AX521" s="8" t="s">
        <v>36</v>
      </c>
      <c r="AY521" s="162" t="s">
        <v>67</v>
      </c>
    </row>
    <row r="522" spans="2:51" s="7" customFormat="1" ht="13.5">
      <c r="B522" s="142"/>
      <c r="C522" s="143"/>
      <c r="D522" s="129" t="s">
        <v>126</v>
      </c>
      <c r="E522" s="144" t="s">
        <v>7</v>
      </c>
      <c r="F522" s="145" t="s">
        <v>423</v>
      </c>
      <c r="G522" s="143"/>
      <c r="H522" s="144" t="s">
        <v>7</v>
      </c>
      <c r="I522" s="146"/>
      <c r="J522" s="143"/>
      <c r="K522" s="143"/>
      <c r="L522" s="147"/>
      <c r="M522" s="148"/>
      <c r="N522" s="149"/>
      <c r="O522" s="149"/>
      <c r="P522" s="149"/>
      <c r="Q522" s="149"/>
      <c r="R522" s="149"/>
      <c r="S522" s="149"/>
      <c r="T522" s="150"/>
      <c r="AT522" s="151" t="s">
        <v>126</v>
      </c>
      <c r="AU522" s="151" t="s">
        <v>70</v>
      </c>
      <c r="AV522" s="7" t="s">
        <v>37</v>
      </c>
      <c r="AW522" s="7" t="s">
        <v>18</v>
      </c>
      <c r="AX522" s="7" t="s">
        <v>36</v>
      </c>
      <c r="AY522" s="151" t="s">
        <v>67</v>
      </c>
    </row>
    <row r="523" spans="2:51" s="8" customFormat="1" ht="13.5">
      <c r="B523" s="152"/>
      <c r="C523" s="153"/>
      <c r="D523" s="129" t="s">
        <v>126</v>
      </c>
      <c r="E523" s="154" t="s">
        <v>7</v>
      </c>
      <c r="F523" s="155" t="s">
        <v>602</v>
      </c>
      <c r="G523" s="153"/>
      <c r="H523" s="156">
        <v>85.28</v>
      </c>
      <c r="I523" s="157"/>
      <c r="J523" s="153"/>
      <c r="K523" s="153"/>
      <c r="L523" s="158"/>
      <c r="M523" s="159"/>
      <c r="N523" s="160"/>
      <c r="O523" s="160"/>
      <c r="P523" s="160"/>
      <c r="Q523" s="160"/>
      <c r="R523" s="160"/>
      <c r="S523" s="160"/>
      <c r="T523" s="161"/>
      <c r="AT523" s="162" t="s">
        <v>126</v>
      </c>
      <c r="AU523" s="162" t="s">
        <v>70</v>
      </c>
      <c r="AV523" s="8" t="s">
        <v>38</v>
      </c>
      <c r="AW523" s="8" t="s">
        <v>18</v>
      </c>
      <c r="AX523" s="8" t="s">
        <v>36</v>
      </c>
      <c r="AY523" s="162" t="s">
        <v>67</v>
      </c>
    </row>
    <row r="524" spans="2:51" s="8" customFormat="1" ht="13.5">
      <c r="B524" s="152"/>
      <c r="C524" s="153"/>
      <c r="D524" s="129" t="s">
        <v>126</v>
      </c>
      <c r="E524" s="154" t="s">
        <v>7</v>
      </c>
      <c r="F524" s="155" t="s">
        <v>603</v>
      </c>
      <c r="G524" s="153"/>
      <c r="H524" s="156">
        <v>-9.6</v>
      </c>
      <c r="I524" s="157"/>
      <c r="J524" s="153"/>
      <c r="K524" s="153"/>
      <c r="L524" s="158"/>
      <c r="M524" s="159"/>
      <c r="N524" s="160"/>
      <c r="O524" s="160"/>
      <c r="P524" s="160"/>
      <c r="Q524" s="160"/>
      <c r="R524" s="160"/>
      <c r="S524" s="160"/>
      <c r="T524" s="161"/>
      <c r="AT524" s="162" t="s">
        <v>126</v>
      </c>
      <c r="AU524" s="162" t="s">
        <v>70</v>
      </c>
      <c r="AV524" s="8" t="s">
        <v>38</v>
      </c>
      <c r="AW524" s="8" t="s">
        <v>18</v>
      </c>
      <c r="AX524" s="8" t="s">
        <v>36</v>
      </c>
      <c r="AY524" s="162" t="s">
        <v>67</v>
      </c>
    </row>
    <row r="525" spans="2:51" s="7" customFormat="1" ht="13.5">
      <c r="B525" s="142"/>
      <c r="C525" s="143"/>
      <c r="D525" s="129" t="s">
        <v>126</v>
      </c>
      <c r="E525" s="144" t="s">
        <v>7</v>
      </c>
      <c r="F525" s="145" t="s">
        <v>425</v>
      </c>
      <c r="G525" s="143"/>
      <c r="H525" s="144" t="s">
        <v>7</v>
      </c>
      <c r="I525" s="146"/>
      <c r="J525" s="143"/>
      <c r="K525" s="143"/>
      <c r="L525" s="147"/>
      <c r="M525" s="148"/>
      <c r="N525" s="149"/>
      <c r="O525" s="149"/>
      <c r="P525" s="149"/>
      <c r="Q525" s="149"/>
      <c r="R525" s="149"/>
      <c r="S525" s="149"/>
      <c r="T525" s="150"/>
      <c r="AT525" s="151" t="s">
        <v>126</v>
      </c>
      <c r="AU525" s="151" t="s">
        <v>70</v>
      </c>
      <c r="AV525" s="7" t="s">
        <v>37</v>
      </c>
      <c r="AW525" s="7" t="s">
        <v>18</v>
      </c>
      <c r="AX525" s="7" t="s">
        <v>36</v>
      </c>
      <c r="AY525" s="151" t="s">
        <v>67</v>
      </c>
    </row>
    <row r="526" spans="2:51" s="8" customFormat="1" ht="13.5">
      <c r="B526" s="152"/>
      <c r="C526" s="153"/>
      <c r="D526" s="129" t="s">
        <v>126</v>
      </c>
      <c r="E526" s="154" t="s">
        <v>7</v>
      </c>
      <c r="F526" s="155" t="s">
        <v>602</v>
      </c>
      <c r="G526" s="153"/>
      <c r="H526" s="156">
        <v>85.28</v>
      </c>
      <c r="I526" s="157"/>
      <c r="J526" s="153"/>
      <c r="K526" s="153"/>
      <c r="L526" s="158"/>
      <c r="M526" s="159"/>
      <c r="N526" s="160"/>
      <c r="O526" s="160"/>
      <c r="P526" s="160"/>
      <c r="Q526" s="160"/>
      <c r="R526" s="160"/>
      <c r="S526" s="160"/>
      <c r="T526" s="161"/>
      <c r="AT526" s="162" t="s">
        <v>126</v>
      </c>
      <c r="AU526" s="162" t="s">
        <v>70</v>
      </c>
      <c r="AV526" s="8" t="s">
        <v>38</v>
      </c>
      <c r="AW526" s="8" t="s">
        <v>18</v>
      </c>
      <c r="AX526" s="8" t="s">
        <v>36</v>
      </c>
      <c r="AY526" s="162" t="s">
        <v>67</v>
      </c>
    </row>
    <row r="527" spans="2:51" s="8" customFormat="1" ht="13.5">
      <c r="B527" s="152"/>
      <c r="C527" s="153"/>
      <c r="D527" s="129" t="s">
        <v>126</v>
      </c>
      <c r="E527" s="154" t="s">
        <v>7</v>
      </c>
      <c r="F527" s="155" t="s">
        <v>603</v>
      </c>
      <c r="G527" s="153"/>
      <c r="H527" s="156">
        <v>-9.6</v>
      </c>
      <c r="I527" s="157"/>
      <c r="J527" s="153"/>
      <c r="K527" s="153"/>
      <c r="L527" s="158"/>
      <c r="M527" s="159"/>
      <c r="N527" s="160"/>
      <c r="O527" s="160"/>
      <c r="P527" s="160"/>
      <c r="Q527" s="160"/>
      <c r="R527" s="160"/>
      <c r="S527" s="160"/>
      <c r="T527" s="161"/>
      <c r="AT527" s="162" t="s">
        <v>126</v>
      </c>
      <c r="AU527" s="162" t="s">
        <v>70</v>
      </c>
      <c r="AV527" s="8" t="s">
        <v>38</v>
      </c>
      <c r="AW527" s="8" t="s">
        <v>18</v>
      </c>
      <c r="AX527" s="8" t="s">
        <v>36</v>
      </c>
      <c r="AY527" s="162" t="s">
        <v>67</v>
      </c>
    </row>
    <row r="528" spans="2:51" s="7" customFormat="1" ht="13.5">
      <c r="B528" s="142"/>
      <c r="C528" s="143"/>
      <c r="D528" s="129" t="s">
        <v>126</v>
      </c>
      <c r="E528" s="144" t="s">
        <v>7</v>
      </c>
      <c r="F528" s="145" t="s">
        <v>426</v>
      </c>
      <c r="G528" s="143"/>
      <c r="H528" s="144" t="s">
        <v>7</v>
      </c>
      <c r="I528" s="146"/>
      <c r="J528" s="143"/>
      <c r="K528" s="143"/>
      <c r="L528" s="147"/>
      <c r="M528" s="148"/>
      <c r="N528" s="149"/>
      <c r="O528" s="149"/>
      <c r="P528" s="149"/>
      <c r="Q528" s="149"/>
      <c r="R528" s="149"/>
      <c r="S528" s="149"/>
      <c r="T528" s="150"/>
      <c r="AT528" s="151" t="s">
        <v>126</v>
      </c>
      <c r="AU528" s="151" t="s">
        <v>70</v>
      </c>
      <c r="AV528" s="7" t="s">
        <v>37</v>
      </c>
      <c r="AW528" s="7" t="s">
        <v>18</v>
      </c>
      <c r="AX528" s="7" t="s">
        <v>36</v>
      </c>
      <c r="AY528" s="151" t="s">
        <v>67</v>
      </c>
    </row>
    <row r="529" spans="2:51" s="8" customFormat="1" ht="13.5">
      <c r="B529" s="152"/>
      <c r="C529" s="153"/>
      <c r="D529" s="129" t="s">
        <v>126</v>
      </c>
      <c r="E529" s="154" t="s">
        <v>7</v>
      </c>
      <c r="F529" s="155" t="s">
        <v>602</v>
      </c>
      <c r="G529" s="153"/>
      <c r="H529" s="156">
        <v>85.28</v>
      </c>
      <c r="I529" s="157"/>
      <c r="J529" s="153"/>
      <c r="K529" s="153"/>
      <c r="L529" s="158"/>
      <c r="M529" s="159"/>
      <c r="N529" s="160"/>
      <c r="O529" s="160"/>
      <c r="P529" s="160"/>
      <c r="Q529" s="160"/>
      <c r="R529" s="160"/>
      <c r="S529" s="160"/>
      <c r="T529" s="161"/>
      <c r="AT529" s="162" t="s">
        <v>126</v>
      </c>
      <c r="AU529" s="162" t="s">
        <v>70</v>
      </c>
      <c r="AV529" s="8" t="s">
        <v>38</v>
      </c>
      <c r="AW529" s="8" t="s">
        <v>18</v>
      </c>
      <c r="AX529" s="8" t="s">
        <v>36</v>
      </c>
      <c r="AY529" s="162" t="s">
        <v>67</v>
      </c>
    </row>
    <row r="530" spans="2:51" s="8" customFormat="1" ht="13.5">
      <c r="B530" s="152"/>
      <c r="C530" s="153"/>
      <c r="D530" s="129" t="s">
        <v>126</v>
      </c>
      <c r="E530" s="154" t="s">
        <v>7</v>
      </c>
      <c r="F530" s="155" t="s">
        <v>603</v>
      </c>
      <c r="G530" s="153"/>
      <c r="H530" s="156">
        <v>-9.6</v>
      </c>
      <c r="I530" s="157"/>
      <c r="J530" s="153"/>
      <c r="K530" s="153"/>
      <c r="L530" s="158"/>
      <c r="M530" s="159"/>
      <c r="N530" s="160"/>
      <c r="O530" s="160"/>
      <c r="P530" s="160"/>
      <c r="Q530" s="160"/>
      <c r="R530" s="160"/>
      <c r="S530" s="160"/>
      <c r="T530" s="161"/>
      <c r="AT530" s="162" t="s">
        <v>126</v>
      </c>
      <c r="AU530" s="162" t="s">
        <v>70</v>
      </c>
      <c r="AV530" s="8" t="s">
        <v>38</v>
      </c>
      <c r="AW530" s="8" t="s">
        <v>18</v>
      </c>
      <c r="AX530" s="8" t="s">
        <v>36</v>
      </c>
      <c r="AY530" s="162" t="s">
        <v>67</v>
      </c>
    </row>
    <row r="531" spans="2:51" s="7" customFormat="1" ht="13.5">
      <c r="B531" s="142"/>
      <c r="C531" s="143"/>
      <c r="D531" s="129" t="s">
        <v>126</v>
      </c>
      <c r="E531" s="144" t="s">
        <v>7</v>
      </c>
      <c r="F531" s="145" t="s">
        <v>427</v>
      </c>
      <c r="G531" s="143"/>
      <c r="H531" s="144" t="s">
        <v>7</v>
      </c>
      <c r="I531" s="146"/>
      <c r="J531" s="143"/>
      <c r="K531" s="143"/>
      <c r="L531" s="147"/>
      <c r="M531" s="148"/>
      <c r="N531" s="149"/>
      <c r="O531" s="149"/>
      <c r="P531" s="149"/>
      <c r="Q531" s="149"/>
      <c r="R531" s="149"/>
      <c r="S531" s="149"/>
      <c r="T531" s="150"/>
      <c r="AT531" s="151" t="s">
        <v>126</v>
      </c>
      <c r="AU531" s="151" t="s">
        <v>70</v>
      </c>
      <c r="AV531" s="7" t="s">
        <v>37</v>
      </c>
      <c r="AW531" s="7" t="s">
        <v>18</v>
      </c>
      <c r="AX531" s="7" t="s">
        <v>36</v>
      </c>
      <c r="AY531" s="151" t="s">
        <v>67</v>
      </c>
    </row>
    <row r="532" spans="2:51" s="8" customFormat="1" ht="13.5">
      <c r="B532" s="152"/>
      <c r="C532" s="153"/>
      <c r="D532" s="129" t="s">
        <v>126</v>
      </c>
      <c r="E532" s="154" t="s">
        <v>7</v>
      </c>
      <c r="F532" s="155" t="s">
        <v>604</v>
      </c>
      <c r="G532" s="153"/>
      <c r="H532" s="156">
        <v>8.2</v>
      </c>
      <c r="I532" s="157"/>
      <c r="J532" s="153"/>
      <c r="K532" s="153"/>
      <c r="L532" s="158"/>
      <c r="M532" s="159"/>
      <c r="N532" s="160"/>
      <c r="O532" s="160"/>
      <c r="P532" s="160"/>
      <c r="Q532" s="160"/>
      <c r="R532" s="160"/>
      <c r="S532" s="160"/>
      <c r="T532" s="161"/>
      <c r="AT532" s="162" t="s">
        <v>126</v>
      </c>
      <c r="AU532" s="162" t="s">
        <v>70</v>
      </c>
      <c r="AV532" s="8" t="s">
        <v>38</v>
      </c>
      <c r="AW532" s="8" t="s">
        <v>18</v>
      </c>
      <c r="AX532" s="8" t="s">
        <v>36</v>
      </c>
      <c r="AY532" s="162" t="s">
        <v>67</v>
      </c>
    </row>
    <row r="533" spans="2:51" s="8" customFormat="1" ht="13.5">
      <c r="B533" s="152"/>
      <c r="C533" s="153"/>
      <c r="D533" s="129" t="s">
        <v>126</v>
      </c>
      <c r="E533" s="154" t="s">
        <v>7</v>
      </c>
      <c r="F533" s="155" t="s">
        <v>605</v>
      </c>
      <c r="G533" s="153"/>
      <c r="H533" s="156">
        <v>-1.4</v>
      </c>
      <c r="I533" s="157"/>
      <c r="J533" s="153"/>
      <c r="K533" s="153"/>
      <c r="L533" s="158"/>
      <c r="M533" s="159"/>
      <c r="N533" s="160"/>
      <c r="O533" s="160"/>
      <c r="P533" s="160"/>
      <c r="Q533" s="160"/>
      <c r="R533" s="160"/>
      <c r="S533" s="160"/>
      <c r="T533" s="161"/>
      <c r="AT533" s="162" t="s">
        <v>126</v>
      </c>
      <c r="AU533" s="162" t="s">
        <v>70</v>
      </c>
      <c r="AV533" s="8" t="s">
        <v>38</v>
      </c>
      <c r="AW533" s="8" t="s">
        <v>18</v>
      </c>
      <c r="AX533" s="8" t="s">
        <v>36</v>
      </c>
      <c r="AY533" s="162" t="s">
        <v>67</v>
      </c>
    </row>
    <row r="534" spans="2:51" s="9" customFormat="1" ht="13.5">
      <c r="B534" s="163"/>
      <c r="C534" s="164"/>
      <c r="D534" s="129" t="s">
        <v>126</v>
      </c>
      <c r="E534" s="165" t="s">
        <v>7</v>
      </c>
      <c r="F534" s="166" t="s">
        <v>155</v>
      </c>
      <c r="G534" s="164"/>
      <c r="H534" s="167">
        <v>252.57</v>
      </c>
      <c r="I534" s="168"/>
      <c r="J534" s="164"/>
      <c r="K534" s="164"/>
      <c r="L534" s="169"/>
      <c r="M534" s="170"/>
      <c r="N534" s="171"/>
      <c r="O534" s="171"/>
      <c r="P534" s="171"/>
      <c r="Q534" s="171"/>
      <c r="R534" s="171"/>
      <c r="S534" s="171"/>
      <c r="T534" s="172"/>
      <c r="AT534" s="173" t="s">
        <v>126</v>
      </c>
      <c r="AU534" s="173" t="s">
        <v>70</v>
      </c>
      <c r="AV534" s="9" t="s">
        <v>71</v>
      </c>
      <c r="AW534" s="9" t="s">
        <v>1</v>
      </c>
      <c r="AX534" s="9" t="s">
        <v>37</v>
      </c>
      <c r="AY534" s="173" t="s">
        <v>67</v>
      </c>
    </row>
    <row r="535" spans="2:65" s="1" customFormat="1" ht="25.5" customHeight="1">
      <c r="B535" s="23"/>
      <c r="C535" s="118" t="s">
        <v>606</v>
      </c>
      <c r="D535" s="118" t="s">
        <v>68</v>
      </c>
      <c r="E535" s="119" t="s">
        <v>607</v>
      </c>
      <c r="F535" s="120" t="s">
        <v>608</v>
      </c>
      <c r="G535" s="121" t="s">
        <v>140</v>
      </c>
      <c r="H535" s="122">
        <v>12.95</v>
      </c>
      <c r="I535" s="123"/>
      <c r="J535" s="122">
        <f>ROUND(I535*H535,1)</f>
        <v>0</v>
      </c>
      <c r="K535" s="120" t="s">
        <v>122</v>
      </c>
      <c r="L535" s="33"/>
      <c r="M535" s="124" t="s">
        <v>7</v>
      </c>
      <c r="N535" s="125" t="s">
        <v>25</v>
      </c>
      <c r="O535" s="24"/>
      <c r="P535" s="126">
        <f>O535*H535</f>
        <v>0</v>
      </c>
      <c r="Q535" s="126">
        <v>0</v>
      </c>
      <c r="R535" s="126">
        <f>Q535*H535</f>
        <v>0</v>
      </c>
      <c r="S535" s="126">
        <v>1.8</v>
      </c>
      <c r="T535" s="127">
        <f>S535*H535</f>
        <v>23.31</v>
      </c>
      <c r="AR535" s="12" t="s">
        <v>71</v>
      </c>
      <c r="AT535" s="12" t="s">
        <v>68</v>
      </c>
      <c r="AU535" s="12" t="s">
        <v>70</v>
      </c>
      <c r="AY535" s="12" t="s">
        <v>67</v>
      </c>
      <c r="BE535" s="128">
        <f>IF(N535="základní",J535,0)</f>
        <v>0</v>
      </c>
      <c r="BF535" s="128">
        <f>IF(N535="snížená",J535,0)</f>
        <v>0</v>
      </c>
      <c r="BG535" s="128">
        <f>IF(N535="zákl. přenesená",J535,0)</f>
        <v>0</v>
      </c>
      <c r="BH535" s="128">
        <f>IF(N535="sníž. přenesená",J535,0)</f>
        <v>0</v>
      </c>
      <c r="BI535" s="128">
        <f>IF(N535="nulová",J535,0)</f>
        <v>0</v>
      </c>
      <c r="BJ535" s="12" t="s">
        <v>37</v>
      </c>
      <c r="BK535" s="128">
        <f>ROUND(I535*H535,1)</f>
        <v>0</v>
      </c>
      <c r="BL535" s="12" t="s">
        <v>71</v>
      </c>
      <c r="BM535" s="12" t="s">
        <v>609</v>
      </c>
    </row>
    <row r="536" spans="2:47" s="1" customFormat="1" ht="40.5">
      <c r="B536" s="23"/>
      <c r="C536" s="35"/>
      <c r="D536" s="129" t="s">
        <v>124</v>
      </c>
      <c r="E536" s="35"/>
      <c r="F536" s="130" t="s">
        <v>610</v>
      </c>
      <c r="G536" s="35"/>
      <c r="H536" s="35"/>
      <c r="I536" s="91"/>
      <c r="J536" s="35"/>
      <c r="K536" s="35"/>
      <c r="L536" s="33"/>
      <c r="M536" s="131"/>
      <c r="N536" s="24"/>
      <c r="O536" s="24"/>
      <c r="P536" s="24"/>
      <c r="Q536" s="24"/>
      <c r="R536" s="24"/>
      <c r="S536" s="24"/>
      <c r="T536" s="38"/>
      <c r="AT536" s="12" t="s">
        <v>124</v>
      </c>
      <c r="AU536" s="12" t="s">
        <v>70</v>
      </c>
    </row>
    <row r="537" spans="2:51" s="7" customFormat="1" ht="13.5">
      <c r="B537" s="142"/>
      <c r="C537" s="143"/>
      <c r="D537" s="129" t="s">
        <v>126</v>
      </c>
      <c r="E537" s="144" t="s">
        <v>7</v>
      </c>
      <c r="F537" s="145" t="s">
        <v>342</v>
      </c>
      <c r="G537" s="143"/>
      <c r="H537" s="144" t="s">
        <v>7</v>
      </c>
      <c r="I537" s="146"/>
      <c r="J537" s="143"/>
      <c r="K537" s="143"/>
      <c r="L537" s="147"/>
      <c r="M537" s="148"/>
      <c r="N537" s="149"/>
      <c r="O537" s="149"/>
      <c r="P537" s="149"/>
      <c r="Q537" s="149"/>
      <c r="R537" s="149"/>
      <c r="S537" s="149"/>
      <c r="T537" s="150"/>
      <c r="AT537" s="151" t="s">
        <v>126</v>
      </c>
      <c r="AU537" s="151" t="s">
        <v>70</v>
      </c>
      <c r="AV537" s="7" t="s">
        <v>37</v>
      </c>
      <c r="AW537" s="7" t="s">
        <v>18</v>
      </c>
      <c r="AX537" s="7" t="s">
        <v>36</v>
      </c>
      <c r="AY537" s="151" t="s">
        <v>67</v>
      </c>
    </row>
    <row r="538" spans="2:51" s="8" customFormat="1" ht="13.5">
      <c r="B538" s="152"/>
      <c r="C538" s="153"/>
      <c r="D538" s="129" t="s">
        <v>126</v>
      </c>
      <c r="E538" s="154" t="s">
        <v>7</v>
      </c>
      <c r="F538" s="155" t="s">
        <v>611</v>
      </c>
      <c r="G538" s="153"/>
      <c r="H538" s="156">
        <v>6.1</v>
      </c>
      <c r="I538" s="157"/>
      <c r="J538" s="153"/>
      <c r="K538" s="153"/>
      <c r="L538" s="158"/>
      <c r="M538" s="159"/>
      <c r="N538" s="160"/>
      <c r="O538" s="160"/>
      <c r="P538" s="160"/>
      <c r="Q538" s="160"/>
      <c r="R538" s="160"/>
      <c r="S538" s="160"/>
      <c r="T538" s="161"/>
      <c r="AT538" s="162" t="s">
        <v>126</v>
      </c>
      <c r="AU538" s="162" t="s">
        <v>70</v>
      </c>
      <c r="AV538" s="8" t="s">
        <v>38</v>
      </c>
      <c r="AW538" s="8" t="s">
        <v>18</v>
      </c>
      <c r="AX538" s="8" t="s">
        <v>36</v>
      </c>
      <c r="AY538" s="162" t="s">
        <v>67</v>
      </c>
    </row>
    <row r="539" spans="2:51" s="8" customFormat="1" ht="13.5">
      <c r="B539" s="152"/>
      <c r="C539" s="153"/>
      <c r="D539" s="129" t="s">
        <v>126</v>
      </c>
      <c r="E539" s="154" t="s">
        <v>7</v>
      </c>
      <c r="F539" s="155" t="s">
        <v>612</v>
      </c>
      <c r="G539" s="153"/>
      <c r="H539" s="156">
        <v>13.03</v>
      </c>
      <c r="I539" s="157"/>
      <c r="J539" s="153"/>
      <c r="K539" s="153"/>
      <c r="L539" s="158"/>
      <c r="M539" s="159"/>
      <c r="N539" s="160"/>
      <c r="O539" s="160"/>
      <c r="P539" s="160"/>
      <c r="Q539" s="160"/>
      <c r="R539" s="160"/>
      <c r="S539" s="160"/>
      <c r="T539" s="161"/>
      <c r="AT539" s="162" t="s">
        <v>126</v>
      </c>
      <c r="AU539" s="162" t="s">
        <v>70</v>
      </c>
      <c r="AV539" s="8" t="s">
        <v>38</v>
      </c>
      <c r="AW539" s="8" t="s">
        <v>18</v>
      </c>
      <c r="AX539" s="8" t="s">
        <v>36</v>
      </c>
      <c r="AY539" s="162" t="s">
        <v>67</v>
      </c>
    </row>
    <row r="540" spans="2:51" s="8" customFormat="1" ht="13.5">
      <c r="B540" s="152"/>
      <c r="C540" s="153"/>
      <c r="D540" s="129" t="s">
        <v>126</v>
      </c>
      <c r="E540" s="154" t="s">
        <v>7</v>
      </c>
      <c r="F540" s="155" t="s">
        <v>613</v>
      </c>
      <c r="G540" s="153"/>
      <c r="H540" s="156">
        <v>-0.48</v>
      </c>
      <c r="I540" s="157"/>
      <c r="J540" s="153"/>
      <c r="K540" s="153"/>
      <c r="L540" s="158"/>
      <c r="M540" s="159"/>
      <c r="N540" s="160"/>
      <c r="O540" s="160"/>
      <c r="P540" s="160"/>
      <c r="Q540" s="160"/>
      <c r="R540" s="160"/>
      <c r="S540" s="160"/>
      <c r="T540" s="161"/>
      <c r="AT540" s="162" t="s">
        <v>126</v>
      </c>
      <c r="AU540" s="162" t="s">
        <v>70</v>
      </c>
      <c r="AV540" s="8" t="s">
        <v>38</v>
      </c>
      <c r="AW540" s="8" t="s">
        <v>18</v>
      </c>
      <c r="AX540" s="8" t="s">
        <v>36</v>
      </c>
      <c r="AY540" s="162" t="s">
        <v>67</v>
      </c>
    </row>
    <row r="541" spans="2:51" s="8" customFormat="1" ht="13.5">
      <c r="B541" s="152"/>
      <c r="C541" s="153"/>
      <c r="D541" s="129" t="s">
        <v>126</v>
      </c>
      <c r="E541" s="154" t="s">
        <v>7</v>
      </c>
      <c r="F541" s="155" t="s">
        <v>614</v>
      </c>
      <c r="G541" s="153"/>
      <c r="H541" s="156">
        <v>-5.7</v>
      </c>
      <c r="I541" s="157"/>
      <c r="J541" s="153"/>
      <c r="K541" s="153"/>
      <c r="L541" s="158"/>
      <c r="M541" s="159"/>
      <c r="N541" s="160"/>
      <c r="O541" s="160"/>
      <c r="P541" s="160"/>
      <c r="Q541" s="160"/>
      <c r="R541" s="160"/>
      <c r="S541" s="160"/>
      <c r="T541" s="161"/>
      <c r="AT541" s="162" t="s">
        <v>126</v>
      </c>
      <c r="AU541" s="162" t="s">
        <v>70</v>
      </c>
      <c r="AV541" s="8" t="s">
        <v>38</v>
      </c>
      <c r="AW541" s="8" t="s">
        <v>18</v>
      </c>
      <c r="AX541" s="8" t="s">
        <v>36</v>
      </c>
      <c r="AY541" s="162" t="s">
        <v>67</v>
      </c>
    </row>
    <row r="542" spans="2:51" s="9" customFormat="1" ht="13.5">
      <c r="B542" s="163"/>
      <c r="C542" s="164"/>
      <c r="D542" s="129" t="s">
        <v>126</v>
      </c>
      <c r="E542" s="165" t="s">
        <v>7</v>
      </c>
      <c r="F542" s="166" t="s">
        <v>155</v>
      </c>
      <c r="G542" s="164"/>
      <c r="H542" s="167">
        <v>12.95</v>
      </c>
      <c r="I542" s="168"/>
      <c r="J542" s="164"/>
      <c r="K542" s="164"/>
      <c r="L542" s="169"/>
      <c r="M542" s="170"/>
      <c r="N542" s="171"/>
      <c r="O542" s="171"/>
      <c r="P542" s="171"/>
      <c r="Q542" s="171"/>
      <c r="R542" s="171"/>
      <c r="S542" s="171"/>
      <c r="T542" s="172"/>
      <c r="AT542" s="173" t="s">
        <v>126</v>
      </c>
      <c r="AU542" s="173" t="s">
        <v>70</v>
      </c>
      <c r="AV542" s="9" t="s">
        <v>71</v>
      </c>
      <c r="AW542" s="9" t="s">
        <v>18</v>
      </c>
      <c r="AX542" s="9" t="s">
        <v>37</v>
      </c>
      <c r="AY542" s="173" t="s">
        <v>67</v>
      </c>
    </row>
    <row r="543" spans="2:65" s="1" customFormat="1" ht="16.5" customHeight="1">
      <c r="B543" s="23"/>
      <c r="C543" s="118" t="s">
        <v>615</v>
      </c>
      <c r="D543" s="118" t="s">
        <v>68</v>
      </c>
      <c r="E543" s="119" t="s">
        <v>616</v>
      </c>
      <c r="F543" s="120" t="s">
        <v>617</v>
      </c>
      <c r="G543" s="121" t="s">
        <v>140</v>
      </c>
      <c r="H543" s="122">
        <v>7.87</v>
      </c>
      <c r="I543" s="123"/>
      <c r="J543" s="122">
        <f>ROUND(I543*H543,1)</f>
        <v>0</v>
      </c>
      <c r="K543" s="120" t="s">
        <v>122</v>
      </c>
      <c r="L543" s="33"/>
      <c r="M543" s="124" t="s">
        <v>7</v>
      </c>
      <c r="N543" s="125" t="s">
        <v>25</v>
      </c>
      <c r="O543" s="24"/>
      <c r="P543" s="126">
        <f>O543*H543</f>
        <v>0</v>
      </c>
      <c r="Q543" s="126">
        <v>0</v>
      </c>
      <c r="R543" s="126">
        <f>Q543*H543</f>
        <v>0</v>
      </c>
      <c r="S543" s="126">
        <v>1.594</v>
      </c>
      <c r="T543" s="127">
        <f>S543*H543</f>
        <v>12.544780000000001</v>
      </c>
      <c r="AR543" s="12" t="s">
        <v>71</v>
      </c>
      <c r="AT543" s="12" t="s">
        <v>68</v>
      </c>
      <c r="AU543" s="12" t="s">
        <v>70</v>
      </c>
      <c r="AY543" s="12" t="s">
        <v>67</v>
      </c>
      <c r="BE543" s="128">
        <f>IF(N543="základní",J543,0)</f>
        <v>0</v>
      </c>
      <c r="BF543" s="128">
        <f>IF(N543="snížená",J543,0)</f>
        <v>0</v>
      </c>
      <c r="BG543" s="128">
        <f>IF(N543="zákl. přenesená",J543,0)</f>
        <v>0</v>
      </c>
      <c r="BH543" s="128">
        <f>IF(N543="sníž. přenesená",J543,0)</f>
        <v>0</v>
      </c>
      <c r="BI543" s="128">
        <f>IF(N543="nulová",J543,0)</f>
        <v>0</v>
      </c>
      <c r="BJ543" s="12" t="s">
        <v>37</v>
      </c>
      <c r="BK543" s="128">
        <f>ROUND(I543*H543,1)</f>
        <v>0</v>
      </c>
      <c r="BL543" s="12" t="s">
        <v>71</v>
      </c>
      <c r="BM543" s="12" t="s">
        <v>618</v>
      </c>
    </row>
    <row r="544" spans="2:47" s="1" customFormat="1" ht="40.5">
      <c r="B544" s="23"/>
      <c r="C544" s="35"/>
      <c r="D544" s="129" t="s">
        <v>124</v>
      </c>
      <c r="E544" s="35"/>
      <c r="F544" s="130" t="s">
        <v>610</v>
      </c>
      <c r="G544" s="35"/>
      <c r="H544" s="35"/>
      <c r="I544" s="91"/>
      <c r="J544" s="35"/>
      <c r="K544" s="35"/>
      <c r="L544" s="33"/>
      <c r="M544" s="131"/>
      <c r="N544" s="24"/>
      <c r="O544" s="24"/>
      <c r="P544" s="24"/>
      <c r="Q544" s="24"/>
      <c r="R544" s="24"/>
      <c r="S544" s="24"/>
      <c r="T544" s="38"/>
      <c r="AT544" s="12" t="s">
        <v>124</v>
      </c>
      <c r="AU544" s="12" t="s">
        <v>70</v>
      </c>
    </row>
    <row r="545" spans="2:51" s="7" customFormat="1" ht="13.5">
      <c r="B545" s="142"/>
      <c r="C545" s="143"/>
      <c r="D545" s="129" t="s">
        <v>126</v>
      </c>
      <c r="E545" s="144" t="s">
        <v>7</v>
      </c>
      <c r="F545" s="145" t="s">
        <v>423</v>
      </c>
      <c r="G545" s="143"/>
      <c r="H545" s="144" t="s">
        <v>7</v>
      </c>
      <c r="I545" s="146"/>
      <c r="J545" s="143"/>
      <c r="K545" s="143"/>
      <c r="L545" s="147"/>
      <c r="M545" s="148"/>
      <c r="N545" s="149"/>
      <c r="O545" s="149"/>
      <c r="P545" s="149"/>
      <c r="Q545" s="149"/>
      <c r="R545" s="149"/>
      <c r="S545" s="149"/>
      <c r="T545" s="150"/>
      <c r="AT545" s="151" t="s">
        <v>126</v>
      </c>
      <c r="AU545" s="151" t="s">
        <v>70</v>
      </c>
      <c r="AV545" s="7" t="s">
        <v>37</v>
      </c>
      <c r="AW545" s="7" t="s">
        <v>18</v>
      </c>
      <c r="AX545" s="7" t="s">
        <v>36</v>
      </c>
      <c r="AY545" s="151" t="s">
        <v>67</v>
      </c>
    </row>
    <row r="546" spans="2:51" s="8" customFormat="1" ht="13.5">
      <c r="B546" s="152"/>
      <c r="C546" s="153"/>
      <c r="D546" s="129" t="s">
        <v>126</v>
      </c>
      <c r="E546" s="154" t="s">
        <v>7</v>
      </c>
      <c r="F546" s="155" t="s">
        <v>619</v>
      </c>
      <c r="G546" s="153"/>
      <c r="H546" s="156">
        <v>2.46</v>
      </c>
      <c r="I546" s="157"/>
      <c r="J546" s="153"/>
      <c r="K546" s="153"/>
      <c r="L546" s="158"/>
      <c r="M546" s="159"/>
      <c r="N546" s="160"/>
      <c r="O546" s="160"/>
      <c r="P546" s="160"/>
      <c r="Q546" s="160"/>
      <c r="R546" s="160"/>
      <c r="S546" s="160"/>
      <c r="T546" s="161"/>
      <c r="AT546" s="162" t="s">
        <v>126</v>
      </c>
      <c r="AU546" s="162" t="s">
        <v>70</v>
      </c>
      <c r="AV546" s="8" t="s">
        <v>38</v>
      </c>
      <c r="AW546" s="8" t="s">
        <v>18</v>
      </c>
      <c r="AX546" s="8" t="s">
        <v>36</v>
      </c>
      <c r="AY546" s="162" t="s">
        <v>67</v>
      </c>
    </row>
    <row r="547" spans="2:51" s="7" customFormat="1" ht="13.5">
      <c r="B547" s="142"/>
      <c r="C547" s="143"/>
      <c r="D547" s="129" t="s">
        <v>126</v>
      </c>
      <c r="E547" s="144" t="s">
        <v>7</v>
      </c>
      <c r="F547" s="145" t="s">
        <v>425</v>
      </c>
      <c r="G547" s="143"/>
      <c r="H547" s="144" t="s">
        <v>7</v>
      </c>
      <c r="I547" s="146"/>
      <c r="J547" s="143"/>
      <c r="K547" s="143"/>
      <c r="L547" s="147"/>
      <c r="M547" s="148"/>
      <c r="N547" s="149"/>
      <c r="O547" s="149"/>
      <c r="P547" s="149"/>
      <c r="Q547" s="149"/>
      <c r="R547" s="149"/>
      <c r="S547" s="149"/>
      <c r="T547" s="150"/>
      <c r="AT547" s="151" t="s">
        <v>126</v>
      </c>
      <c r="AU547" s="151" t="s">
        <v>70</v>
      </c>
      <c r="AV547" s="7" t="s">
        <v>37</v>
      </c>
      <c r="AW547" s="7" t="s">
        <v>18</v>
      </c>
      <c r="AX547" s="7" t="s">
        <v>36</v>
      </c>
      <c r="AY547" s="151" t="s">
        <v>67</v>
      </c>
    </row>
    <row r="548" spans="2:51" s="8" customFormat="1" ht="13.5">
      <c r="B548" s="152"/>
      <c r="C548" s="153"/>
      <c r="D548" s="129" t="s">
        <v>126</v>
      </c>
      <c r="E548" s="154" t="s">
        <v>7</v>
      </c>
      <c r="F548" s="155" t="s">
        <v>619</v>
      </c>
      <c r="G548" s="153"/>
      <c r="H548" s="156">
        <v>2.46</v>
      </c>
      <c r="I548" s="157"/>
      <c r="J548" s="153"/>
      <c r="K548" s="153"/>
      <c r="L548" s="158"/>
      <c r="M548" s="159"/>
      <c r="N548" s="160"/>
      <c r="O548" s="160"/>
      <c r="P548" s="160"/>
      <c r="Q548" s="160"/>
      <c r="R548" s="160"/>
      <c r="S548" s="160"/>
      <c r="T548" s="161"/>
      <c r="AT548" s="162" t="s">
        <v>126</v>
      </c>
      <c r="AU548" s="162" t="s">
        <v>70</v>
      </c>
      <c r="AV548" s="8" t="s">
        <v>38</v>
      </c>
      <c r="AW548" s="8" t="s">
        <v>18</v>
      </c>
      <c r="AX548" s="8" t="s">
        <v>36</v>
      </c>
      <c r="AY548" s="162" t="s">
        <v>67</v>
      </c>
    </row>
    <row r="549" spans="2:51" s="7" customFormat="1" ht="13.5">
      <c r="B549" s="142"/>
      <c r="C549" s="143"/>
      <c r="D549" s="129" t="s">
        <v>126</v>
      </c>
      <c r="E549" s="144" t="s">
        <v>7</v>
      </c>
      <c r="F549" s="145" t="s">
        <v>426</v>
      </c>
      <c r="G549" s="143"/>
      <c r="H549" s="144" t="s">
        <v>7</v>
      </c>
      <c r="I549" s="146"/>
      <c r="J549" s="143"/>
      <c r="K549" s="143"/>
      <c r="L549" s="147"/>
      <c r="M549" s="148"/>
      <c r="N549" s="149"/>
      <c r="O549" s="149"/>
      <c r="P549" s="149"/>
      <c r="Q549" s="149"/>
      <c r="R549" s="149"/>
      <c r="S549" s="149"/>
      <c r="T549" s="150"/>
      <c r="AT549" s="151" t="s">
        <v>126</v>
      </c>
      <c r="AU549" s="151" t="s">
        <v>70</v>
      </c>
      <c r="AV549" s="7" t="s">
        <v>37</v>
      </c>
      <c r="AW549" s="7" t="s">
        <v>18</v>
      </c>
      <c r="AX549" s="7" t="s">
        <v>36</v>
      </c>
      <c r="AY549" s="151" t="s">
        <v>67</v>
      </c>
    </row>
    <row r="550" spans="2:51" s="8" customFormat="1" ht="13.5">
      <c r="B550" s="152"/>
      <c r="C550" s="153"/>
      <c r="D550" s="129" t="s">
        <v>126</v>
      </c>
      <c r="E550" s="154" t="s">
        <v>7</v>
      </c>
      <c r="F550" s="155" t="s">
        <v>620</v>
      </c>
      <c r="G550" s="153"/>
      <c r="H550" s="156">
        <v>2.95</v>
      </c>
      <c r="I550" s="157"/>
      <c r="J550" s="153"/>
      <c r="K550" s="153"/>
      <c r="L550" s="158"/>
      <c r="M550" s="159"/>
      <c r="N550" s="160"/>
      <c r="O550" s="160"/>
      <c r="P550" s="160"/>
      <c r="Q550" s="160"/>
      <c r="R550" s="160"/>
      <c r="S550" s="160"/>
      <c r="T550" s="161"/>
      <c r="AT550" s="162" t="s">
        <v>126</v>
      </c>
      <c r="AU550" s="162" t="s">
        <v>70</v>
      </c>
      <c r="AV550" s="8" t="s">
        <v>38</v>
      </c>
      <c r="AW550" s="8" t="s">
        <v>18</v>
      </c>
      <c r="AX550" s="8" t="s">
        <v>36</v>
      </c>
      <c r="AY550" s="162" t="s">
        <v>67</v>
      </c>
    </row>
    <row r="551" spans="2:51" s="9" customFormat="1" ht="13.5">
      <c r="B551" s="163"/>
      <c r="C551" s="164"/>
      <c r="D551" s="129" t="s">
        <v>126</v>
      </c>
      <c r="E551" s="165" t="s">
        <v>7</v>
      </c>
      <c r="F551" s="166" t="s">
        <v>155</v>
      </c>
      <c r="G551" s="164"/>
      <c r="H551" s="167">
        <v>7.87</v>
      </c>
      <c r="I551" s="168"/>
      <c r="J551" s="164"/>
      <c r="K551" s="164"/>
      <c r="L551" s="169"/>
      <c r="M551" s="170"/>
      <c r="N551" s="171"/>
      <c r="O551" s="171"/>
      <c r="P551" s="171"/>
      <c r="Q551" s="171"/>
      <c r="R551" s="171"/>
      <c r="S551" s="171"/>
      <c r="T551" s="172"/>
      <c r="AT551" s="173" t="s">
        <v>126</v>
      </c>
      <c r="AU551" s="173" t="s">
        <v>70</v>
      </c>
      <c r="AV551" s="9" t="s">
        <v>71</v>
      </c>
      <c r="AW551" s="9" t="s">
        <v>18</v>
      </c>
      <c r="AX551" s="9" t="s">
        <v>37</v>
      </c>
      <c r="AY551" s="173" t="s">
        <v>67</v>
      </c>
    </row>
    <row r="552" spans="2:65" s="1" customFormat="1" ht="16.5" customHeight="1">
      <c r="B552" s="23"/>
      <c r="C552" s="118" t="s">
        <v>621</v>
      </c>
      <c r="D552" s="118" t="s">
        <v>68</v>
      </c>
      <c r="E552" s="119" t="s">
        <v>622</v>
      </c>
      <c r="F552" s="120" t="s">
        <v>623</v>
      </c>
      <c r="G552" s="121" t="s">
        <v>131</v>
      </c>
      <c r="H552" s="122">
        <v>15.12</v>
      </c>
      <c r="I552" s="123"/>
      <c r="J552" s="122">
        <f>ROUND(I552*H552,1)</f>
        <v>0</v>
      </c>
      <c r="K552" s="120" t="s">
        <v>122</v>
      </c>
      <c r="L552" s="33"/>
      <c r="M552" s="124" t="s">
        <v>7</v>
      </c>
      <c r="N552" s="125" t="s">
        <v>25</v>
      </c>
      <c r="O552" s="24"/>
      <c r="P552" s="126">
        <f>O552*H552</f>
        <v>0</v>
      </c>
      <c r="Q552" s="126">
        <v>0</v>
      </c>
      <c r="R552" s="126">
        <f>Q552*H552</f>
        <v>0</v>
      </c>
      <c r="S552" s="126">
        <v>0.082</v>
      </c>
      <c r="T552" s="127">
        <f>S552*H552</f>
        <v>1.23984</v>
      </c>
      <c r="AR552" s="12" t="s">
        <v>71</v>
      </c>
      <c r="AT552" s="12" t="s">
        <v>68</v>
      </c>
      <c r="AU552" s="12" t="s">
        <v>70</v>
      </c>
      <c r="AY552" s="12" t="s">
        <v>67</v>
      </c>
      <c r="BE552" s="128">
        <f>IF(N552="základní",J552,0)</f>
        <v>0</v>
      </c>
      <c r="BF552" s="128">
        <f>IF(N552="snížená",J552,0)</f>
        <v>0</v>
      </c>
      <c r="BG552" s="128">
        <f>IF(N552="zákl. přenesená",J552,0)</f>
        <v>0</v>
      </c>
      <c r="BH552" s="128">
        <f>IF(N552="sníž. přenesená",J552,0)</f>
        <v>0</v>
      </c>
      <c r="BI552" s="128">
        <f>IF(N552="nulová",J552,0)</f>
        <v>0</v>
      </c>
      <c r="BJ552" s="12" t="s">
        <v>37</v>
      </c>
      <c r="BK552" s="128">
        <f>ROUND(I552*H552,1)</f>
        <v>0</v>
      </c>
      <c r="BL552" s="12" t="s">
        <v>71</v>
      </c>
      <c r="BM552" s="12" t="s">
        <v>624</v>
      </c>
    </row>
    <row r="553" spans="2:51" s="7" customFormat="1" ht="13.5">
      <c r="B553" s="142"/>
      <c r="C553" s="143"/>
      <c r="D553" s="129" t="s">
        <v>126</v>
      </c>
      <c r="E553" s="144" t="s">
        <v>7</v>
      </c>
      <c r="F553" s="145" t="s">
        <v>342</v>
      </c>
      <c r="G553" s="143"/>
      <c r="H553" s="144" t="s">
        <v>7</v>
      </c>
      <c r="I553" s="146"/>
      <c r="J553" s="143"/>
      <c r="K553" s="143"/>
      <c r="L553" s="147"/>
      <c r="M553" s="148"/>
      <c r="N553" s="149"/>
      <c r="O553" s="149"/>
      <c r="P553" s="149"/>
      <c r="Q553" s="149"/>
      <c r="R553" s="149"/>
      <c r="S553" s="149"/>
      <c r="T553" s="150"/>
      <c r="AT553" s="151" t="s">
        <v>126</v>
      </c>
      <c r="AU553" s="151" t="s">
        <v>70</v>
      </c>
      <c r="AV553" s="7" t="s">
        <v>37</v>
      </c>
      <c r="AW553" s="7" t="s">
        <v>18</v>
      </c>
      <c r="AX553" s="7" t="s">
        <v>36</v>
      </c>
      <c r="AY553" s="151" t="s">
        <v>67</v>
      </c>
    </row>
    <row r="554" spans="2:51" s="8" customFormat="1" ht="13.5">
      <c r="B554" s="152"/>
      <c r="C554" s="153"/>
      <c r="D554" s="129" t="s">
        <v>126</v>
      </c>
      <c r="E554" s="154" t="s">
        <v>7</v>
      </c>
      <c r="F554" s="155" t="s">
        <v>625</v>
      </c>
      <c r="G554" s="153"/>
      <c r="H554" s="156">
        <v>15.12</v>
      </c>
      <c r="I554" s="157"/>
      <c r="J554" s="153"/>
      <c r="K554" s="153"/>
      <c r="L554" s="158"/>
      <c r="M554" s="159"/>
      <c r="N554" s="160"/>
      <c r="O554" s="160"/>
      <c r="P554" s="160"/>
      <c r="Q554" s="160"/>
      <c r="R554" s="160"/>
      <c r="S554" s="160"/>
      <c r="T554" s="161"/>
      <c r="AT554" s="162" t="s">
        <v>126</v>
      </c>
      <c r="AU554" s="162" t="s">
        <v>70</v>
      </c>
      <c r="AV554" s="8" t="s">
        <v>38</v>
      </c>
      <c r="AW554" s="8" t="s">
        <v>18</v>
      </c>
      <c r="AX554" s="8" t="s">
        <v>37</v>
      </c>
      <c r="AY554" s="162" t="s">
        <v>67</v>
      </c>
    </row>
    <row r="555" spans="2:65" s="1" customFormat="1" ht="16.5" customHeight="1">
      <c r="B555" s="23"/>
      <c r="C555" s="118" t="s">
        <v>626</v>
      </c>
      <c r="D555" s="118" t="s">
        <v>68</v>
      </c>
      <c r="E555" s="119" t="s">
        <v>627</v>
      </c>
      <c r="F555" s="120" t="s">
        <v>628</v>
      </c>
      <c r="G555" s="121" t="s">
        <v>140</v>
      </c>
      <c r="H555" s="122">
        <v>12.41</v>
      </c>
      <c r="I555" s="123"/>
      <c r="J555" s="122">
        <f>ROUND(I555*H555,1)</f>
        <v>0</v>
      </c>
      <c r="K555" s="120" t="s">
        <v>122</v>
      </c>
      <c r="L555" s="33"/>
      <c r="M555" s="124" t="s">
        <v>7</v>
      </c>
      <c r="N555" s="125" t="s">
        <v>25</v>
      </c>
      <c r="O555" s="24"/>
      <c r="P555" s="126">
        <f>O555*H555</f>
        <v>0</v>
      </c>
      <c r="Q555" s="126">
        <v>0</v>
      </c>
      <c r="R555" s="126">
        <f>Q555*H555</f>
        <v>0</v>
      </c>
      <c r="S555" s="126">
        <v>2.4</v>
      </c>
      <c r="T555" s="127">
        <f>S555*H555</f>
        <v>29.784</v>
      </c>
      <c r="AR555" s="12" t="s">
        <v>71</v>
      </c>
      <c r="AT555" s="12" t="s">
        <v>68</v>
      </c>
      <c r="AU555" s="12" t="s">
        <v>70</v>
      </c>
      <c r="AY555" s="12" t="s">
        <v>67</v>
      </c>
      <c r="BE555" s="128">
        <f>IF(N555="základní",J555,0)</f>
        <v>0</v>
      </c>
      <c r="BF555" s="128">
        <f>IF(N555="snížená",J555,0)</f>
        <v>0</v>
      </c>
      <c r="BG555" s="128">
        <f>IF(N555="zákl. přenesená",J555,0)</f>
        <v>0</v>
      </c>
      <c r="BH555" s="128">
        <f>IF(N555="sníž. přenesená",J555,0)</f>
        <v>0</v>
      </c>
      <c r="BI555" s="128">
        <f>IF(N555="nulová",J555,0)</f>
        <v>0</v>
      </c>
      <c r="BJ555" s="12" t="s">
        <v>37</v>
      </c>
      <c r="BK555" s="128">
        <f>ROUND(I555*H555,1)</f>
        <v>0</v>
      </c>
      <c r="BL555" s="12" t="s">
        <v>71</v>
      </c>
      <c r="BM555" s="12" t="s">
        <v>629</v>
      </c>
    </row>
    <row r="556" spans="2:47" s="1" customFormat="1" ht="40.5">
      <c r="B556" s="23"/>
      <c r="C556" s="35"/>
      <c r="D556" s="129" t="s">
        <v>124</v>
      </c>
      <c r="E556" s="35"/>
      <c r="F556" s="130" t="s">
        <v>630</v>
      </c>
      <c r="G556" s="35"/>
      <c r="H556" s="35"/>
      <c r="I556" s="91"/>
      <c r="J556" s="35"/>
      <c r="K556" s="35"/>
      <c r="L556" s="33"/>
      <c r="M556" s="131"/>
      <c r="N556" s="24"/>
      <c r="O556" s="24"/>
      <c r="P556" s="24"/>
      <c r="Q556" s="24"/>
      <c r="R556" s="24"/>
      <c r="S556" s="24"/>
      <c r="T556" s="38"/>
      <c r="AT556" s="12" t="s">
        <v>124</v>
      </c>
      <c r="AU556" s="12" t="s">
        <v>70</v>
      </c>
    </row>
    <row r="557" spans="2:51" s="7" customFormat="1" ht="13.5">
      <c r="B557" s="142"/>
      <c r="C557" s="143"/>
      <c r="D557" s="129" t="s">
        <v>126</v>
      </c>
      <c r="E557" s="144" t="s">
        <v>7</v>
      </c>
      <c r="F557" s="145" t="s">
        <v>547</v>
      </c>
      <c r="G557" s="143"/>
      <c r="H557" s="144" t="s">
        <v>7</v>
      </c>
      <c r="I557" s="146"/>
      <c r="J557" s="143"/>
      <c r="K557" s="143"/>
      <c r="L557" s="147"/>
      <c r="M557" s="148"/>
      <c r="N557" s="149"/>
      <c r="O557" s="149"/>
      <c r="P557" s="149"/>
      <c r="Q557" s="149"/>
      <c r="R557" s="149"/>
      <c r="S557" s="149"/>
      <c r="T557" s="150"/>
      <c r="AT557" s="151" t="s">
        <v>126</v>
      </c>
      <c r="AU557" s="151" t="s">
        <v>70</v>
      </c>
      <c r="AV557" s="7" t="s">
        <v>37</v>
      </c>
      <c r="AW557" s="7" t="s">
        <v>18</v>
      </c>
      <c r="AX557" s="7" t="s">
        <v>36</v>
      </c>
      <c r="AY557" s="151" t="s">
        <v>67</v>
      </c>
    </row>
    <row r="558" spans="2:51" s="8" customFormat="1" ht="13.5">
      <c r="B558" s="152"/>
      <c r="C558" s="153"/>
      <c r="D558" s="129" t="s">
        <v>126</v>
      </c>
      <c r="E558" s="154" t="s">
        <v>7</v>
      </c>
      <c r="F558" s="155" t="s">
        <v>631</v>
      </c>
      <c r="G558" s="153"/>
      <c r="H558" s="156">
        <v>12.41</v>
      </c>
      <c r="I558" s="157"/>
      <c r="J558" s="153"/>
      <c r="K558" s="153"/>
      <c r="L558" s="158"/>
      <c r="M558" s="159"/>
      <c r="N558" s="160"/>
      <c r="O558" s="160"/>
      <c r="P558" s="160"/>
      <c r="Q558" s="160"/>
      <c r="R558" s="160"/>
      <c r="S558" s="160"/>
      <c r="T558" s="161"/>
      <c r="AT558" s="162" t="s">
        <v>126</v>
      </c>
      <c r="AU558" s="162" t="s">
        <v>70</v>
      </c>
      <c r="AV558" s="8" t="s">
        <v>38</v>
      </c>
      <c r="AW558" s="8" t="s">
        <v>18</v>
      </c>
      <c r="AX558" s="8" t="s">
        <v>37</v>
      </c>
      <c r="AY558" s="162" t="s">
        <v>67</v>
      </c>
    </row>
    <row r="559" spans="2:65" s="1" customFormat="1" ht="25.5" customHeight="1">
      <c r="B559" s="23"/>
      <c r="C559" s="118" t="s">
        <v>632</v>
      </c>
      <c r="D559" s="118" t="s">
        <v>68</v>
      </c>
      <c r="E559" s="119" t="s">
        <v>633</v>
      </c>
      <c r="F559" s="120" t="s">
        <v>634</v>
      </c>
      <c r="G559" s="121" t="s">
        <v>140</v>
      </c>
      <c r="H559" s="122">
        <v>15.81</v>
      </c>
      <c r="I559" s="123"/>
      <c r="J559" s="122">
        <f>ROUND(I559*H559,1)</f>
        <v>0</v>
      </c>
      <c r="K559" s="120" t="s">
        <v>122</v>
      </c>
      <c r="L559" s="33"/>
      <c r="M559" s="124" t="s">
        <v>7</v>
      </c>
      <c r="N559" s="125" t="s">
        <v>25</v>
      </c>
      <c r="O559" s="24"/>
      <c r="P559" s="126">
        <f>O559*H559</f>
        <v>0</v>
      </c>
      <c r="Q559" s="126">
        <v>0</v>
      </c>
      <c r="R559" s="126">
        <f>Q559*H559</f>
        <v>0</v>
      </c>
      <c r="S559" s="126">
        <v>2.2</v>
      </c>
      <c r="T559" s="127">
        <f>S559*H559</f>
        <v>34.782000000000004</v>
      </c>
      <c r="AR559" s="12" t="s">
        <v>71</v>
      </c>
      <c r="AT559" s="12" t="s">
        <v>68</v>
      </c>
      <c r="AU559" s="12" t="s">
        <v>70</v>
      </c>
      <c r="AY559" s="12" t="s">
        <v>67</v>
      </c>
      <c r="BE559" s="128">
        <f>IF(N559="základní",J559,0)</f>
        <v>0</v>
      </c>
      <c r="BF559" s="128">
        <f>IF(N559="snížená",J559,0)</f>
        <v>0</v>
      </c>
      <c r="BG559" s="128">
        <f>IF(N559="zákl. přenesená",J559,0)</f>
        <v>0</v>
      </c>
      <c r="BH559" s="128">
        <f>IF(N559="sníž. přenesená",J559,0)</f>
        <v>0</v>
      </c>
      <c r="BI559" s="128">
        <f>IF(N559="nulová",J559,0)</f>
        <v>0</v>
      </c>
      <c r="BJ559" s="12" t="s">
        <v>37</v>
      </c>
      <c r="BK559" s="128">
        <f>ROUND(I559*H559,1)</f>
        <v>0</v>
      </c>
      <c r="BL559" s="12" t="s">
        <v>71</v>
      </c>
      <c r="BM559" s="12" t="s">
        <v>635</v>
      </c>
    </row>
    <row r="560" spans="2:51" s="7" customFormat="1" ht="13.5">
      <c r="B560" s="142"/>
      <c r="C560" s="143"/>
      <c r="D560" s="129" t="s">
        <v>126</v>
      </c>
      <c r="E560" s="144" t="s">
        <v>7</v>
      </c>
      <c r="F560" s="145" t="s">
        <v>342</v>
      </c>
      <c r="G560" s="143"/>
      <c r="H560" s="144" t="s">
        <v>7</v>
      </c>
      <c r="I560" s="146"/>
      <c r="J560" s="143"/>
      <c r="K560" s="143"/>
      <c r="L560" s="147"/>
      <c r="M560" s="148"/>
      <c r="N560" s="149"/>
      <c r="O560" s="149"/>
      <c r="P560" s="149"/>
      <c r="Q560" s="149"/>
      <c r="R560" s="149"/>
      <c r="S560" s="149"/>
      <c r="T560" s="150"/>
      <c r="AT560" s="151" t="s">
        <v>126</v>
      </c>
      <c r="AU560" s="151" t="s">
        <v>70</v>
      </c>
      <c r="AV560" s="7" t="s">
        <v>37</v>
      </c>
      <c r="AW560" s="7" t="s">
        <v>18</v>
      </c>
      <c r="AX560" s="7" t="s">
        <v>36</v>
      </c>
      <c r="AY560" s="151" t="s">
        <v>67</v>
      </c>
    </row>
    <row r="561" spans="2:51" s="8" customFormat="1" ht="13.5">
      <c r="B561" s="152"/>
      <c r="C561" s="153"/>
      <c r="D561" s="129" t="s">
        <v>126</v>
      </c>
      <c r="E561" s="154" t="s">
        <v>7</v>
      </c>
      <c r="F561" s="155" t="s">
        <v>636</v>
      </c>
      <c r="G561" s="153"/>
      <c r="H561" s="156">
        <v>4.98</v>
      </c>
      <c r="I561" s="157"/>
      <c r="J561" s="153"/>
      <c r="K561" s="153"/>
      <c r="L561" s="158"/>
      <c r="M561" s="159"/>
      <c r="N561" s="160"/>
      <c r="O561" s="160"/>
      <c r="P561" s="160"/>
      <c r="Q561" s="160"/>
      <c r="R561" s="160"/>
      <c r="S561" s="160"/>
      <c r="T561" s="161"/>
      <c r="AT561" s="162" t="s">
        <v>126</v>
      </c>
      <c r="AU561" s="162" t="s">
        <v>70</v>
      </c>
      <c r="AV561" s="8" t="s">
        <v>38</v>
      </c>
      <c r="AW561" s="8" t="s">
        <v>18</v>
      </c>
      <c r="AX561" s="8" t="s">
        <v>36</v>
      </c>
      <c r="AY561" s="162" t="s">
        <v>67</v>
      </c>
    </row>
    <row r="562" spans="2:51" s="7" customFormat="1" ht="13.5">
      <c r="B562" s="142"/>
      <c r="C562" s="143"/>
      <c r="D562" s="129" t="s">
        <v>126</v>
      </c>
      <c r="E562" s="144" t="s">
        <v>7</v>
      </c>
      <c r="F562" s="145" t="s">
        <v>547</v>
      </c>
      <c r="G562" s="143"/>
      <c r="H562" s="144" t="s">
        <v>7</v>
      </c>
      <c r="I562" s="146"/>
      <c r="J562" s="143"/>
      <c r="K562" s="143"/>
      <c r="L562" s="147"/>
      <c r="M562" s="148"/>
      <c r="N562" s="149"/>
      <c r="O562" s="149"/>
      <c r="P562" s="149"/>
      <c r="Q562" s="149"/>
      <c r="R562" s="149"/>
      <c r="S562" s="149"/>
      <c r="T562" s="150"/>
      <c r="AT562" s="151" t="s">
        <v>126</v>
      </c>
      <c r="AU562" s="151" t="s">
        <v>70</v>
      </c>
      <c r="AV562" s="7" t="s">
        <v>37</v>
      </c>
      <c r="AW562" s="7" t="s">
        <v>18</v>
      </c>
      <c r="AX562" s="7" t="s">
        <v>36</v>
      </c>
      <c r="AY562" s="151" t="s">
        <v>67</v>
      </c>
    </row>
    <row r="563" spans="2:51" s="8" customFormat="1" ht="13.5">
      <c r="B563" s="152"/>
      <c r="C563" s="153"/>
      <c r="D563" s="129" t="s">
        <v>126</v>
      </c>
      <c r="E563" s="154" t="s">
        <v>7</v>
      </c>
      <c r="F563" s="155" t="s">
        <v>637</v>
      </c>
      <c r="G563" s="153"/>
      <c r="H563" s="156">
        <v>6.2</v>
      </c>
      <c r="I563" s="157"/>
      <c r="J563" s="153"/>
      <c r="K563" s="153"/>
      <c r="L563" s="158"/>
      <c r="M563" s="159"/>
      <c r="N563" s="160"/>
      <c r="O563" s="160"/>
      <c r="P563" s="160"/>
      <c r="Q563" s="160"/>
      <c r="R563" s="160"/>
      <c r="S563" s="160"/>
      <c r="T563" s="161"/>
      <c r="AT563" s="162" t="s">
        <v>126</v>
      </c>
      <c r="AU563" s="162" t="s">
        <v>70</v>
      </c>
      <c r="AV563" s="8" t="s">
        <v>38</v>
      </c>
      <c r="AW563" s="8" t="s">
        <v>18</v>
      </c>
      <c r="AX563" s="8" t="s">
        <v>36</v>
      </c>
      <c r="AY563" s="162" t="s">
        <v>67</v>
      </c>
    </row>
    <row r="564" spans="2:51" s="7" customFormat="1" ht="13.5">
      <c r="B564" s="142"/>
      <c r="C564" s="143"/>
      <c r="D564" s="129" t="s">
        <v>126</v>
      </c>
      <c r="E564" s="144" t="s">
        <v>7</v>
      </c>
      <c r="F564" s="145" t="s">
        <v>423</v>
      </c>
      <c r="G564" s="143"/>
      <c r="H564" s="144" t="s">
        <v>7</v>
      </c>
      <c r="I564" s="146"/>
      <c r="J564" s="143"/>
      <c r="K564" s="143"/>
      <c r="L564" s="147"/>
      <c r="M564" s="148"/>
      <c r="N564" s="149"/>
      <c r="O564" s="149"/>
      <c r="P564" s="149"/>
      <c r="Q564" s="149"/>
      <c r="R564" s="149"/>
      <c r="S564" s="149"/>
      <c r="T564" s="150"/>
      <c r="AT564" s="151" t="s">
        <v>126</v>
      </c>
      <c r="AU564" s="151" t="s">
        <v>70</v>
      </c>
      <c r="AV564" s="7" t="s">
        <v>37</v>
      </c>
      <c r="AW564" s="7" t="s">
        <v>18</v>
      </c>
      <c r="AX564" s="7" t="s">
        <v>36</v>
      </c>
      <c r="AY564" s="151" t="s">
        <v>67</v>
      </c>
    </row>
    <row r="565" spans="2:51" s="8" customFormat="1" ht="13.5">
      <c r="B565" s="152"/>
      <c r="C565" s="153"/>
      <c r="D565" s="129" t="s">
        <v>126</v>
      </c>
      <c r="E565" s="154" t="s">
        <v>7</v>
      </c>
      <c r="F565" s="155" t="s">
        <v>638</v>
      </c>
      <c r="G565" s="153"/>
      <c r="H565" s="156">
        <v>1.52</v>
      </c>
      <c r="I565" s="157"/>
      <c r="J565" s="153"/>
      <c r="K565" s="153"/>
      <c r="L565" s="158"/>
      <c r="M565" s="159"/>
      <c r="N565" s="160"/>
      <c r="O565" s="160"/>
      <c r="P565" s="160"/>
      <c r="Q565" s="160"/>
      <c r="R565" s="160"/>
      <c r="S565" s="160"/>
      <c r="T565" s="161"/>
      <c r="AT565" s="162" t="s">
        <v>126</v>
      </c>
      <c r="AU565" s="162" t="s">
        <v>70</v>
      </c>
      <c r="AV565" s="8" t="s">
        <v>38</v>
      </c>
      <c r="AW565" s="8" t="s">
        <v>18</v>
      </c>
      <c r="AX565" s="8" t="s">
        <v>36</v>
      </c>
      <c r="AY565" s="162" t="s">
        <v>67</v>
      </c>
    </row>
    <row r="566" spans="2:51" s="7" customFormat="1" ht="13.5">
      <c r="B566" s="142"/>
      <c r="C566" s="143"/>
      <c r="D566" s="129" t="s">
        <v>126</v>
      </c>
      <c r="E566" s="144" t="s">
        <v>7</v>
      </c>
      <c r="F566" s="145" t="s">
        <v>425</v>
      </c>
      <c r="G566" s="143"/>
      <c r="H566" s="144" t="s">
        <v>7</v>
      </c>
      <c r="I566" s="146"/>
      <c r="J566" s="143"/>
      <c r="K566" s="143"/>
      <c r="L566" s="147"/>
      <c r="M566" s="148"/>
      <c r="N566" s="149"/>
      <c r="O566" s="149"/>
      <c r="P566" s="149"/>
      <c r="Q566" s="149"/>
      <c r="R566" s="149"/>
      <c r="S566" s="149"/>
      <c r="T566" s="150"/>
      <c r="AT566" s="151" t="s">
        <v>126</v>
      </c>
      <c r="AU566" s="151" t="s">
        <v>70</v>
      </c>
      <c r="AV566" s="7" t="s">
        <v>37</v>
      </c>
      <c r="AW566" s="7" t="s">
        <v>18</v>
      </c>
      <c r="AX566" s="7" t="s">
        <v>36</v>
      </c>
      <c r="AY566" s="151" t="s">
        <v>67</v>
      </c>
    </row>
    <row r="567" spans="2:51" s="8" customFormat="1" ht="13.5">
      <c r="B567" s="152"/>
      <c r="C567" s="153"/>
      <c r="D567" s="129" t="s">
        <v>126</v>
      </c>
      <c r="E567" s="154" t="s">
        <v>7</v>
      </c>
      <c r="F567" s="155" t="s">
        <v>638</v>
      </c>
      <c r="G567" s="153"/>
      <c r="H567" s="156">
        <v>1.52</v>
      </c>
      <c r="I567" s="157"/>
      <c r="J567" s="153"/>
      <c r="K567" s="153"/>
      <c r="L567" s="158"/>
      <c r="M567" s="159"/>
      <c r="N567" s="160"/>
      <c r="O567" s="160"/>
      <c r="P567" s="160"/>
      <c r="Q567" s="160"/>
      <c r="R567" s="160"/>
      <c r="S567" s="160"/>
      <c r="T567" s="161"/>
      <c r="AT567" s="162" t="s">
        <v>126</v>
      </c>
      <c r="AU567" s="162" t="s">
        <v>70</v>
      </c>
      <c r="AV567" s="8" t="s">
        <v>38</v>
      </c>
      <c r="AW567" s="8" t="s">
        <v>18</v>
      </c>
      <c r="AX567" s="8" t="s">
        <v>36</v>
      </c>
      <c r="AY567" s="162" t="s">
        <v>67</v>
      </c>
    </row>
    <row r="568" spans="2:51" s="7" customFormat="1" ht="13.5">
      <c r="B568" s="142"/>
      <c r="C568" s="143"/>
      <c r="D568" s="129" t="s">
        <v>126</v>
      </c>
      <c r="E568" s="144" t="s">
        <v>7</v>
      </c>
      <c r="F568" s="145" t="s">
        <v>426</v>
      </c>
      <c r="G568" s="143"/>
      <c r="H568" s="144" t="s">
        <v>7</v>
      </c>
      <c r="I568" s="146"/>
      <c r="J568" s="143"/>
      <c r="K568" s="143"/>
      <c r="L568" s="147"/>
      <c r="M568" s="148"/>
      <c r="N568" s="149"/>
      <c r="O568" s="149"/>
      <c r="P568" s="149"/>
      <c r="Q568" s="149"/>
      <c r="R568" s="149"/>
      <c r="S568" s="149"/>
      <c r="T568" s="150"/>
      <c r="AT568" s="151" t="s">
        <v>126</v>
      </c>
      <c r="AU568" s="151" t="s">
        <v>70</v>
      </c>
      <c r="AV568" s="7" t="s">
        <v>37</v>
      </c>
      <c r="AW568" s="7" t="s">
        <v>18</v>
      </c>
      <c r="AX568" s="7" t="s">
        <v>36</v>
      </c>
      <c r="AY568" s="151" t="s">
        <v>67</v>
      </c>
    </row>
    <row r="569" spans="2:51" s="8" customFormat="1" ht="13.5">
      <c r="B569" s="152"/>
      <c r="C569" s="153"/>
      <c r="D569" s="129" t="s">
        <v>126</v>
      </c>
      <c r="E569" s="154" t="s">
        <v>7</v>
      </c>
      <c r="F569" s="155" t="s">
        <v>638</v>
      </c>
      <c r="G569" s="153"/>
      <c r="H569" s="156">
        <v>1.52</v>
      </c>
      <c r="I569" s="157"/>
      <c r="J569" s="153"/>
      <c r="K569" s="153"/>
      <c r="L569" s="158"/>
      <c r="M569" s="159"/>
      <c r="N569" s="160"/>
      <c r="O569" s="160"/>
      <c r="P569" s="160"/>
      <c r="Q569" s="160"/>
      <c r="R569" s="160"/>
      <c r="S569" s="160"/>
      <c r="T569" s="161"/>
      <c r="AT569" s="162" t="s">
        <v>126</v>
      </c>
      <c r="AU569" s="162" t="s">
        <v>70</v>
      </c>
      <c r="AV569" s="8" t="s">
        <v>38</v>
      </c>
      <c r="AW569" s="8" t="s">
        <v>18</v>
      </c>
      <c r="AX569" s="8" t="s">
        <v>36</v>
      </c>
      <c r="AY569" s="162" t="s">
        <v>67</v>
      </c>
    </row>
    <row r="570" spans="2:51" s="7" customFormat="1" ht="13.5">
      <c r="B570" s="142"/>
      <c r="C570" s="143"/>
      <c r="D570" s="129" t="s">
        <v>126</v>
      </c>
      <c r="E570" s="144" t="s">
        <v>7</v>
      </c>
      <c r="F570" s="145" t="s">
        <v>427</v>
      </c>
      <c r="G570" s="143"/>
      <c r="H570" s="144" t="s">
        <v>7</v>
      </c>
      <c r="I570" s="146"/>
      <c r="J570" s="143"/>
      <c r="K570" s="143"/>
      <c r="L570" s="147"/>
      <c r="M570" s="148"/>
      <c r="N570" s="149"/>
      <c r="O570" s="149"/>
      <c r="P570" s="149"/>
      <c r="Q570" s="149"/>
      <c r="R570" s="149"/>
      <c r="S570" s="149"/>
      <c r="T570" s="150"/>
      <c r="AT570" s="151" t="s">
        <v>126</v>
      </c>
      <c r="AU570" s="151" t="s">
        <v>70</v>
      </c>
      <c r="AV570" s="7" t="s">
        <v>37</v>
      </c>
      <c r="AW570" s="7" t="s">
        <v>18</v>
      </c>
      <c r="AX570" s="7" t="s">
        <v>36</v>
      </c>
      <c r="AY570" s="151" t="s">
        <v>67</v>
      </c>
    </row>
    <row r="571" spans="2:51" s="8" customFormat="1" ht="13.5">
      <c r="B571" s="152"/>
      <c r="C571" s="153"/>
      <c r="D571" s="129" t="s">
        <v>126</v>
      </c>
      <c r="E571" s="154" t="s">
        <v>7</v>
      </c>
      <c r="F571" s="155" t="s">
        <v>639</v>
      </c>
      <c r="G571" s="153"/>
      <c r="H571" s="156">
        <v>0.07</v>
      </c>
      <c r="I571" s="157"/>
      <c r="J571" s="153"/>
      <c r="K571" s="153"/>
      <c r="L571" s="158"/>
      <c r="M571" s="159"/>
      <c r="N571" s="160"/>
      <c r="O571" s="160"/>
      <c r="P571" s="160"/>
      <c r="Q571" s="160"/>
      <c r="R571" s="160"/>
      <c r="S571" s="160"/>
      <c r="T571" s="161"/>
      <c r="AT571" s="162" t="s">
        <v>126</v>
      </c>
      <c r="AU571" s="162" t="s">
        <v>70</v>
      </c>
      <c r="AV571" s="8" t="s">
        <v>38</v>
      </c>
      <c r="AW571" s="8" t="s">
        <v>18</v>
      </c>
      <c r="AX571" s="8" t="s">
        <v>36</v>
      </c>
      <c r="AY571" s="162" t="s">
        <v>67</v>
      </c>
    </row>
    <row r="572" spans="2:51" s="9" customFormat="1" ht="13.5">
      <c r="B572" s="163"/>
      <c r="C572" s="164"/>
      <c r="D572" s="129" t="s">
        <v>126</v>
      </c>
      <c r="E572" s="165" t="s">
        <v>7</v>
      </c>
      <c r="F572" s="166" t="s">
        <v>155</v>
      </c>
      <c r="G572" s="164"/>
      <c r="H572" s="167">
        <v>15.81</v>
      </c>
      <c r="I572" s="168"/>
      <c r="J572" s="164"/>
      <c r="K572" s="164"/>
      <c r="L572" s="169"/>
      <c r="M572" s="170"/>
      <c r="N572" s="171"/>
      <c r="O572" s="171"/>
      <c r="P572" s="171"/>
      <c r="Q572" s="171"/>
      <c r="R572" s="171"/>
      <c r="S572" s="171"/>
      <c r="T572" s="172"/>
      <c r="AT572" s="173" t="s">
        <v>126</v>
      </c>
      <c r="AU572" s="173" t="s">
        <v>70</v>
      </c>
      <c r="AV572" s="9" t="s">
        <v>71</v>
      </c>
      <c r="AW572" s="9" t="s">
        <v>18</v>
      </c>
      <c r="AX572" s="9" t="s">
        <v>37</v>
      </c>
      <c r="AY572" s="173" t="s">
        <v>67</v>
      </c>
    </row>
    <row r="573" spans="2:65" s="1" customFormat="1" ht="25.5" customHeight="1">
      <c r="B573" s="23"/>
      <c r="C573" s="118" t="s">
        <v>640</v>
      </c>
      <c r="D573" s="118" t="s">
        <v>68</v>
      </c>
      <c r="E573" s="119" t="s">
        <v>641</v>
      </c>
      <c r="F573" s="120" t="s">
        <v>642</v>
      </c>
      <c r="G573" s="121" t="s">
        <v>140</v>
      </c>
      <c r="H573" s="122">
        <v>6.2</v>
      </c>
      <c r="I573" s="123"/>
      <c r="J573" s="122">
        <f>ROUND(I573*H573,1)</f>
        <v>0</v>
      </c>
      <c r="K573" s="120" t="s">
        <v>122</v>
      </c>
      <c r="L573" s="33"/>
      <c r="M573" s="124" t="s">
        <v>7</v>
      </c>
      <c r="N573" s="125" t="s">
        <v>25</v>
      </c>
      <c r="O573" s="24"/>
      <c r="P573" s="126">
        <f>O573*H573</f>
        <v>0</v>
      </c>
      <c r="Q573" s="126">
        <v>0</v>
      </c>
      <c r="R573" s="126">
        <f>Q573*H573</f>
        <v>0</v>
      </c>
      <c r="S573" s="126">
        <v>0.044</v>
      </c>
      <c r="T573" s="127">
        <f>S573*H573</f>
        <v>0.2728</v>
      </c>
      <c r="AR573" s="12" t="s">
        <v>71</v>
      </c>
      <c r="AT573" s="12" t="s">
        <v>68</v>
      </c>
      <c r="AU573" s="12" t="s">
        <v>70</v>
      </c>
      <c r="AY573" s="12" t="s">
        <v>67</v>
      </c>
      <c r="BE573" s="128">
        <f>IF(N573="základní",J573,0)</f>
        <v>0</v>
      </c>
      <c r="BF573" s="128">
        <f>IF(N573="snížená",J573,0)</f>
        <v>0</v>
      </c>
      <c r="BG573" s="128">
        <f>IF(N573="zákl. přenesená",J573,0)</f>
        <v>0</v>
      </c>
      <c r="BH573" s="128">
        <f>IF(N573="sníž. přenesená",J573,0)</f>
        <v>0</v>
      </c>
      <c r="BI573" s="128">
        <f>IF(N573="nulová",J573,0)</f>
        <v>0</v>
      </c>
      <c r="BJ573" s="12" t="s">
        <v>37</v>
      </c>
      <c r="BK573" s="128">
        <f>ROUND(I573*H573,1)</f>
        <v>0</v>
      </c>
      <c r="BL573" s="12" t="s">
        <v>71</v>
      </c>
      <c r="BM573" s="12" t="s">
        <v>643</v>
      </c>
    </row>
    <row r="574" spans="2:51" s="7" customFormat="1" ht="13.5">
      <c r="B574" s="142"/>
      <c r="C574" s="143"/>
      <c r="D574" s="129" t="s">
        <v>126</v>
      </c>
      <c r="E574" s="144" t="s">
        <v>7</v>
      </c>
      <c r="F574" s="145" t="s">
        <v>547</v>
      </c>
      <c r="G574" s="143"/>
      <c r="H574" s="144" t="s">
        <v>7</v>
      </c>
      <c r="I574" s="146"/>
      <c r="J574" s="143"/>
      <c r="K574" s="143"/>
      <c r="L574" s="147"/>
      <c r="M574" s="148"/>
      <c r="N574" s="149"/>
      <c r="O574" s="149"/>
      <c r="P574" s="149"/>
      <c r="Q574" s="149"/>
      <c r="R574" s="149"/>
      <c r="S574" s="149"/>
      <c r="T574" s="150"/>
      <c r="AT574" s="151" t="s">
        <v>126</v>
      </c>
      <c r="AU574" s="151" t="s">
        <v>70</v>
      </c>
      <c r="AV574" s="7" t="s">
        <v>37</v>
      </c>
      <c r="AW574" s="7" t="s">
        <v>18</v>
      </c>
      <c r="AX574" s="7" t="s">
        <v>36</v>
      </c>
      <c r="AY574" s="151" t="s">
        <v>67</v>
      </c>
    </row>
    <row r="575" spans="2:51" s="8" customFormat="1" ht="13.5">
      <c r="B575" s="152"/>
      <c r="C575" s="153"/>
      <c r="D575" s="129" t="s">
        <v>126</v>
      </c>
      <c r="E575" s="154" t="s">
        <v>7</v>
      </c>
      <c r="F575" s="155" t="s">
        <v>637</v>
      </c>
      <c r="G575" s="153"/>
      <c r="H575" s="156">
        <v>6.2</v>
      </c>
      <c r="I575" s="157"/>
      <c r="J575" s="153"/>
      <c r="K575" s="153"/>
      <c r="L575" s="158"/>
      <c r="M575" s="159"/>
      <c r="N575" s="160"/>
      <c r="O575" s="160"/>
      <c r="P575" s="160"/>
      <c r="Q575" s="160"/>
      <c r="R575" s="160"/>
      <c r="S575" s="160"/>
      <c r="T575" s="161"/>
      <c r="AT575" s="162" t="s">
        <v>126</v>
      </c>
      <c r="AU575" s="162" t="s">
        <v>70</v>
      </c>
      <c r="AV575" s="8" t="s">
        <v>38</v>
      </c>
      <c r="AW575" s="8" t="s">
        <v>18</v>
      </c>
      <c r="AX575" s="8" t="s">
        <v>37</v>
      </c>
      <c r="AY575" s="162" t="s">
        <v>67</v>
      </c>
    </row>
    <row r="576" spans="2:65" s="1" customFormat="1" ht="25.5" customHeight="1">
      <c r="B576" s="23"/>
      <c r="C576" s="118" t="s">
        <v>644</v>
      </c>
      <c r="D576" s="118" t="s">
        <v>68</v>
      </c>
      <c r="E576" s="119" t="s">
        <v>645</v>
      </c>
      <c r="F576" s="120" t="s">
        <v>646</v>
      </c>
      <c r="G576" s="121" t="s">
        <v>131</v>
      </c>
      <c r="H576" s="122">
        <v>170.79</v>
      </c>
      <c r="I576" s="123"/>
      <c r="J576" s="122">
        <f>ROUND(I576*H576,1)</f>
        <v>0</v>
      </c>
      <c r="K576" s="120" t="s">
        <v>122</v>
      </c>
      <c r="L576" s="33"/>
      <c r="M576" s="124" t="s">
        <v>7</v>
      </c>
      <c r="N576" s="125" t="s">
        <v>25</v>
      </c>
      <c r="O576" s="24"/>
      <c r="P576" s="126">
        <f>O576*H576</f>
        <v>0</v>
      </c>
      <c r="Q576" s="126">
        <v>0</v>
      </c>
      <c r="R576" s="126">
        <f>Q576*H576</f>
        <v>0</v>
      </c>
      <c r="S576" s="126">
        <v>0.057</v>
      </c>
      <c r="T576" s="127">
        <f>S576*H576</f>
        <v>9.73503</v>
      </c>
      <c r="AR576" s="12" t="s">
        <v>71</v>
      </c>
      <c r="AT576" s="12" t="s">
        <v>68</v>
      </c>
      <c r="AU576" s="12" t="s">
        <v>70</v>
      </c>
      <c r="AY576" s="12" t="s">
        <v>67</v>
      </c>
      <c r="BE576" s="128">
        <f>IF(N576="základní",J576,0)</f>
        <v>0</v>
      </c>
      <c r="BF576" s="128">
        <f>IF(N576="snížená",J576,0)</f>
        <v>0</v>
      </c>
      <c r="BG576" s="128">
        <f>IF(N576="zákl. přenesená",J576,0)</f>
        <v>0</v>
      </c>
      <c r="BH576" s="128">
        <f>IF(N576="sníž. přenesená",J576,0)</f>
        <v>0</v>
      </c>
      <c r="BI576" s="128">
        <f>IF(N576="nulová",J576,0)</f>
        <v>0</v>
      </c>
      <c r="BJ576" s="12" t="s">
        <v>37</v>
      </c>
      <c r="BK576" s="128">
        <f>ROUND(I576*H576,1)</f>
        <v>0</v>
      </c>
      <c r="BL576" s="12" t="s">
        <v>71</v>
      </c>
      <c r="BM576" s="12" t="s">
        <v>647</v>
      </c>
    </row>
    <row r="577" spans="2:47" s="1" customFormat="1" ht="27">
      <c r="B577" s="23"/>
      <c r="C577" s="35"/>
      <c r="D577" s="129" t="s">
        <v>124</v>
      </c>
      <c r="E577" s="35"/>
      <c r="F577" s="130" t="s">
        <v>648</v>
      </c>
      <c r="G577" s="35"/>
      <c r="H577" s="35"/>
      <c r="I577" s="91"/>
      <c r="J577" s="35"/>
      <c r="K577" s="35"/>
      <c r="L577" s="33"/>
      <c r="M577" s="131"/>
      <c r="N577" s="24"/>
      <c r="O577" s="24"/>
      <c r="P577" s="24"/>
      <c r="Q577" s="24"/>
      <c r="R577" s="24"/>
      <c r="S577" s="24"/>
      <c r="T577" s="38"/>
      <c r="AT577" s="12" t="s">
        <v>124</v>
      </c>
      <c r="AU577" s="12" t="s">
        <v>70</v>
      </c>
    </row>
    <row r="578" spans="2:51" s="7" customFormat="1" ht="13.5">
      <c r="B578" s="142"/>
      <c r="C578" s="143"/>
      <c r="D578" s="129" t="s">
        <v>126</v>
      </c>
      <c r="E578" s="144" t="s">
        <v>7</v>
      </c>
      <c r="F578" s="145" t="s">
        <v>342</v>
      </c>
      <c r="G578" s="143"/>
      <c r="H578" s="144" t="s">
        <v>7</v>
      </c>
      <c r="I578" s="146"/>
      <c r="J578" s="143"/>
      <c r="K578" s="143"/>
      <c r="L578" s="147"/>
      <c r="M578" s="148"/>
      <c r="N578" s="149"/>
      <c r="O578" s="149"/>
      <c r="P578" s="149"/>
      <c r="Q578" s="149"/>
      <c r="R578" s="149"/>
      <c r="S578" s="149"/>
      <c r="T578" s="150"/>
      <c r="AT578" s="151" t="s">
        <v>126</v>
      </c>
      <c r="AU578" s="151" t="s">
        <v>70</v>
      </c>
      <c r="AV578" s="7" t="s">
        <v>37</v>
      </c>
      <c r="AW578" s="7" t="s">
        <v>18</v>
      </c>
      <c r="AX578" s="7" t="s">
        <v>36</v>
      </c>
      <c r="AY578" s="151" t="s">
        <v>67</v>
      </c>
    </row>
    <row r="579" spans="2:51" s="8" customFormat="1" ht="13.5">
      <c r="B579" s="152"/>
      <c r="C579" s="153"/>
      <c r="D579" s="129" t="s">
        <v>126</v>
      </c>
      <c r="E579" s="154" t="s">
        <v>7</v>
      </c>
      <c r="F579" s="155" t="s">
        <v>649</v>
      </c>
      <c r="G579" s="153"/>
      <c r="H579" s="156">
        <v>16.61</v>
      </c>
      <c r="I579" s="157"/>
      <c r="J579" s="153"/>
      <c r="K579" s="153"/>
      <c r="L579" s="158"/>
      <c r="M579" s="159"/>
      <c r="N579" s="160"/>
      <c r="O579" s="160"/>
      <c r="P579" s="160"/>
      <c r="Q579" s="160"/>
      <c r="R579" s="160"/>
      <c r="S579" s="160"/>
      <c r="T579" s="161"/>
      <c r="AT579" s="162" t="s">
        <v>126</v>
      </c>
      <c r="AU579" s="162" t="s">
        <v>70</v>
      </c>
      <c r="AV579" s="8" t="s">
        <v>38</v>
      </c>
      <c r="AW579" s="8" t="s">
        <v>18</v>
      </c>
      <c r="AX579" s="8" t="s">
        <v>36</v>
      </c>
      <c r="AY579" s="162" t="s">
        <v>67</v>
      </c>
    </row>
    <row r="580" spans="2:51" s="7" customFormat="1" ht="13.5">
      <c r="B580" s="142"/>
      <c r="C580" s="143"/>
      <c r="D580" s="129" t="s">
        <v>126</v>
      </c>
      <c r="E580" s="144" t="s">
        <v>7</v>
      </c>
      <c r="F580" s="145" t="s">
        <v>423</v>
      </c>
      <c r="G580" s="143"/>
      <c r="H580" s="144" t="s">
        <v>7</v>
      </c>
      <c r="I580" s="146"/>
      <c r="J580" s="143"/>
      <c r="K580" s="143"/>
      <c r="L580" s="147"/>
      <c r="M580" s="148"/>
      <c r="N580" s="149"/>
      <c r="O580" s="149"/>
      <c r="P580" s="149"/>
      <c r="Q580" s="149"/>
      <c r="R580" s="149"/>
      <c r="S580" s="149"/>
      <c r="T580" s="150"/>
      <c r="AT580" s="151" t="s">
        <v>126</v>
      </c>
      <c r="AU580" s="151" t="s">
        <v>70</v>
      </c>
      <c r="AV580" s="7" t="s">
        <v>37</v>
      </c>
      <c r="AW580" s="7" t="s">
        <v>18</v>
      </c>
      <c r="AX580" s="7" t="s">
        <v>36</v>
      </c>
      <c r="AY580" s="151" t="s">
        <v>67</v>
      </c>
    </row>
    <row r="581" spans="2:51" s="8" customFormat="1" ht="13.5">
      <c r="B581" s="152"/>
      <c r="C581" s="153"/>
      <c r="D581" s="129" t="s">
        <v>126</v>
      </c>
      <c r="E581" s="154" t="s">
        <v>7</v>
      </c>
      <c r="F581" s="155" t="s">
        <v>650</v>
      </c>
      <c r="G581" s="153"/>
      <c r="H581" s="156">
        <v>50.66</v>
      </c>
      <c r="I581" s="157"/>
      <c r="J581" s="153"/>
      <c r="K581" s="153"/>
      <c r="L581" s="158"/>
      <c r="M581" s="159"/>
      <c r="N581" s="160"/>
      <c r="O581" s="160"/>
      <c r="P581" s="160"/>
      <c r="Q581" s="160"/>
      <c r="R581" s="160"/>
      <c r="S581" s="160"/>
      <c r="T581" s="161"/>
      <c r="AT581" s="162" t="s">
        <v>126</v>
      </c>
      <c r="AU581" s="162" t="s">
        <v>70</v>
      </c>
      <c r="AV581" s="8" t="s">
        <v>38</v>
      </c>
      <c r="AW581" s="8" t="s">
        <v>18</v>
      </c>
      <c r="AX581" s="8" t="s">
        <v>36</v>
      </c>
      <c r="AY581" s="162" t="s">
        <v>67</v>
      </c>
    </row>
    <row r="582" spans="2:51" s="7" customFormat="1" ht="13.5">
      <c r="B582" s="142"/>
      <c r="C582" s="143"/>
      <c r="D582" s="129" t="s">
        <v>126</v>
      </c>
      <c r="E582" s="144" t="s">
        <v>7</v>
      </c>
      <c r="F582" s="145" t="s">
        <v>425</v>
      </c>
      <c r="G582" s="143"/>
      <c r="H582" s="144" t="s">
        <v>7</v>
      </c>
      <c r="I582" s="146"/>
      <c r="J582" s="143"/>
      <c r="K582" s="143"/>
      <c r="L582" s="147"/>
      <c r="M582" s="148"/>
      <c r="N582" s="149"/>
      <c r="O582" s="149"/>
      <c r="P582" s="149"/>
      <c r="Q582" s="149"/>
      <c r="R582" s="149"/>
      <c r="S582" s="149"/>
      <c r="T582" s="150"/>
      <c r="AT582" s="151" t="s">
        <v>126</v>
      </c>
      <c r="AU582" s="151" t="s">
        <v>70</v>
      </c>
      <c r="AV582" s="7" t="s">
        <v>37</v>
      </c>
      <c r="AW582" s="7" t="s">
        <v>18</v>
      </c>
      <c r="AX582" s="7" t="s">
        <v>36</v>
      </c>
      <c r="AY582" s="151" t="s">
        <v>67</v>
      </c>
    </row>
    <row r="583" spans="2:51" s="8" customFormat="1" ht="13.5">
      <c r="B583" s="152"/>
      <c r="C583" s="153"/>
      <c r="D583" s="129" t="s">
        <v>126</v>
      </c>
      <c r="E583" s="154" t="s">
        <v>7</v>
      </c>
      <c r="F583" s="155" t="s">
        <v>650</v>
      </c>
      <c r="G583" s="153"/>
      <c r="H583" s="156">
        <v>50.66</v>
      </c>
      <c r="I583" s="157"/>
      <c r="J583" s="153"/>
      <c r="K583" s="153"/>
      <c r="L583" s="158"/>
      <c r="M583" s="159"/>
      <c r="N583" s="160"/>
      <c r="O583" s="160"/>
      <c r="P583" s="160"/>
      <c r="Q583" s="160"/>
      <c r="R583" s="160"/>
      <c r="S583" s="160"/>
      <c r="T583" s="161"/>
      <c r="AT583" s="162" t="s">
        <v>126</v>
      </c>
      <c r="AU583" s="162" t="s">
        <v>70</v>
      </c>
      <c r="AV583" s="8" t="s">
        <v>38</v>
      </c>
      <c r="AW583" s="8" t="s">
        <v>18</v>
      </c>
      <c r="AX583" s="8" t="s">
        <v>36</v>
      </c>
      <c r="AY583" s="162" t="s">
        <v>67</v>
      </c>
    </row>
    <row r="584" spans="2:51" s="7" customFormat="1" ht="13.5">
      <c r="B584" s="142"/>
      <c r="C584" s="143"/>
      <c r="D584" s="129" t="s">
        <v>126</v>
      </c>
      <c r="E584" s="144" t="s">
        <v>7</v>
      </c>
      <c r="F584" s="145" t="s">
        <v>426</v>
      </c>
      <c r="G584" s="143"/>
      <c r="H584" s="144" t="s">
        <v>7</v>
      </c>
      <c r="I584" s="146"/>
      <c r="J584" s="143"/>
      <c r="K584" s="143"/>
      <c r="L584" s="147"/>
      <c r="M584" s="148"/>
      <c r="N584" s="149"/>
      <c r="O584" s="149"/>
      <c r="P584" s="149"/>
      <c r="Q584" s="149"/>
      <c r="R584" s="149"/>
      <c r="S584" s="149"/>
      <c r="T584" s="150"/>
      <c r="AT584" s="151" t="s">
        <v>126</v>
      </c>
      <c r="AU584" s="151" t="s">
        <v>70</v>
      </c>
      <c r="AV584" s="7" t="s">
        <v>37</v>
      </c>
      <c r="AW584" s="7" t="s">
        <v>18</v>
      </c>
      <c r="AX584" s="7" t="s">
        <v>36</v>
      </c>
      <c r="AY584" s="151" t="s">
        <v>67</v>
      </c>
    </row>
    <row r="585" spans="2:51" s="8" customFormat="1" ht="13.5">
      <c r="B585" s="152"/>
      <c r="C585" s="153"/>
      <c r="D585" s="129" t="s">
        <v>126</v>
      </c>
      <c r="E585" s="154" t="s">
        <v>7</v>
      </c>
      <c r="F585" s="155" t="s">
        <v>650</v>
      </c>
      <c r="G585" s="153"/>
      <c r="H585" s="156">
        <v>50.66</v>
      </c>
      <c r="I585" s="157"/>
      <c r="J585" s="153"/>
      <c r="K585" s="153"/>
      <c r="L585" s="158"/>
      <c r="M585" s="159"/>
      <c r="N585" s="160"/>
      <c r="O585" s="160"/>
      <c r="P585" s="160"/>
      <c r="Q585" s="160"/>
      <c r="R585" s="160"/>
      <c r="S585" s="160"/>
      <c r="T585" s="161"/>
      <c r="AT585" s="162" t="s">
        <v>126</v>
      </c>
      <c r="AU585" s="162" t="s">
        <v>70</v>
      </c>
      <c r="AV585" s="8" t="s">
        <v>38</v>
      </c>
      <c r="AW585" s="8" t="s">
        <v>18</v>
      </c>
      <c r="AX585" s="8" t="s">
        <v>36</v>
      </c>
      <c r="AY585" s="162" t="s">
        <v>67</v>
      </c>
    </row>
    <row r="586" spans="2:51" s="7" customFormat="1" ht="13.5">
      <c r="B586" s="142"/>
      <c r="C586" s="143"/>
      <c r="D586" s="129" t="s">
        <v>126</v>
      </c>
      <c r="E586" s="144" t="s">
        <v>7</v>
      </c>
      <c r="F586" s="145" t="s">
        <v>427</v>
      </c>
      <c r="G586" s="143"/>
      <c r="H586" s="144" t="s">
        <v>7</v>
      </c>
      <c r="I586" s="146"/>
      <c r="J586" s="143"/>
      <c r="K586" s="143"/>
      <c r="L586" s="147"/>
      <c r="M586" s="148"/>
      <c r="N586" s="149"/>
      <c r="O586" s="149"/>
      <c r="P586" s="149"/>
      <c r="Q586" s="149"/>
      <c r="R586" s="149"/>
      <c r="S586" s="149"/>
      <c r="T586" s="150"/>
      <c r="AT586" s="151" t="s">
        <v>126</v>
      </c>
      <c r="AU586" s="151" t="s">
        <v>70</v>
      </c>
      <c r="AV586" s="7" t="s">
        <v>37</v>
      </c>
      <c r="AW586" s="7" t="s">
        <v>18</v>
      </c>
      <c r="AX586" s="7" t="s">
        <v>36</v>
      </c>
      <c r="AY586" s="151" t="s">
        <v>67</v>
      </c>
    </row>
    <row r="587" spans="2:51" s="8" customFormat="1" ht="13.5">
      <c r="B587" s="152"/>
      <c r="C587" s="153"/>
      <c r="D587" s="129" t="s">
        <v>126</v>
      </c>
      <c r="E587" s="154" t="s">
        <v>7</v>
      </c>
      <c r="F587" s="155" t="s">
        <v>651</v>
      </c>
      <c r="G587" s="153"/>
      <c r="H587" s="156">
        <v>2.2</v>
      </c>
      <c r="I587" s="157"/>
      <c r="J587" s="153"/>
      <c r="K587" s="153"/>
      <c r="L587" s="158"/>
      <c r="M587" s="159"/>
      <c r="N587" s="160"/>
      <c r="O587" s="160"/>
      <c r="P587" s="160"/>
      <c r="Q587" s="160"/>
      <c r="R587" s="160"/>
      <c r="S587" s="160"/>
      <c r="T587" s="161"/>
      <c r="AT587" s="162" t="s">
        <v>126</v>
      </c>
      <c r="AU587" s="162" t="s">
        <v>70</v>
      </c>
      <c r="AV587" s="8" t="s">
        <v>38</v>
      </c>
      <c r="AW587" s="8" t="s">
        <v>18</v>
      </c>
      <c r="AX587" s="8" t="s">
        <v>36</v>
      </c>
      <c r="AY587" s="162" t="s">
        <v>67</v>
      </c>
    </row>
    <row r="588" spans="2:51" s="9" customFormat="1" ht="13.5">
      <c r="B588" s="163"/>
      <c r="C588" s="164"/>
      <c r="D588" s="129" t="s">
        <v>126</v>
      </c>
      <c r="E588" s="165" t="s">
        <v>7</v>
      </c>
      <c r="F588" s="166" t="s">
        <v>155</v>
      </c>
      <c r="G588" s="164"/>
      <c r="H588" s="167">
        <v>170.79</v>
      </c>
      <c r="I588" s="168"/>
      <c r="J588" s="164"/>
      <c r="K588" s="164"/>
      <c r="L588" s="169"/>
      <c r="M588" s="170"/>
      <c r="N588" s="171"/>
      <c r="O588" s="171"/>
      <c r="P588" s="171"/>
      <c r="Q588" s="171"/>
      <c r="R588" s="171"/>
      <c r="S588" s="171"/>
      <c r="T588" s="172"/>
      <c r="AT588" s="173" t="s">
        <v>126</v>
      </c>
      <c r="AU588" s="173" t="s">
        <v>70</v>
      </c>
      <c r="AV588" s="9" t="s">
        <v>71</v>
      </c>
      <c r="AW588" s="9" t="s">
        <v>18</v>
      </c>
      <c r="AX588" s="9" t="s">
        <v>37</v>
      </c>
      <c r="AY588" s="173" t="s">
        <v>67</v>
      </c>
    </row>
    <row r="589" spans="2:65" s="1" customFormat="1" ht="16.5" customHeight="1">
      <c r="B589" s="23"/>
      <c r="C589" s="118" t="s">
        <v>652</v>
      </c>
      <c r="D589" s="118" t="s">
        <v>68</v>
      </c>
      <c r="E589" s="119" t="s">
        <v>653</v>
      </c>
      <c r="F589" s="120" t="s">
        <v>654</v>
      </c>
      <c r="G589" s="121" t="s">
        <v>131</v>
      </c>
      <c r="H589" s="122">
        <v>74.81</v>
      </c>
      <c r="I589" s="123"/>
      <c r="J589" s="122">
        <f>ROUND(I589*H589,1)</f>
        <v>0</v>
      </c>
      <c r="K589" s="120" t="s">
        <v>122</v>
      </c>
      <c r="L589" s="33"/>
      <c r="M589" s="124" t="s">
        <v>7</v>
      </c>
      <c r="N589" s="125" t="s">
        <v>25</v>
      </c>
      <c r="O589" s="24"/>
      <c r="P589" s="126">
        <f>O589*H589</f>
        <v>0</v>
      </c>
      <c r="Q589" s="126">
        <v>0</v>
      </c>
      <c r="R589" s="126">
        <f>Q589*H589</f>
        <v>0</v>
      </c>
      <c r="S589" s="126">
        <v>0.055</v>
      </c>
      <c r="T589" s="127">
        <f>S589*H589</f>
        <v>4.11455</v>
      </c>
      <c r="AR589" s="12" t="s">
        <v>71</v>
      </c>
      <c r="AT589" s="12" t="s">
        <v>68</v>
      </c>
      <c r="AU589" s="12" t="s">
        <v>70</v>
      </c>
      <c r="AY589" s="12" t="s">
        <v>67</v>
      </c>
      <c r="BE589" s="128">
        <f>IF(N589="základní",J589,0)</f>
        <v>0</v>
      </c>
      <c r="BF589" s="128">
        <f>IF(N589="snížená",J589,0)</f>
        <v>0</v>
      </c>
      <c r="BG589" s="128">
        <f>IF(N589="zákl. přenesená",J589,0)</f>
        <v>0</v>
      </c>
      <c r="BH589" s="128">
        <f>IF(N589="sníž. přenesená",J589,0)</f>
        <v>0</v>
      </c>
      <c r="BI589" s="128">
        <f>IF(N589="nulová",J589,0)</f>
        <v>0</v>
      </c>
      <c r="BJ589" s="12" t="s">
        <v>37</v>
      </c>
      <c r="BK589" s="128">
        <f>ROUND(I589*H589,1)</f>
        <v>0</v>
      </c>
      <c r="BL589" s="12" t="s">
        <v>71</v>
      </c>
      <c r="BM589" s="12" t="s">
        <v>655</v>
      </c>
    </row>
    <row r="590" spans="2:51" s="7" customFormat="1" ht="13.5">
      <c r="B590" s="142"/>
      <c r="C590" s="143"/>
      <c r="D590" s="129" t="s">
        <v>126</v>
      </c>
      <c r="E590" s="144" t="s">
        <v>7</v>
      </c>
      <c r="F590" s="145" t="s">
        <v>342</v>
      </c>
      <c r="G590" s="143"/>
      <c r="H590" s="144" t="s">
        <v>7</v>
      </c>
      <c r="I590" s="146"/>
      <c r="J590" s="143"/>
      <c r="K590" s="143"/>
      <c r="L590" s="147"/>
      <c r="M590" s="148"/>
      <c r="N590" s="149"/>
      <c r="O590" s="149"/>
      <c r="P590" s="149"/>
      <c r="Q590" s="149"/>
      <c r="R590" s="149"/>
      <c r="S590" s="149"/>
      <c r="T590" s="150"/>
      <c r="AT590" s="151" t="s">
        <v>126</v>
      </c>
      <c r="AU590" s="151" t="s">
        <v>70</v>
      </c>
      <c r="AV590" s="7" t="s">
        <v>37</v>
      </c>
      <c r="AW590" s="7" t="s">
        <v>18</v>
      </c>
      <c r="AX590" s="7" t="s">
        <v>36</v>
      </c>
      <c r="AY590" s="151" t="s">
        <v>67</v>
      </c>
    </row>
    <row r="591" spans="2:51" s="8" customFormat="1" ht="13.5">
      <c r="B591" s="152"/>
      <c r="C591" s="153"/>
      <c r="D591" s="129" t="s">
        <v>126</v>
      </c>
      <c r="E591" s="154" t="s">
        <v>7</v>
      </c>
      <c r="F591" s="155" t="s">
        <v>421</v>
      </c>
      <c r="G591" s="153"/>
      <c r="H591" s="156">
        <v>16.02</v>
      </c>
      <c r="I591" s="157"/>
      <c r="J591" s="153"/>
      <c r="K591" s="153"/>
      <c r="L591" s="158"/>
      <c r="M591" s="159"/>
      <c r="N591" s="160"/>
      <c r="O591" s="160"/>
      <c r="P591" s="160"/>
      <c r="Q591" s="160"/>
      <c r="R591" s="160"/>
      <c r="S591" s="160"/>
      <c r="T591" s="161"/>
      <c r="AT591" s="162" t="s">
        <v>126</v>
      </c>
      <c r="AU591" s="162" t="s">
        <v>70</v>
      </c>
      <c r="AV591" s="8" t="s">
        <v>38</v>
      </c>
      <c r="AW591" s="8" t="s">
        <v>18</v>
      </c>
      <c r="AX591" s="8" t="s">
        <v>36</v>
      </c>
      <c r="AY591" s="162" t="s">
        <v>67</v>
      </c>
    </row>
    <row r="592" spans="2:51" s="8" customFormat="1" ht="13.5">
      <c r="B592" s="152"/>
      <c r="C592" s="153"/>
      <c r="D592" s="129" t="s">
        <v>126</v>
      </c>
      <c r="E592" s="154" t="s">
        <v>7</v>
      </c>
      <c r="F592" s="155" t="s">
        <v>422</v>
      </c>
      <c r="G592" s="153"/>
      <c r="H592" s="156">
        <v>2.39</v>
      </c>
      <c r="I592" s="157"/>
      <c r="J592" s="153"/>
      <c r="K592" s="153"/>
      <c r="L592" s="158"/>
      <c r="M592" s="159"/>
      <c r="N592" s="160"/>
      <c r="O592" s="160"/>
      <c r="P592" s="160"/>
      <c r="Q592" s="160"/>
      <c r="R592" s="160"/>
      <c r="S592" s="160"/>
      <c r="T592" s="161"/>
      <c r="AT592" s="162" t="s">
        <v>126</v>
      </c>
      <c r="AU592" s="162" t="s">
        <v>70</v>
      </c>
      <c r="AV592" s="8" t="s">
        <v>38</v>
      </c>
      <c r="AW592" s="8" t="s">
        <v>18</v>
      </c>
      <c r="AX592" s="8" t="s">
        <v>36</v>
      </c>
      <c r="AY592" s="162" t="s">
        <v>67</v>
      </c>
    </row>
    <row r="593" spans="2:51" s="7" customFormat="1" ht="13.5">
      <c r="B593" s="142"/>
      <c r="C593" s="143"/>
      <c r="D593" s="129" t="s">
        <v>126</v>
      </c>
      <c r="E593" s="144" t="s">
        <v>7</v>
      </c>
      <c r="F593" s="145" t="s">
        <v>423</v>
      </c>
      <c r="G593" s="143"/>
      <c r="H593" s="144" t="s">
        <v>7</v>
      </c>
      <c r="I593" s="146"/>
      <c r="J593" s="143"/>
      <c r="K593" s="143"/>
      <c r="L593" s="147"/>
      <c r="M593" s="148"/>
      <c r="N593" s="149"/>
      <c r="O593" s="149"/>
      <c r="P593" s="149"/>
      <c r="Q593" s="149"/>
      <c r="R593" s="149"/>
      <c r="S593" s="149"/>
      <c r="T593" s="150"/>
      <c r="AT593" s="151" t="s">
        <v>126</v>
      </c>
      <c r="AU593" s="151" t="s">
        <v>70</v>
      </c>
      <c r="AV593" s="7" t="s">
        <v>37</v>
      </c>
      <c r="AW593" s="7" t="s">
        <v>18</v>
      </c>
      <c r="AX593" s="7" t="s">
        <v>36</v>
      </c>
      <c r="AY593" s="151" t="s">
        <v>67</v>
      </c>
    </row>
    <row r="594" spans="2:51" s="8" customFormat="1" ht="13.5">
      <c r="B594" s="152"/>
      <c r="C594" s="153"/>
      <c r="D594" s="129" t="s">
        <v>126</v>
      </c>
      <c r="E594" s="154" t="s">
        <v>7</v>
      </c>
      <c r="F594" s="155" t="s">
        <v>424</v>
      </c>
      <c r="G594" s="153"/>
      <c r="H594" s="156">
        <v>16.92</v>
      </c>
      <c r="I594" s="157"/>
      <c r="J594" s="153"/>
      <c r="K594" s="153"/>
      <c r="L594" s="158"/>
      <c r="M594" s="159"/>
      <c r="N594" s="160"/>
      <c r="O594" s="160"/>
      <c r="P594" s="160"/>
      <c r="Q594" s="160"/>
      <c r="R594" s="160"/>
      <c r="S594" s="160"/>
      <c r="T594" s="161"/>
      <c r="AT594" s="162" t="s">
        <v>126</v>
      </c>
      <c r="AU594" s="162" t="s">
        <v>70</v>
      </c>
      <c r="AV594" s="8" t="s">
        <v>38</v>
      </c>
      <c r="AW594" s="8" t="s">
        <v>18</v>
      </c>
      <c r="AX594" s="8" t="s">
        <v>36</v>
      </c>
      <c r="AY594" s="162" t="s">
        <v>67</v>
      </c>
    </row>
    <row r="595" spans="2:51" s="7" customFormat="1" ht="13.5">
      <c r="B595" s="142"/>
      <c r="C595" s="143"/>
      <c r="D595" s="129" t="s">
        <v>126</v>
      </c>
      <c r="E595" s="144" t="s">
        <v>7</v>
      </c>
      <c r="F595" s="145" t="s">
        <v>425</v>
      </c>
      <c r="G595" s="143"/>
      <c r="H595" s="144" t="s">
        <v>7</v>
      </c>
      <c r="I595" s="146"/>
      <c r="J595" s="143"/>
      <c r="K595" s="143"/>
      <c r="L595" s="147"/>
      <c r="M595" s="148"/>
      <c r="N595" s="149"/>
      <c r="O595" s="149"/>
      <c r="P595" s="149"/>
      <c r="Q595" s="149"/>
      <c r="R595" s="149"/>
      <c r="S595" s="149"/>
      <c r="T595" s="150"/>
      <c r="AT595" s="151" t="s">
        <v>126</v>
      </c>
      <c r="AU595" s="151" t="s">
        <v>70</v>
      </c>
      <c r="AV595" s="7" t="s">
        <v>37</v>
      </c>
      <c r="AW595" s="7" t="s">
        <v>18</v>
      </c>
      <c r="AX595" s="7" t="s">
        <v>36</v>
      </c>
      <c r="AY595" s="151" t="s">
        <v>67</v>
      </c>
    </row>
    <row r="596" spans="2:51" s="8" customFormat="1" ht="13.5">
      <c r="B596" s="152"/>
      <c r="C596" s="153"/>
      <c r="D596" s="129" t="s">
        <v>126</v>
      </c>
      <c r="E596" s="154" t="s">
        <v>7</v>
      </c>
      <c r="F596" s="155" t="s">
        <v>424</v>
      </c>
      <c r="G596" s="153"/>
      <c r="H596" s="156">
        <v>16.92</v>
      </c>
      <c r="I596" s="157"/>
      <c r="J596" s="153"/>
      <c r="K596" s="153"/>
      <c r="L596" s="158"/>
      <c r="M596" s="159"/>
      <c r="N596" s="160"/>
      <c r="O596" s="160"/>
      <c r="P596" s="160"/>
      <c r="Q596" s="160"/>
      <c r="R596" s="160"/>
      <c r="S596" s="160"/>
      <c r="T596" s="161"/>
      <c r="AT596" s="162" t="s">
        <v>126</v>
      </c>
      <c r="AU596" s="162" t="s">
        <v>70</v>
      </c>
      <c r="AV596" s="8" t="s">
        <v>38</v>
      </c>
      <c r="AW596" s="8" t="s">
        <v>18</v>
      </c>
      <c r="AX596" s="8" t="s">
        <v>36</v>
      </c>
      <c r="AY596" s="162" t="s">
        <v>67</v>
      </c>
    </row>
    <row r="597" spans="2:51" s="7" customFormat="1" ht="13.5">
      <c r="B597" s="142"/>
      <c r="C597" s="143"/>
      <c r="D597" s="129" t="s">
        <v>126</v>
      </c>
      <c r="E597" s="144" t="s">
        <v>7</v>
      </c>
      <c r="F597" s="145" t="s">
        <v>426</v>
      </c>
      <c r="G597" s="143"/>
      <c r="H597" s="144" t="s">
        <v>7</v>
      </c>
      <c r="I597" s="146"/>
      <c r="J597" s="143"/>
      <c r="K597" s="143"/>
      <c r="L597" s="147"/>
      <c r="M597" s="148"/>
      <c r="N597" s="149"/>
      <c r="O597" s="149"/>
      <c r="P597" s="149"/>
      <c r="Q597" s="149"/>
      <c r="R597" s="149"/>
      <c r="S597" s="149"/>
      <c r="T597" s="150"/>
      <c r="AT597" s="151" t="s">
        <v>126</v>
      </c>
      <c r="AU597" s="151" t="s">
        <v>70</v>
      </c>
      <c r="AV597" s="7" t="s">
        <v>37</v>
      </c>
      <c r="AW597" s="7" t="s">
        <v>18</v>
      </c>
      <c r="AX597" s="7" t="s">
        <v>36</v>
      </c>
      <c r="AY597" s="151" t="s">
        <v>67</v>
      </c>
    </row>
    <row r="598" spans="2:51" s="8" customFormat="1" ht="13.5">
      <c r="B598" s="152"/>
      <c r="C598" s="153"/>
      <c r="D598" s="129" t="s">
        <v>126</v>
      </c>
      <c r="E598" s="154" t="s">
        <v>7</v>
      </c>
      <c r="F598" s="155" t="s">
        <v>424</v>
      </c>
      <c r="G598" s="153"/>
      <c r="H598" s="156">
        <v>16.92</v>
      </c>
      <c r="I598" s="157"/>
      <c r="J598" s="153"/>
      <c r="K598" s="153"/>
      <c r="L598" s="158"/>
      <c r="M598" s="159"/>
      <c r="N598" s="160"/>
      <c r="O598" s="160"/>
      <c r="P598" s="160"/>
      <c r="Q598" s="160"/>
      <c r="R598" s="160"/>
      <c r="S598" s="160"/>
      <c r="T598" s="161"/>
      <c r="AT598" s="162" t="s">
        <v>126</v>
      </c>
      <c r="AU598" s="162" t="s">
        <v>70</v>
      </c>
      <c r="AV598" s="8" t="s">
        <v>38</v>
      </c>
      <c r="AW598" s="8" t="s">
        <v>18</v>
      </c>
      <c r="AX598" s="8" t="s">
        <v>36</v>
      </c>
      <c r="AY598" s="162" t="s">
        <v>67</v>
      </c>
    </row>
    <row r="599" spans="2:51" s="7" customFormat="1" ht="13.5">
      <c r="B599" s="142"/>
      <c r="C599" s="143"/>
      <c r="D599" s="129" t="s">
        <v>126</v>
      </c>
      <c r="E599" s="144" t="s">
        <v>7</v>
      </c>
      <c r="F599" s="145" t="s">
        <v>427</v>
      </c>
      <c r="G599" s="143"/>
      <c r="H599" s="144" t="s">
        <v>7</v>
      </c>
      <c r="I599" s="146"/>
      <c r="J599" s="143"/>
      <c r="K599" s="143"/>
      <c r="L599" s="147"/>
      <c r="M599" s="148"/>
      <c r="N599" s="149"/>
      <c r="O599" s="149"/>
      <c r="P599" s="149"/>
      <c r="Q599" s="149"/>
      <c r="R599" s="149"/>
      <c r="S599" s="149"/>
      <c r="T599" s="150"/>
      <c r="AT599" s="151" t="s">
        <v>126</v>
      </c>
      <c r="AU599" s="151" t="s">
        <v>70</v>
      </c>
      <c r="AV599" s="7" t="s">
        <v>37</v>
      </c>
      <c r="AW599" s="7" t="s">
        <v>18</v>
      </c>
      <c r="AX599" s="7" t="s">
        <v>36</v>
      </c>
      <c r="AY599" s="151" t="s">
        <v>67</v>
      </c>
    </row>
    <row r="600" spans="2:51" s="8" customFormat="1" ht="13.5">
      <c r="B600" s="152"/>
      <c r="C600" s="153"/>
      <c r="D600" s="129" t="s">
        <v>126</v>
      </c>
      <c r="E600" s="154" t="s">
        <v>7</v>
      </c>
      <c r="F600" s="155" t="s">
        <v>428</v>
      </c>
      <c r="G600" s="153"/>
      <c r="H600" s="156">
        <v>5.64</v>
      </c>
      <c r="I600" s="157"/>
      <c r="J600" s="153"/>
      <c r="K600" s="153"/>
      <c r="L600" s="158"/>
      <c r="M600" s="159"/>
      <c r="N600" s="160"/>
      <c r="O600" s="160"/>
      <c r="P600" s="160"/>
      <c r="Q600" s="160"/>
      <c r="R600" s="160"/>
      <c r="S600" s="160"/>
      <c r="T600" s="161"/>
      <c r="AT600" s="162" t="s">
        <v>126</v>
      </c>
      <c r="AU600" s="162" t="s">
        <v>70</v>
      </c>
      <c r="AV600" s="8" t="s">
        <v>38</v>
      </c>
      <c r="AW600" s="8" t="s">
        <v>18</v>
      </c>
      <c r="AX600" s="8" t="s">
        <v>36</v>
      </c>
      <c r="AY600" s="162" t="s">
        <v>67</v>
      </c>
    </row>
    <row r="601" spans="2:51" s="9" customFormat="1" ht="13.5">
      <c r="B601" s="163"/>
      <c r="C601" s="164"/>
      <c r="D601" s="129" t="s">
        <v>126</v>
      </c>
      <c r="E601" s="165" t="s">
        <v>7</v>
      </c>
      <c r="F601" s="166" t="s">
        <v>155</v>
      </c>
      <c r="G601" s="164"/>
      <c r="H601" s="167">
        <v>74.81</v>
      </c>
      <c r="I601" s="168"/>
      <c r="J601" s="164"/>
      <c r="K601" s="164"/>
      <c r="L601" s="169"/>
      <c r="M601" s="170"/>
      <c r="N601" s="171"/>
      <c r="O601" s="171"/>
      <c r="P601" s="171"/>
      <c r="Q601" s="171"/>
      <c r="R601" s="171"/>
      <c r="S601" s="171"/>
      <c r="T601" s="172"/>
      <c r="AT601" s="173" t="s">
        <v>126</v>
      </c>
      <c r="AU601" s="173" t="s">
        <v>70</v>
      </c>
      <c r="AV601" s="9" t="s">
        <v>71</v>
      </c>
      <c r="AW601" s="9" t="s">
        <v>18</v>
      </c>
      <c r="AX601" s="9" t="s">
        <v>37</v>
      </c>
      <c r="AY601" s="173" t="s">
        <v>67</v>
      </c>
    </row>
    <row r="602" spans="2:65" s="1" customFormat="1" ht="16.5" customHeight="1">
      <c r="B602" s="23"/>
      <c r="C602" s="118" t="s">
        <v>656</v>
      </c>
      <c r="D602" s="118" t="s">
        <v>68</v>
      </c>
      <c r="E602" s="119" t="s">
        <v>657</v>
      </c>
      <c r="F602" s="120" t="s">
        <v>658</v>
      </c>
      <c r="G602" s="121" t="s">
        <v>131</v>
      </c>
      <c r="H602" s="122">
        <v>2.66</v>
      </c>
      <c r="I602" s="123"/>
      <c r="J602" s="122">
        <f>ROUND(I602*H602,1)</f>
        <v>0</v>
      </c>
      <c r="K602" s="120" t="s">
        <v>122</v>
      </c>
      <c r="L602" s="33"/>
      <c r="M602" s="124" t="s">
        <v>7</v>
      </c>
      <c r="N602" s="125" t="s">
        <v>25</v>
      </c>
      <c r="O602" s="24"/>
      <c r="P602" s="126">
        <f>O602*H602</f>
        <v>0</v>
      </c>
      <c r="Q602" s="126">
        <v>0</v>
      </c>
      <c r="R602" s="126">
        <f>Q602*H602</f>
        <v>0</v>
      </c>
      <c r="S602" s="126">
        <v>0.061</v>
      </c>
      <c r="T602" s="127">
        <f>S602*H602</f>
        <v>0.16226000000000002</v>
      </c>
      <c r="AR602" s="12" t="s">
        <v>71</v>
      </c>
      <c r="AT602" s="12" t="s">
        <v>68</v>
      </c>
      <c r="AU602" s="12" t="s">
        <v>70</v>
      </c>
      <c r="AY602" s="12" t="s">
        <v>67</v>
      </c>
      <c r="BE602" s="128">
        <f>IF(N602="základní",J602,0)</f>
        <v>0</v>
      </c>
      <c r="BF602" s="128">
        <f>IF(N602="snížená",J602,0)</f>
        <v>0</v>
      </c>
      <c r="BG602" s="128">
        <f>IF(N602="zákl. přenesená",J602,0)</f>
        <v>0</v>
      </c>
      <c r="BH602" s="128">
        <f>IF(N602="sníž. přenesená",J602,0)</f>
        <v>0</v>
      </c>
      <c r="BI602" s="128">
        <f>IF(N602="nulová",J602,0)</f>
        <v>0</v>
      </c>
      <c r="BJ602" s="12" t="s">
        <v>37</v>
      </c>
      <c r="BK602" s="128">
        <f>ROUND(I602*H602,1)</f>
        <v>0</v>
      </c>
      <c r="BL602" s="12" t="s">
        <v>71</v>
      </c>
      <c r="BM602" s="12" t="s">
        <v>659</v>
      </c>
    </row>
    <row r="603" spans="2:47" s="1" customFormat="1" ht="40.5">
      <c r="B603" s="23"/>
      <c r="C603" s="35"/>
      <c r="D603" s="129" t="s">
        <v>124</v>
      </c>
      <c r="E603" s="35"/>
      <c r="F603" s="130" t="s">
        <v>660</v>
      </c>
      <c r="G603" s="35"/>
      <c r="H603" s="35"/>
      <c r="I603" s="91"/>
      <c r="J603" s="35"/>
      <c r="K603" s="35"/>
      <c r="L603" s="33"/>
      <c r="M603" s="131"/>
      <c r="N603" s="24"/>
      <c r="O603" s="24"/>
      <c r="P603" s="24"/>
      <c r="Q603" s="24"/>
      <c r="R603" s="24"/>
      <c r="S603" s="24"/>
      <c r="T603" s="38"/>
      <c r="AT603" s="12" t="s">
        <v>124</v>
      </c>
      <c r="AU603" s="12" t="s">
        <v>70</v>
      </c>
    </row>
    <row r="604" spans="2:51" s="7" customFormat="1" ht="13.5">
      <c r="B604" s="142"/>
      <c r="C604" s="143"/>
      <c r="D604" s="129" t="s">
        <v>126</v>
      </c>
      <c r="E604" s="144" t="s">
        <v>7</v>
      </c>
      <c r="F604" s="145" t="s">
        <v>342</v>
      </c>
      <c r="G604" s="143"/>
      <c r="H604" s="144" t="s">
        <v>7</v>
      </c>
      <c r="I604" s="146"/>
      <c r="J604" s="143"/>
      <c r="K604" s="143"/>
      <c r="L604" s="147"/>
      <c r="M604" s="148"/>
      <c r="N604" s="149"/>
      <c r="O604" s="149"/>
      <c r="P604" s="149"/>
      <c r="Q604" s="149"/>
      <c r="R604" s="149"/>
      <c r="S604" s="149"/>
      <c r="T604" s="150"/>
      <c r="AT604" s="151" t="s">
        <v>126</v>
      </c>
      <c r="AU604" s="151" t="s">
        <v>70</v>
      </c>
      <c r="AV604" s="7" t="s">
        <v>37</v>
      </c>
      <c r="AW604" s="7" t="s">
        <v>18</v>
      </c>
      <c r="AX604" s="7" t="s">
        <v>36</v>
      </c>
      <c r="AY604" s="151" t="s">
        <v>67</v>
      </c>
    </row>
    <row r="605" spans="2:51" s="8" customFormat="1" ht="13.5">
      <c r="B605" s="152"/>
      <c r="C605" s="153"/>
      <c r="D605" s="129" t="s">
        <v>126</v>
      </c>
      <c r="E605" s="154" t="s">
        <v>7</v>
      </c>
      <c r="F605" s="155" t="s">
        <v>661</v>
      </c>
      <c r="G605" s="153"/>
      <c r="H605" s="156">
        <v>2.66</v>
      </c>
      <c r="I605" s="157"/>
      <c r="J605" s="153"/>
      <c r="K605" s="153"/>
      <c r="L605" s="158"/>
      <c r="M605" s="159"/>
      <c r="N605" s="160"/>
      <c r="O605" s="160"/>
      <c r="P605" s="160"/>
      <c r="Q605" s="160"/>
      <c r="R605" s="160"/>
      <c r="S605" s="160"/>
      <c r="T605" s="161"/>
      <c r="AT605" s="162" t="s">
        <v>126</v>
      </c>
      <c r="AU605" s="162" t="s">
        <v>70</v>
      </c>
      <c r="AV605" s="8" t="s">
        <v>38</v>
      </c>
      <c r="AW605" s="8" t="s">
        <v>18</v>
      </c>
      <c r="AX605" s="8" t="s">
        <v>37</v>
      </c>
      <c r="AY605" s="162" t="s">
        <v>67</v>
      </c>
    </row>
    <row r="606" spans="2:65" s="1" customFormat="1" ht="16.5" customHeight="1">
      <c r="B606" s="23"/>
      <c r="C606" s="118" t="s">
        <v>662</v>
      </c>
      <c r="D606" s="118" t="s">
        <v>68</v>
      </c>
      <c r="E606" s="119" t="s">
        <v>663</v>
      </c>
      <c r="F606" s="120" t="s">
        <v>664</v>
      </c>
      <c r="G606" s="121" t="s">
        <v>131</v>
      </c>
      <c r="H606" s="122">
        <v>45.6</v>
      </c>
      <c r="I606" s="123"/>
      <c r="J606" s="122">
        <f>ROUND(I606*H606,1)</f>
        <v>0</v>
      </c>
      <c r="K606" s="120" t="s">
        <v>122</v>
      </c>
      <c r="L606" s="33"/>
      <c r="M606" s="124" t="s">
        <v>7</v>
      </c>
      <c r="N606" s="125" t="s">
        <v>25</v>
      </c>
      <c r="O606" s="24"/>
      <c r="P606" s="126">
        <f>O606*H606</f>
        <v>0</v>
      </c>
      <c r="Q606" s="126">
        <v>0</v>
      </c>
      <c r="R606" s="126">
        <f>Q606*H606</f>
        <v>0</v>
      </c>
      <c r="S606" s="126">
        <v>0.053</v>
      </c>
      <c r="T606" s="127">
        <f>S606*H606</f>
        <v>2.4168</v>
      </c>
      <c r="AR606" s="12" t="s">
        <v>71</v>
      </c>
      <c r="AT606" s="12" t="s">
        <v>68</v>
      </c>
      <c r="AU606" s="12" t="s">
        <v>70</v>
      </c>
      <c r="AY606" s="12" t="s">
        <v>67</v>
      </c>
      <c r="BE606" s="128">
        <f>IF(N606="základní",J606,0)</f>
        <v>0</v>
      </c>
      <c r="BF606" s="128">
        <f>IF(N606="snížená",J606,0)</f>
        <v>0</v>
      </c>
      <c r="BG606" s="128">
        <f>IF(N606="zákl. přenesená",J606,0)</f>
        <v>0</v>
      </c>
      <c r="BH606" s="128">
        <f>IF(N606="sníž. přenesená",J606,0)</f>
        <v>0</v>
      </c>
      <c r="BI606" s="128">
        <f>IF(N606="nulová",J606,0)</f>
        <v>0</v>
      </c>
      <c r="BJ606" s="12" t="s">
        <v>37</v>
      </c>
      <c r="BK606" s="128">
        <f>ROUND(I606*H606,1)</f>
        <v>0</v>
      </c>
      <c r="BL606" s="12" t="s">
        <v>71</v>
      </c>
      <c r="BM606" s="12" t="s">
        <v>665</v>
      </c>
    </row>
    <row r="607" spans="2:47" s="1" customFormat="1" ht="40.5">
      <c r="B607" s="23"/>
      <c r="C607" s="35"/>
      <c r="D607" s="129" t="s">
        <v>124</v>
      </c>
      <c r="E607" s="35"/>
      <c r="F607" s="130" t="s">
        <v>660</v>
      </c>
      <c r="G607" s="35"/>
      <c r="H607" s="35"/>
      <c r="I607" s="91"/>
      <c r="J607" s="35"/>
      <c r="K607" s="35"/>
      <c r="L607" s="33"/>
      <c r="M607" s="131"/>
      <c r="N607" s="24"/>
      <c r="O607" s="24"/>
      <c r="P607" s="24"/>
      <c r="Q607" s="24"/>
      <c r="R607" s="24"/>
      <c r="S607" s="24"/>
      <c r="T607" s="38"/>
      <c r="AT607" s="12" t="s">
        <v>124</v>
      </c>
      <c r="AU607" s="12" t="s">
        <v>70</v>
      </c>
    </row>
    <row r="608" spans="2:51" s="7" customFormat="1" ht="13.5">
      <c r="B608" s="142"/>
      <c r="C608" s="143"/>
      <c r="D608" s="129" t="s">
        <v>126</v>
      </c>
      <c r="E608" s="144" t="s">
        <v>7</v>
      </c>
      <c r="F608" s="145" t="s">
        <v>423</v>
      </c>
      <c r="G608" s="143"/>
      <c r="H608" s="144" t="s">
        <v>7</v>
      </c>
      <c r="I608" s="146"/>
      <c r="J608" s="143"/>
      <c r="K608" s="143"/>
      <c r="L608" s="147"/>
      <c r="M608" s="148"/>
      <c r="N608" s="149"/>
      <c r="O608" s="149"/>
      <c r="P608" s="149"/>
      <c r="Q608" s="149"/>
      <c r="R608" s="149"/>
      <c r="S608" s="149"/>
      <c r="T608" s="150"/>
      <c r="AT608" s="151" t="s">
        <v>126</v>
      </c>
      <c r="AU608" s="151" t="s">
        <v>70</v>
      </c>
      <c r="AV608" s="7" t="s">
        <v>37</v>
      </c>
      <c r="AW608" s="7" t="s">
        <v>18</v>
      </c>
      <c r="AX608" s="7" t="s">
        <v>36</v>
      </c>
      <c r="AY608" s="151" t="s">
        <v>67</v>
      </c>
    </row>
    <row r="609" spans="2:51" s="8" customFormat="1" ht="13.5">
      <c r="B609" s="152"/>
      <c r="C609" s="153"/>
      <c r="D609" s="129" t="s">
        <v>126</v>
      </c>
      <c r="E609" s="154" t="s">
        <v>7</v>
      </c>
      <c r="F609" s="155" t="s">
        <v>666</v>
      </c>
      <c r="G609" s="153"/>
      <c r="H609" s="156">
        <v>13.68</v>
      </c>
      <c r="I609" s="157"/>
      <c r="J609" s="153"/>
      <c r="K609" s="153"/>
      <c r="L609" s="158"/>
      <c r="M609" s="159"/>
      <c r="N609" s="160"/>
      <c r="O609" s="160"/>
      <c r="P609" s="160"/>
      <c r="Q609" s="160"/>
      <c r="R609" s="160"/>
      <c r="S609" s="160"/>
      <c r="T609" s="161"/>
      <c r="AT609" s="162" t="s">
        <v>126</v>
      </c>
      <c r="AU609" s="162" t="s">
        <v>70</v>
      </c>
      <c r="AV609" s="8" t="s">
        <v>38</v>
      </c>
      <c r="AW609" s="8" t="s">
        <v>18</v>
      </c>
      <c r="AX609" s="8" t="s">
        <v>36</v>
      </c>
      <c r="AY609" s="162" t="s">
        <v>67</v>
      </c>
    </row>
    <row r="610" spans="2:51" s="7" customFormat="1" ht="13.5">
      <c r="B610" s="142"/>
      <c r="C610" s="143"/>
      <c r="D610" s="129" t="s">
        <v>126</v>
      </c>
      <c r="E610" s="144" t="s">
        <v>7</v>
      </c>
      <c r="F610" s="145" t="s">
        <v>425</v>
      </c>
      <c r="G610" s="143"/>
      <c r="H610" s="144" t="s">
        <v>7</v>
      </c>
      <c r="I610" s="146"/>
      <c r="J610" s="143"/>
      <c r="K610" s="143"/>
      <c r="L610" s="147"/>
      <c r="M610" s="148"/>
      <c r="N610" s="149"/>
      <c r="O610" s="149"/>
      <c r="P610" s="149"/>
      <c r="Q610" s="149"/>
      <c r="R610" s="149"/>
      <c r="S610" s="149"/>
      <c r="T610" s="150"/>
      <c r="AT610" s="151" t="s">
        <v>126</v>
      </c>
      <c r="AU610" s="151" t="s">
        <v>70</v>
      </c>
      <c r="AV610" s="7" t="s">
        <v>37</v>
      </c>
      <c r="AW610" s="7" t="s">
        <v>18</v>
      </c>
      <c r="AX610" s="7" t="s">
        <v>36</v>
      </c>
      <c r="AY610" s="151" t="s">
        <v>67</v>
      </c>
    </row>
    <row r="611" spans="2:51" s="8" customFormat="1" ht="13.5">
      <c r="B611" s="152"/>
      <c r="C611" s="153"/>
      <c r="D611" s="129" t="s">
        <v>126</v>
      </c>
      <c r="E611" s="154" t="s">
        <v>7</v>
      </c>
      <c r="F611" s="155" t="s">
        <v>666</v>
      </c>
      <c r="G611" s="153"/>
      <c r="H611" s="156">
        <v>13.68</v>
      </c>
      <c r="I611" s="157"/>
      <c r="J611" s="153"/>
      <c r="K611" s="153"/>
      <c r="L611" s="158"/>
      <c r="M611" s="159"/>
      <c r="N611" s="160"/>
      <c r="O611" s="160"/>
      <c r="P611" s="160"/>
      <c r="Q611" s="160"/>
      <c r="R611" s="160"/>
      <c r="S611" s="160"/>
      <c r="T611" s="161"/>
      <c r="AT611" s="162" t="s">
        <v>126</v>
      </c>
      <c r="AU611" s="162" t="s">
        <v>70</v>
      </c>
      <c r="AV611" s="8" t="s">
        <v>38</v>
      </c>
      <c r="AW611" s="8" t="s">
        <v>18</v>
      </c>
      <c r="AX611" s="8" t="s">
        <v>36</v>
      </c>
      <c r="AY611" s="162" t="s">
        <v>67</v>
      </c>
    </row>
    <row r="612" spans="2:51" s="7" customFormat="1" ht="13.5">
      <c r="B612" s="142"/>
      <c r="C612" s="143"/>
      <c r="D612" s="129" t="s">
        <v>126</v>
      </c>
      <c r="E612" s="144" t="s">
        <v>7</v>
      </c>
      <c r="F612" s="145" t="s">
        <v>426</v>
      </c>
      <c r="G612" s="143"/>
      <c r="H612" s="144" t="s">
        <v>7</v>
      </c>
      <c r="I612" s="146"/>
      <c r="J612" s="143"/>
      <c r="K612" s="143"/>
      <c r="L612" s="147"/>
      <c r="M612" s="148"/>
      <c r="N612" s="149"/>
      <c r="O612" s="149"/>
      <c r="P612" s="149"/>
      <c r="Q612" s="149"/>
      <c r="R612" s="149"/>
      <c r="S612" s="149"/>
      <c r="T612" s="150"/>
      <c r="AT612" s="151" t="s">
        <v>126</v>
      </c>
      <c r="AU612" s="151" t="s">
        <v>70</v>
      </c>
      <c r="AV612" s="7" t="s">
        <v>37</v>
      </c>
      <c r="AW612" s="7" t="s">
        <v>18</v>
      </c>
      <c r="AX612" s="7" t="s">
        <v>36</v>
      </c>
      <c r="AY612" s="151" t="s">
        <v>67</v>
      </c>
    </row>
    <row r="613" spans="2:51" s="8" customFormat="1" ht="13.5">
      <c r="B613" s="152"/>
      <c r="C613" s="153"/>
      <c r="D613" s="129" t="s">
        <v>126</v>
      </c>
      <c r="E613" s="154" t="s">
        <v>7</v>
      </c>
      <c r="F613" s="155" t="s">
        <v>666</v>
      </c>
      <c r="G613" s="153"/>
      <c r="H613" s="156">
        <v>13.68</v>
      </c>
      <c r="I613" s="157"/>
      <c r="J613" s="153"/>
      <c r="K613" s="153"/>
      <c r="L613" s="158"/>
      <c r="M613" s="159"/>
      <c r="N613" s="160"/>
      <c r="O613" s="160"/>
      <c r="P613" s="160"/>
      <c r="Q613" s="160"/>
      <c r="R613" s="160"/>
      <c r="S613" s="160"/>
      <c r="T613" s="161"/>
      <c r="AT613" s="162" t="s">
        <v>126</v>
      </c>
      <c r="AU613" s="162" t="s">
        <v>70</v>
      </c>
      <c r="AV613" s="8" t="s">
        <v>38</v>
      </c>
      <c r="AW613" s="8" t="s">
        <v>18</v>
      </c>
      <c r="AX613" s="8" t="s">
        <v>36</v>
      </c>
      <c r="AY613" s="162" t="s">
        <v>67</v>
      </c>
    </row>
    <row r="614" spans="2:51" s="7" customFormat="1" ht="13.5">
      <c r="B614" s="142"/>
      <c r="C614" s="143"/>
      <c r="D614" s="129" t="s">
        <v>126</v>
      </c>
      <c r="E614" s="144" t="s">
        <v>7</v>
      </c>
      <c r="F614" s="145" t="s">
        <v>427</v>
      </c>
      <c r="G614" s="143"/>
      <c r="H614" s="144" t="s">
        <v>7</v>
      </c>
      <c r="I614" s="146"/>
      <c r="J614" s="143"/>
      <c r="K614" s="143"/>
      <c r="L614" s="147"/>
      <c r="M614" s="148"/>
      <c r="N614" s="149"/>
      <c r="O614" s="149"/>
      <c r="P614" s="149"/>
      <c r="Q614" s="149"/>
      <c r="R614" s="149"/>
      <c r="S614" s="149"/>
      <c r="T614" s="150"/>
      <c r="AT614" s="151" t="s">
        <v>126</v>
      </c>
      <c r="AU614" s="151" t="s">
        <v>70</v>
      </c>
      <c r="AV614" s="7" t="s">
        <v>37</v>
      </c>
      <c r="AW614" s="7" t="s">
        <v>18</v>
      </c>
      <c r="AX614" s="7" t="s">
        <v>36</v>
      </c>
      <c r="AY614" s="151" t="s">
        <v>67</v>
      </c>
    </row>
    <row r="615" spans="2:51" s="8" customFormat="1" ht="13.5">
      <c r="B615" s="152"/>
      <c r="C615" s="153"/>
      <c r="D615" s="129" t="s">
        <v>126</v>
      </c>
      <c r="E615" s="154" t="s">
        <v>7</v>
      </c>
      <c r="F615" s="155" t="s">
        <v>667</v>
      </c>
      <c r="G615" s="153"/>
      <c r="H615" s="156">
        <v>4.56</v>
      </c>
      <c r="I615" s="157"/>
      <c r="J615" s="153"/>
      <c r="K615" s="153"/>
      <c r="L615" s="158"/>
      <c r="M615" s="159"/>
      <c r="N615" s="160"/>
      <c r="O615" s="160"/>
      <c r="P615" s="160"/>
      <c r="Q615" s="160"/>
      <c r="R615" s="160"/>
      <c r="S615" s="160"/>
      <c r="T615" s="161"/>
      <c r="AT615" s="162" t="s">
        <v>126</v>
      </c>
      <c r="AU615" s="162" t="s">
        <v>70</v>
      </c>
      <c r="AV615" s="8" t="s">
        <v>38</v>
      </c>
      <c r="AW615" s="8" t="s">
        <v>18</v>
      </c>
      <c r="AX615" s="8" t="s">
        <v>36</v>
      </c>
      <c r="AY615" s="162" t="s">
        <v>67</v>
      </c>
    </row>
    <row r="616" spans="2:51" s="9" customFormat="1" ht="13.5">
      <c r="B616" s="163"/>
      <c r="C616" s="164"/>
      <c r="D616" s="129" t="s">
        <v>126</v>
      </c>
      <c r="E616" s="165" t="s">
        <v>7</v>
      </c>
      <c r="F616" s="166" t="s">
        <v>155</v>
      </c>
      <c r="G616" s="164"/>
      <c r="H616" s="167">
        <v>45.6</v>
      </c>
      <c r="I616" s="168"/>
      <c r="J616" s="164"/>
      <c r="K616" s="164"/>
      <c r="L616" s="169"/>
      <c r="M616" s="170"/>
      <c r="N616" s="171"/>
      <c r="O616" s="171"/>
      <c r="P616" s="171"/>
      <c r="Q616" s="171"/>
      <c r="R616" s="171"/>
      <c r="S616" s="171"/>
      <c r="T616" s="172"/>
      <c r="AT616" s="173" t="s">
        <v>126</v>
      </c>
      <c r="AU616" s="173" t="s">
        <v>70</v>
      </c>
      <c r="AV616" s="9" t="s">
        <v>71</v>
      </c>
      <c r="AW616" s="9" t="s">
        <v>18</v>
      </c>
      <c r="AX616" s="9" t="s">
        <v>37</v>
      </c>
      <c r="AY616" s="173" t="s">
        <v>67</v>
      </c>
    </row>
    <row r="617" spans="2:65" s="1" customFormat="1" ht="16.5" customHeight="1">
      <c r="B617" s="23"/>
      <c r="C617" s="118" t="s">
        <v>668</v>
      </c>
      <c r="D617" s="118" t="s">
        <v>68</v>
      </c>
      <c r="E617" s="119" t="s">
        <v>669</v>
      </c>
      <c r="F617" s="120" t="s">
        <v>670</v>
      </c>
      <c r="G617" s="121" t="s">
        <v>131</v>
      </c>
      <c r="H617" s="122">
        <v>35</v>
      </c>
      <c r="I617" s="123"/>
      <c r="J617" s="122">
        <f>ROUND(I617*H617,1)</f>
        <v>0</v>
      </c>
      <c r="K617" s="120" t="s">
        <v>122</v>
      </c>
      <c r="L617" s="33"/>
      <c r="M617" s="124" t="s">
        <v>7</v>
      </c>
      <c r="N617" s="125" t="s">
        <v>25</v>
      </c>
      <c r="O617" s="24"/>
      <c r="P617" s="126">
        <f>O617*H617</f>
        <v>0</v>
      </c>
      <c r="Q617" s="126">
        <v>0</v>
      </c>
      <c r="R617" s="126">
        <f>Q617*H617</f>
        <v>0</v>
      </c>
      <c r="S617" s="126">
        <v>0.076</v>
      </c>
      <c r="T617" s="127">
        <f>S617*H617</f>
        <v>2.66</v>
      </c>
      <c r="AR617" s="12" t="s">
        <v>71</v>
      </c>
      <c r="AT617" s="12" t="s">
        <v>68</v>
      </c>
      <c r="AU617" s="12" t="s">
        <v>70</v>
      </c>
      <c r="AY617" s="12" t="s">
        <v>67</v>
      </c>
      <c r="BE617" s="128">
        <f>IF(N617="základní",J617,0)</f>
        <v>0</v>
      </c>
      <c r="BF617" s="128">
        <f>IF(N617="snížená",J617,0)</f>
        <v>0</v>
      </c>
      <c r="BG617" s="128">
        <f>IF(N617="zákl. přenesená",J617,0)</f>
        <v>0</v>
      </c>
      <c r="BH617" s="128">
        <f>IF(N617="sníž. přenesená",J617,0)</f>
        <v>0</v>
      </c>
      <c r="BI617" s="128">
        <f>IF(N617="nulová",J617,0)</f>
        <v>0</v>
      </c>
      <c r="BJ617" s="12" t="s">
        <v>37</v>
      </c>
      <c r="BK617" s="128">
        <f>ROUND(I617*H617,1)</f>
        <v>0</v>
      </c>
      <c r="BL617" s="12" t="s">
        <v>71</v>
      </c>
      <c r="BM617" s="12" t="s">
        <v>671</v>
      </c>
    </row>
    <row r="618" spans="2:47" s="1" customFormat="1" ht="40.5">
      <c r="B618" s="23"/>
      <c r="C618" s="35"/>
      <c r="D618" s="129" t="s">
        <v>124</v>
      </c>
      <c r="E618" s="35"/>
      <c r="F618" s="130" t="s">
        <v>660</v>
      </c>
      <c r="G618" s="35"/>
      <c r="H618" s="35"/>
      <c r="I618" s="91"/>
      <c r="J618" s="35"/>
      <c r="K618" s="35"/>
      <c r="L618" s="33"/>
      <c r="M618" s="131"/>
      <c r="N618" s="24"/>
      <c r="O618" s="24"/>
      <c r="P618" s="24"/>
      <c r="Q618" s="24"/>
      <c r="R618" s="24"/>
      <c r="S618" s="24"/>
      <c r="T618" s="38"/>
      <c r="AT618" s="12" t="s">
        <v>124</v>
      </c>
      <c r="AU618" s="12" t="s">
        <v>70</v>
      </c>
    </row>
    <row r="619" spans="2:51" s="7" customFormat="1" ht="13.5">
      <c r="B619" s="142"/>
      <c r="C619" s="143"/>
      <c r="D619" s="129" t="s">
        <v>126</v>
      </c>
      <c r="E619" s="144" t="s">
        <v>7</v>
      </c>
      <c r="F619" s="145" t="s">
        <v>342</v>
      </c>
      <c r="G619" s="143"/>
      <c r="H619" s="144" t="s">
        <v>7</v>
      </c>
      <c r="I619" s="146"/>
      <c r="J619" s="143"/>
      <c r="K619" s="143"/>
      <c r="L619" s="147"/>
      <c r="M619" s="148"/>
      <c r="N619" s="149"/>
      <c r="O619" s="149"/>
      <c r="P619" s="149"/>
      <c r="Q619" s="149"/>
      <c r="R619" s="149"/>
      <c r="S619" s="149"/>
      <c r="T619" s="150"/>
      <c r="AT619" s="151" t="s">
        <v>126</v>
      </c>
      <c r="AU619" s="151" t="s">
        <v>70</v>
      </c>
      <c r="AV619" s="7" t="s">
        <v>37</v>
      </c>
      <c r="AW619" s="7" t="s">
        <v>18</v>
      </c>
      <c r="AX619" s="7" t="s">
        <v>36</v>
      </c>
      <c r="AY619" s="151" t="s">
        <v>67</v>
      </c>
    </row>
    <row r="620" spans="2:51" s="8" customFormat="1" ht="13.5">
      <c r="B620" s="152"/>
      <c r="C620" s="153"/>
      <c r="D620" s="129" t="s">
        <v>126</v>
      </c>
      <c r="E620" s="154" t="s">
        <v>7</v>
      </c>
      <c r="F620" s="155" t="s">
        <v>672</v>
      </c>
      <c r="G620" s="153"/>
      <c r="H620" s="156">
        <v>4.8</v>
      </c>
      <c r="I620" s="157"/>
      <c r="J620" s="153"/>
      <c r="K620" s="153"/>
      <c r="L620" s="158"/>
      <c r="M620" s="159"/>
      <c r="N620" s="160"/>
      <c r="O620" s="160"/>
      <c r="P620" s="160"/>
      <c r="Q620" s="160"/>
      <c r="R620" s="160"/>
      <c r="S620" s="160"/>
      <c r="T620" s="161"/>
      <c r="AT620" s="162" t="s">
        <v>126</v>
      </c>
      <c r="AU620" s="162" t="s">
        <v>70</v>
      </c>
      <c r="AV620" s="8" t="s">
        <v>38</v>
      </c>
      <c r="AW620" s="8" t="s">
        <v>18</v>
      </c>
      <c r="AX620" s="8" t="s">
        <v>36</v>
      </c>
      <c r="AY620" s="162" t="s">
        <v>67</v>
      </c>
    </row>
    <row r="621" spans="2:51" s="7" customFormat="1" ht="13.5">
      <c r="B621" s="142"/>
      <c r="C621" s="143"/>
      <c r="D621" s="129" t="s">
        <v>126</v>
      </c>
      <c r="E621" s="144" t="s">
        <v>7</v>
      </c>
      <c r="F621" s="145" t="s">
        <v>423</v>
      </c>
      <c r="G621" s="143"/>
      <c r="H621" s="144" t="s">
        <v>7</v>
      </c>
      <c r="I621" s="146"/>
      <c r="J621" s="143"/>
      <c r="K621" s="143"/>
      <c r="L621" s="147"/>
      <c r="M621" s="148"/>
      <c r="N621" s="149"/>
      <c r="O621" s="149"/>
      <c r="P621" s="149"/>
      <c r="Q621" s="149"/>
      <c r="R621" s="149"/>
      <c r="S621" s="149"/>
      <c r="T621" s="150"/>
      <c r="AT621" s="151" t="s">
        <v>126</v>
      </c>
      <c r="AU621" s="151" t="s">
        <v>70</v>
      </c>
      <c r="AV621" s="7" t="s">
        <v>37</v>
      </c>
      <c r="AW621" s="7" t="s">
        <v>18</v>
      </c>
      <c r="AX621" s="7" t="s">
        <v>36</v>
      </c>
      <c r="AY621" s="151" t="s">
        <v>67</v>
      </c>
    </row>
    <row r="622" spans="2:51" s="8" customFormat="1" ht="13.5">
      <c r="B622" s="152"/>
      <c r="C622" s="153"/>
      <c r="D622" s="129" t="s">
        <v>126</v>
      </c>
      <c r="E622" s="154" t="s">
        <v>7</v>
      </c>
      <c r="F622" s="155" t="s">
        <v>673</v>
      </c>
      <c r="G622" s="153"/>
      <c r="H622" s="156">
        <v>9.6</v>
      </c>
      <c r="I622" s="157"/>
      <c r="J622" s="153"/>
      <c r="K622" s="153"/>
      <c r="L622" s="158"/>
      <c r="M622" s="159"/>
      <c r="N622" s="160"/>
      <c r="O622" s="160"/>
      <c r="P622" s="160"/>
      <c r="Q622" s="160"/>
      <c r="R622" s="160"/>
      <c r="S622" s="160"/>
      <c r="T622" s="161"/>
      <c r="AT622" s="162" t="s">
        <v>126</v>
      </c>
      <c r="AU622" s="162" t="s">
        <v>70</v>
      </c>
      <c r="AV622" s="8" t="s">
        <v>38</v>
      </c>
      <c r="AW622" s="8" t="s">
        <v>18</v>
      </c>
      <c r="AX622" s="8" t="s">
        <v>36</v>
      </c>
      <c r="AY622" s="162" t="s">
        <v>67</v>
      </c>
    </row>
    <row r="623" spans="2:51" s="7" customFormat="1" ht="13.5">
      <c r="B623" s="142"/>
      <c r="C623" s="143"/>
      <c r="D623" s="129" t="s">
        <v>126</v>
      </c>
      <c r="E623" s="144" t="s">
        <v>7</v>
      </c>
      <c r="F623" s="145" t="s">
        <v>425</v>
      </c>
      <c r="G623" s="143"/>
      <c r="H623" s="144" t="s">
        <v>7</v>
      </c>
      <c r="I623" s="146"/>
      <c r="J623" s="143"/>
      <c r="K623" s="143"/>
      <c r="L623" s="147"/>
      <c r="M623" s="148"/>
      <c r="N623" s="149"/>
      <c r="O623" s="149"/>
      <c r="P623" s="149"/>
      <c r="Q623" s="149"/>
      <c r="R623" s="149"/>
      <c r="S623" s="149"/>
      <c r="T623" s="150"/>
      <c r="AT623" s="151" t="s">
        <v>126</v>
      </c>
      <c r="AU623" s="151" t="s">
        <v>70</v>
      </c>
      <c r="AV623" s="7" t="s">
        <v>37</v>
      </c>
      <c r="AW623" s="7" t="s">
        <v>18</v>
      </c>
      <c r="AX623" s="7" t="s">
        <v>36</v>
      </c>
      <c r="AY623" s="151" t="s">
        <v>67</v>
      </c>
    </row>
    <row r="624" spans="2:51" s="8" customFormat="1" ht="13.5">
      <c r="B624" s="152"/>
      <c r="C624" s="153"/>
      <c r="D624" s="129" t="s">
        <v>126</v>
      </c>
      <c r="E624" s="154" t="s">
        <v>7</v>
      </c>
      <c r="F624" s="155" t="s">
        <v>673</v>
      </c>
      <c r="G624" s="153"/>
      <c r="H624" s="156">
        <v>9.6</v>
      </c>
      <c r="I624" s="157"/>
      <c r="J624" s="153"/>
      <c r="K624" s="153"/>
      <c r="L624" s="158"/>
      <c r="M624" s="159"/>
      <c r="N624" s="160"/>
      <c r="O624" s="160"/>
      <c r="P624" s="160"/>
      <c r="Q624" s="160"/>
      <c r="R624" s="160"/>
      <c r="S624" s="160"/>
      <c r="T624" s="161"/>
      <c r="AT624" s="162" t="s">
        <v>126</v>
      </c>
      <c r="AU624" s="162" t="s">
        <v>70</v>
      </c>
      <c r="AV624" s="8" t="s">
        <v>38</v>
      </c>
      <c r="AW624" s="8" t="s">
        <v>18</v>
      </c>
      <c r="AX624" s="8" t="s">
        <v>36</v>
      </c>
      <c r="AY624" s="162" t="s">
        <v>67</v>
      </c>
    </row>
    <row r="625" spans="2:51" s="7" customFormat="1" ht="13.5">
      <c r="B625" s="142"/>
      <c r="C625" s="143"/>
      <c r="D625" s="129" t="s">
        <v>126</v>
      </c>
      <c r="E625" s="144" t="s">
        <v>7</v>
      </c>
      <c r="F625" s="145" t="s">
        <v>426</v>
      </c>
      <c r="G625" s="143"/>
      <c r="H625" s="144" t="s">
        <v>7</v>
      </c>
      <c r="I625" s="146"/>
      <c r="J625" s="143"/>
      <c r="K625" s="143"/>
      <c r="L625" s="147"/>
      <c r="M625" s="148"/>
      <c r="N625" s="149"/>
      <c r="O625" s="149"/>
      <c r="P625" s="149"/>
      <c r="Q625" s="149"/>
      <c r="R625" s="149"/>
      <c r="S625" s="149"/>
      <c r="T625" s="150"/>
      <c r="AT625" s="151" t="s">
        <v>126</v>
      </c>
      <c r="AU625" s="151" t="s">
        <v>70</v>
      </c>
      <c r="AV625" s="7" t="s">
        <v>37</v>
      </c>
      <c r="AW625" s="7" t="s">
        <v>18</v>
      </c>
      <c r="AX625" s="7" t="s">
        <v>36</v>
      </c>
      <c r="AY625" s="151" t="s">
        <v>67</v>
      </c>
    </row>
    <row r="626" spans="2:51" s="8" customFormat="1" ht="13.5">
      <c r="B626" s="152"/>
      <c r="C626" s="153"/>
      <c r="D626" s="129" t="s">
        <v>126</v>
      </c>
      <c r="E626" s="154" t="s">
        <v>7</v>
      </c>
      <c r="F626" s="155" t="s">
        <v>673</v>
      </c>
      <c r="G626" s="153"/>
      <c r="H626" s="156">
        <v>9.6</v>
      </c>
      <c r="I626" s="157"/>
      <c r="J626" s="153"/>
      <c r="K626" s="153"/>
      <c r="L626" s="158"/>
      <c r="M626" s="159"/>
      <c r="N626" s="160"/>
      <c r="O626" s="160"/>
      <c r="P626" s="160"/>
      <c r="Q626" s="160"/>
      <c r="R626" s="160"/>
      <c r="S626" s="160"/>
      <c r="T626" s="161"/>
      <c r="AT626" s="162" t="s">
        <v>126</v>
      </c>
      <c r="AU626" s="162" t="s">
        <v>70</v>
      </c>
      <c r="AV626" s="8" t="s">
        <v>38</v>
      </c>
      <c r="AW626" s="8" t="s">
        <v>18</v>
      </c>
      <c r="AX626" s="8" t="s">
        <v>36</v>
      </c>
      <c r="AY626" s="162" t="s">
        <v>67</v>
      </c>
    </row>
    <row r="627" spans="2:51" s="7" customFormat="1" ht="13.5">
      <c r="B627" s="142"/>
      <c r="C627" s="143"/>
      <c r="D627" s="129" t="s">
        <v>126</v>
      </c>
      <c r="E627" s="144" t="s">
        <v>7</v>
      </c>
      <c r="F627" s="145" t="s">
        <v>427</v>
      </c>
      <c r="G627" s="143"/>
      <c r="H627" s="144" t="s">
        <v>7</v>
      </c>
      <c r="I627" s="146"/>
      <c r="J627" s="143"/>
      <c r="K627" s="143"/>
      <c r="L627" s="147"/>
      <c r="M627" s="148"/>
      <c r="N627" s="149"/>
      <c r="O627" s="149"/>
      <c r="P627" s="149"/>
      <c r="Q627" s="149"/>
      <c r="R627" s="149"/>
      <c r="S627" s="149"/>
      <c r="T627" s="150"/>
      <c r="AT627" s="151" t="s">
        <v>126</v>
      </c>
      <c r="AU627" s="151" t="s">
        <v>70</v>
      </c>
      <c r="AV627" s="7" t="s">
        <v>37</v>
      </c>
      <c r="AW627" s="7" t="s">
        <v>18</v>
      </c>
      <c r="AX627" s="7" t="s">
        <v>36</v>
      </c>
      <c r="AY627" s="151" t="s">
        <v>67</v>
      </c>
    </row>
    <row r="628" spans="2:51" s="8" customFormat="1" ht="13.5">
      <c r="B628" s="152"/>
      <c r="C628" s="153"/>
      <c r="D628" s="129" t="s">
        <v>126</v>
      </c>
      <c r="E628" s="154" t="s">
        <v>7</v>
      </c>
      <c r="F628" s="155" t="s">
        <v>674</v>
      </c>
      <c r="G628" s="153"/>
      <c r="H628" s="156">
        <v>1.4</v>
      </c>
      <c r="I628" s="157"/>
      <c r="J628" s="153"/>
      <c r="K628" s="153"/>
      <c r="L628" s="158"/>
      <c r="M628" s="159"/>
      <c r="N628" s="160"/>
      <c r="O628" s="160"/>
      <c r="P628" s="160"/>
      <c r="Q628" s="160"/>
      <c r="R628" s="160"/>
      <c r="S628" s="160"/>
      <c r="T628" s="161"/>
      <c r="AT628" s="162" t="s">
        <v>126</v>
      </c>
      <c r="AU628" s="162" t="s">
        <v>70</v>
      </c>
      <c r="AV628" s="8" t="s">
        <v>38</v>
      </c>
      <c r="AW628" s="8" t="s">
        <v>18</v>
      </c>
      <c r="AX628" s="8" t="s">
        <v>36</v>
      </c>
      <c r="AY628" s="162" t="s">
        <v>67</v>
      </c>
    </row>
    <row r="629" spans="2:51" s="9" customFormat="1" ht="13.5">
      <c r="B629" s="163"/>
      <c r="C629" s="164"/>
      <c r="D629" s="129" t="s">
        <v>126</v>
      </c>
      <c r="E629" s="165" t="s">
        <v>7</v>
      </c>
      <c r="F629" s="166" t="s">
        <v>155</v>
      </c>
      <c r="G629" s="164"/>
      <c r="H629" s="167">
        <v>35</v>
      </c>
      <c r="I629" s="168"/>
      <c r="J629" s="164"/>
      <c r="K629" s="164"/>
      <c r="L629" s="169"/>
      <c r="M629" s="170"/>
      <c r="N629" s="171"/>
      <c r="O629" s="171"/>
      <c r="P629" s="171"/>
      <c r="Q629" s="171"/>
      <c r="R629" s="171"/>
      <c r="S629" s="171"/>
      <c r="T629" s="172"/>
      <c r="AT629" s="173" t="s">
        <v>126</v>
      </c>
      <c r="AU629" s="173" t="s">
        <v>70</v>
      </c>
      <c r="AV629" s="9" t="s">
        <v>71</v>
      </c>
      <c r="AW629" s="9" t="s">
        <v>18</v>
      </c>
      <c r="AX629" s="9" t="s">
        <v>37</v>
      </c>
      <c r="AY629" s="173" t="s">
        <v>67</v>
      </c>
    </row>
    <row r="630" spans="2:65" s="1" customFormat="1" ht="16.5" customHeight="1">
      <c r="B630" s="23"/>
      <c r="C630" s="118" t="s">
        <v>675</v>
      </c>
      <c r="D630" s="118" t="s">
        <v>68</v>
      </c>
      <c r="E630" s="119" t="s">
        <v>676</v>
      </c>
      <c r="F630" s="120" t="s">
        <v>677</v>
      </c>
      <c r="G630" s="121" t="s">
        <v>131</v>
      </c>
      <c r="H630" s="122">
        <v>4.51</v>
      </c>
      <c r="I630" s="123"/>
      <c r="J630" s="122">
        <f>ROUND(I630*H630,1)</f>
        <v>0</v>
      </c>
      <c r="K630" s="120" t="s">
        <v>122</v>
      </c>
      <c r="L630" s="33"/>
      <c r="M630" s="124" t="s">
        <v>7</v>
      </c>
      <c r="N630" s="125" t="s">
        <v>25</v>
      </c>
      <c r="O630" s="24"/>
      <c r="P630" s="126">
        <f>O630*H630</f>
        <v>0</v>
      </c>
      <c r="Q630" s="126">
        <v>0</v>
      </c>
      <c r="R630" s="126">
        <f>Q630*H630</f>
        <v>0</v>
      </c>
      <c r="S630" s="126">
        <v>0.06</v>
      </c>
      <c r="T630" s="127">
        <f>S630*H630</f>
        <v>0.27059999999999995</v>
      </c>
      <c r="AR630" s="12" t="s">
        <v>71</v>
      </c>
      <c r="AT630" s="12" t="s">
        <v>68</v>
      </c>
      <c r="AU630" s="12" t="s">
        <v>70</v>
      </c>
      <c r="AY630" s="12" t="s">
        <v>67</v>
      </c>
      <c r="BE630" s="128">
        <f>IF(N630="základní",J630,0)</f>
        <v>0</v>
      </c>
      <c r="BF630" s="128">
        <f>IF(N630="snížená",J630,0)</f>
        <v>0</v>
      </c>
      <c r="BG630" s="128">
        <f>IF(N630="zákl. přenesená",J630,0)</f>
        <v>0</v>
      </c>
      <c r="BH630" s="128">
        <f>IF(N630="sníž. přenesená",J630,0)</f>
        <v>0</v>
      </c>
      <c r="BI630" s="128">
        <f>IF(N630="nulová",J630,0)</f>
        <v>0</v>
      </c>
      <c r="BJ630" s="12" t="s">
        <v>37</v>
      </c>
      <c r="BK630" s="128">
        <f>ROUND(I630*H630,1)</f>
        <v>0</v>
      </c>
      <c r="BL630" s="12" t="s">
        <v>71</v>
      </c>
      <c r="BM630" s="12" t="s">
        <v>678</v>
      </c>
    </row>
    <row r="631" spans="2:47" s="1" customFormat="1" ht="40.5">
      <c r="B631" s="23"/>
      <c r="C631" s="35"/>
      <c r="D631" s="129" t="s">
        <v>124</v>
      </c>
      <c r="E631" s="35"/>
      <c r="F631" s="130" t="s">
        <v>660</v>
      </c>
      <c r="G631" s="35"/>
      <c r="H631" s="35"/>
      <c r="I631" s="91"/>
      <c r="J631" s="35"/>
      <c r="K631" s="35"/>
      <c r="L631" s="33"/>
      <c r="M631" s="131"/>
      <c r="N631" s="24"/>
      <c r="O631" s="24"/>
      <c r="P631" s="24"/>
      <c r="Q631" s="24"/>
      <c r="R631" s="24"/>
      <c r="S631" s="24"/>
      <c r="T631" s="38"/>
      <c r="AT631" s="12" t="s">
        <v>124</v>
      </c>
      <c r="AU631" s="12" t="s">
        <v>70</v>
      </c>
    </row>
    <row r="632" spans="2:51" s="7" customFormat="1" ht="13.5">
      <c r="B632" s="142"/>
      <c r="C632" s="143"/>
      <c r="D632" s="129" t="s">
        <v>126</v>
      </c>
      <c r="E632" s="144" t="s">
        <v>7</v>
      </c>
      <c r="F632" s="145" t="s">
        <v>342</v>
      </c>
      <c r="G632" s="143"/>
      <c r="H632" s="144" t="s">
        <v>7</v>
      </c>
      <c r="I632" s="146"/>
      <c r="J632" s="143"/>
      <c r="K632" s="143"/>
      <c r="L632" s="147"/>
      <c r="M632" s="148"/>
      <c r="N632" s="149"/>
      <c r="O632" s="149"/>
      <c r="P632" s="149"/>
      <c r="Q632" s="149"/>
      <c r="R632" s="149"/>
      <c r="S632" s="149"/>
      <c r="T632" s="150"/>
      <c r="AT632" s="151" t="s">
        <v>126</v>
      </c>
      <c r="AU632" s="151" t="s">
        <v>70</v>
      </c>
      <c r="AV632" s="7" t="s">
        <v>37</v>
      </c>
      <c r="AW632" s="7" t="s">
        <v>18</v>
      </c>
      <c r="AX632" s="7" t="s">
        <v>36</v>
      </c>
      <c r="AY632" s="151" t="s">
        <v>67</v>
      </c>
    </row>
    <row r="633" spans="2:51" s="8" customFormat="1" ht="13.5">
      <c r="B633" s="152"/>
      <c r="C633" s="153"/>
      <c r="D633" s="129" t="s">
        <v>126</v>
      </c>
      <c r="E633" s="154" t="s">
        <v>7</v>
      </c>
      <c r="F633" s="155" t="s">
        <v>679</v>
      </c>
      <c r="G633" s="153"/>
      <c r="H633" s="156">
        <v>4.51</v>
      </c>
      <c r="I633" s="157"/>
      <c r="J633" s="153"/>
      <c r="K633" s="153"/>
      <c r="L633" s="158"/>
      <c r="M633" s="159"/>
      <c r="N633" s="160"/>
      <c r="O633" s="160"/>
      <c r="P633" s="160"/>
      <c r="Q633" s="160"/>
      <c r="R633" s="160"/>
      <c r="S633" s="160"/>
      <c r="T633" s="161"/>
      <c r="AT633" s="162" t="s">
        <v>126</v>
      </c>
      <c r="AU633" s="162" t="s">
        <v>70</v>
      </c>
      <c r="AV633" s="8" t="s">
        <v>38</v>
      </c>
      <c r="AW633" s="8" t="s">
        <v>18</v>
      </c>
      <c r="AX633" s="8" t="s">
        <v>37</v>
      </c>
      <c r="AY633" s="162" t="s">
        <v>67</v>
      </c>
    </row>
    <row r="634" spans="2:65" s="1" customFormat="1" ht="25.5" customHeight="1">
      <c r="B634" s="23"/>
      <c r="C634" s="118" t="s">
        <v>680</v>
      </c>
      <c r="D634" s="118" t="s">
        <v>68</v>
      </c>
      <c r="E634" s="119" t="s">
        <v>681</v>
      </c>
      <c r="F634" s="120" t="s">
        <v>682</v>
      </c>
      <c r="G634" s="121" t="s">
        <v>140</v>
      </c>
      <c r="H634" s="122">
        <v>1.78</v>
      </c>
      <c r="I634" s="123"/>
      <c r="J634" s="122">
        <f>ROUND(I634*H634,1)</f>
        <v>0</v>
      </c>
      <c r="K634" s="120" t="s">
        <v>122</v>
      </c>
      <c r="L634" s="33"/>
      <c r="M634" s="124" t="s">
        <v>7</v>
      </c>
      <c r="N634" s="125" t="s">
        <v>25</v>
      </c>
      <c r="O634" s="24"/>
      <c r="P634" s="126">
        <f>O634*H634</f>
        <v>0</v>
      </c>
      <c r="Q634" s="126">
        <v>0</v>
      </c>
      <c r="R634" s="126">
        <f>Q634*H634</f>
        <v>0</v>
      </c>
      <c r="S634" s="126">
        <v>1.8</v>
      </c>
      <c r="T634" s="127">
        <f>S634*H634</f>
        <v>3.204</v>
      </c>
      <c r="AR634" s="12" t="s">
        <v>71</v>
      </c>
      <c r="AT634" s="12" t="s">
        <v>68</v>
      </c>
      <c r="AU634" s="12" t="s">
        <v>70</v>
      </c>
      <c r="AY634" s="12" t="s">
        <v>67</v>
      </c>
      <c r="BE634" s="128">
        <f>IF(N634="základní",J634,0)</f>
        <v>0</v>
      </c>
      <c r="BF634" s="128">
        <f>IF(N634="snížená",J634,0)</f>
        <v>0</v>
      </c>
      <c r="BG634" s="128">
        <f>IF(N634="zákl. přenesená",J634,0)</f>
        <v>0</v>
      </c>
      <c r="BH634" s="128">
        <f>IF(N634="sníž. přenesená",J634,0)</f>
        <v>0</v>
      </c>
      <c r="BI634" s="128">
        <f>IF(N634="nulová",J634,0)</f>
        <v>0</v>
      </c>
      <c r="BJ634" s="12" t="s">
        <v>37</v>
      </c>
      <c r="BK634" s="128">
        <f>ROUND(I634*H634,1)</f>
        <v>0</v>
      </c>
      <c r="BL634" s="12" t="s">
        <v>71</v>
      </c>
      <c r="BM634" s="12" t="s">
        <v>683</v>
      </c>
    </row>
    <row r="635" spans="2:51" s="7" customFormat="1" ht="13.5">
      <c r="B635" s="142"/>
      <c r="C635" s="143"/>
      <c r="D635" s="129" t="s">
        <v>126</v>
      </c>
      <c r="E635" s="144" t="s">
        <v>7</v>
      </c>
      <c r="F635" s="145" t="s">
        <v>342</v>
      </c>
      <c r="G635" s="143"/>
      <c r="H635" s="144" t="s">
        <v>7</v>
      </c>
      <c r="I635" s="146"/>
      <c r="J635" s="143"/>
      <c r="K635" s="143"/>
      <c r="L635" s="147"/>
      <c r="M635" s="148"/>
      <c r="N635" s="149"/>
      <c r="O635" s="149"/>
      <c r="P635" s="149"/>
      <c r="Q635" s="149"/>
      <c r="R635" s="149"/>
      <c r="S635" s="149"/>
      <c r="T635" s="150"/>
      <c r="AT635" s="151" t="s">
        <v>126</v>
      </c>
      <c r="AU635" s="151" t="s">
        <v>70</v>
      </c>
      <c r="AV635" s="7" t="s">
        <v>37</v>
      </c>
      <c r="AW635" s="7" t="s">
        <v>18</v>
      </c>
      <c r="AX635" s="7" t="s">
        <v>36</v>
      </c>
      <c r="AY635" s="151" t="s">
        <v>67</v>
      </c>
    </row>
    <row r="636" spans="2:51" s="8" customFormat="1" ht="13.5">
      <c r="B636" s="152"/>
      <c r="C636" s="153"/>
      <c r="D636" s="129" t="s">
        <v>126</v>
      </c>
      <c r="E636" s="154" t="s">
        <v>7</v>
      </c>
      <c r="F636" s="155" t="s">
        <v>684</v>
      </c>
      <c r="G636" s="153"/>
      <c r="H636" s="156">
        <v>1.78</v>
      </c>
      <c r="I636" s="157"/>
      <c r="J636" s="153"/>
      <c r="K636" s="153"/>
      <c r="L636" s="158"/>
      <c r="M636" s="159"/>
      <c r="N636" s="160"/>
      <c r="O636" s="160"/>
      <c r="P636" s="160"/>
      <c r="Q636" s="160"/>
      <c r="R636" s="160"/>
      <c r="S636" s="160"/>
      <c r="T636" s="161"/>
      <c r="AT636" s="162" t="s">
        <v>126</v>
      </c>
      <c r="AU636" s="162" t="s">
        <v>70</v>
      </c>
      <c r="AV636" s="8" t="s">
        <v>38</v>
      </c>
      <c r="AW636" s="8" t="s">
        <v>18</v>
      </c>
      <c r="AX636" s="8" t="s">
        <v>37</v>
      </c>
      <c r="AY636" s="162" t="s">
        <v>67</v>
      </c>
    </row>
    <row r="637" spans="2:65" s="1" customFormat="1" ht="25.5" customHeight="1">
      <c r="B637" s="23"/>
      <c r="C637" s="118" t="s">
        <v>685</v>
      </c>
      <c r="D637" s="118" t="s">
        <v>68</v>
      </c>
      <c r="E637" s="119" t="s">
        <v>686</v>
      </c>
      <c r="F637" s="120" t="s">
        <v>687</v>
      </c>
      <c r="G637" s="121" t="s">
        <v>131</v>
      </c>
      <c r="H637" s="122">
        <v>7.42</v>
      </c>
      <c r="I637" s="123"/>
      <c r="J637" s="122">
        <f>ROUND(I637*H637,1)</f>
        <v>0</v>
      </c>
      <c r="K637" s="120" t="s">
        <v>122</v>
      </c>
      <c r="L637" s="33"/>
      <c r="M637" s="124" t="s">
        <v>7</v>
      </c>
      <c r="N637" s="125" t="s">
        <v>25</v>
      </c>
      <c r="O637" s="24"/>
      <c r="P637" s="126">
        <f>O637*H637</f>
        <v>0</v>
      </c>
      <c r="Q637" s="126">
        <v>0</v>
      </c>
      <c r="R637" s="126">
        <f>Q637*H637</f>
        <v>0</v>
      </c>
      <c r="S637" s="126">
        <v>0.27</v>
      </c>
      <c r="T637" s="127">
        <f>S637*H637</f>
        <v>2.0034</v>
      </c>
      <c r="AR637" s="12" t="s">
        <v>71</v>
      </c>
      <c r="AT637" s="12" t="s">
        <v>68</v>
      </c>
      <c r="AU637" s="12" t="s">
        <v>70</v>
      </c>
      <c r="AY637" s="12" t="s">
        <v>67</v>
      </c>
      <c r="BE637" s="128">
        <f>IF(N637="základní",J637,0)</f>
        <v>0</v>
      </c>
      <c r="BF637" s="128">
        <f>IF(N637="snížená",J637,0)</f>
        <v>0</v>
      </c>
      <c r="BG637" s="128">
        <f>IF(N637="zákl. přenesená",J637,0)</f>
        <v>0</v>
      </c>
      <c r="BH637" s="128">
        <f>IF(N637="sníž. přenesená",J637,0)</f>
        <v>0</v>
      </c>
      <c r="BI637" s="128">
        <f>IF(N637="nulová",J637,0)</f>
        <v>0</v>
      </c>
      <c r="BJ637" s="12" t="s">
        <v>37</v>
      </c>
      <c r="BK637" s="128">
        <f>ROUND(I637*H637,1)</f>
        <v>0</v>
      </c>
      <c r="BL637" s="12" t="s">
        <v>71</v>
      </c>
      <c r="BM637" s="12" t="s">
        <v>688</v>
      </c>
    </row>
    <row r="638" spans="2:51" s="7" customFormat="1" ht="13.5">
      <c r="B638" s="142"/>
      <c r="C638" s="143"/>
      <c r="D638" s="129" t="s">
        <v>126</v>
      </c>
      <c r="E638" s="144" t="s">
        <v>7</v>
      </c>
      <c r="F638" s="145" t="s">
        <v>342</v>
      </c>
      <c r="G638" s="143"/>
      <c r="H638" s="144" t="s">
        <v>7</v>
      </c>
      <c r="I638" s="146"/>
      <c r="J638" s="143"/>
      <c r="K638" s="143"/>
      <c r="L638" s="147"/>
      <c r="M638" s="148"/>
      <c r="N638" s="149"/>
      <c r="O638" s="149"/>
      <c r="P638" s="149"/>
      <c r="Q638" s="149"/>
      <c r="R638" s="149"/>
      <c r="S638" s="149"/>
      <c r="T638" s="150"/>
      <c r="AT638" s="151" t="s">
        <v>126</v>
      </c>
      <c r="AU638" s="151" t="s">
        <v>70</v>
      </c>
      <c r="AV638" s="7" t="s">
        <v>37</v>
      </c>
      <c r="AW638" s="7" t="s">
        <v>18</v>
      </c>
      <c r="AX638" s="7" t="s">
        <v>36</v>
      </c>
      <c r="AY638" s="151" t="s">
        <v>67</v>
      </c>
    </row>
    <row r="639" spans="2:51" s="8" customFormat="1" ht="13.5">
      <c r="B639" s="152"/>
      <c r="C639" s="153"/>
      <c r="D639" s="129" t="s">
        <v>126</v>
      </c>
      <c r="E639" s="154" t="s">
        <v>7</v>
      </c>
      <c r="F639" s="155" t="s">
        <v>689</v>
      </c>
      <c r="G639" s="153"/>
      <c r="H639" s="156">
        <v>12.96</v>
      </c>
      <c r="I639" s="157"/>
      <c r="J639" s="153"/>
      <c r="K639" s="153"/>
      <c r="L639" s="158"/>
      <c r="M639" s="159"/>
      <c r="N639" s="160"/>
      <c r="O639" s="160"/>
      <c r="P639" s="160"/>
      <c r="Q639" s="160"/>
      <c r="R639" s="160"/>
      <c r="S639" s="160"/>
      <c r="T639" s="161"/>
      <c r="AT639" s="162" t="s">
        <v>126</v>
      </c>
      <c r="AU639" s="162" t="s">
        <v>70</v>
      </c>
      <c r="AV639" s="8" t="s">
        <v>38</v>
      </c>
      <c r="AW639" s="8" t="s">
        <v>18</v>
      </c>
      <c r="AX639" s="8" t="s">
        <v>36</v>
      </c>
      <c r="AY639" s="162" t="s">
        <v>67</v>
      </c>
    </row>
    <row r="640" spans="2:51" s="8" customFormat="1" ht="13.5">
      <c r="B640" s="152"/>
      <c r="C640" s="153"/>
      <c r="D640" s="129" t="s">
        <v>126</v>
      </c>
      <c r="E640" s="154" t="s">
        <v>7</v>
      </c>
      <c r="F640" s="155" t="s">
        <v>690</v>
      </c>
      <c r="G640" s="153"/>
      <c r="H640" s="156">
        <v>-5.54</v>
      </c>
      <c r="I640" s="157"/>
      <c r="J640" s="153"/>
      <c r="K640" s="153"/>
      <c r="L640" s="158"/>
      <c r="M640" s="159"/>
      <c r="N640" s="160"/>
      <c r="O640" s="160"/>
      <c r="P640" s="160"/>
      <c r="Q640" s="160"/>
      <c r="R640" s="160"/>
      <c r="S640" s="160"/>
      <c r="T640" s="161"/>
      <c r="AT640" s="162" t="s">
        <v>126</v>
      </c>
      <c r="AU640" s="162" t="s">
        <v>70</v>
      </c>
      <c r="AV640" s="8" t="s">
        <v>38</v>
      </c>
      <c r="AW640" s="8" t="s">
        <v>18</v>
      </c>
      <c r="AX640" s="8" t="s">
        <v>36</v>
      </c>
      <c r="AY640" s="162" t="s">
        <v>67</v>
      </c>
    </row>
    <row r="641" spans="2:51" s="9" customFormat="1" ht="13.5">
      <c r="B641" s="163"/>
      <c r="C641" s="164"/>
      <c r="D641" s="129" t="s">
        <v>126</v>
      </c>
      <c r="E641" s="165" t="s">
        <v>7</v>
      </c>
      <c r="F641" s="166" t="s">
        <v>155</v>
      </c>
      <c r="G641" s="164"/>
      <c r="H641" s="167">
        <v>7.42</v>
      </c>
      <c r="I641" s="168"/>
      <c r="J641" s="164"/>
      <c r="K641" s="164"/>
      <c r="L641" s="169"/>
      <c r="M641" s="170"/>
      <c r="N641" s="171"/>
      <c r="O641" s="171"/>
      <c r="P641" s="171"/>
      <c r="Q641" s="171"/>
      <c r="R641" s="171"/>
      <c r="S641" s="171"/>
      <c r="T641" s="172"/>
      <c r="AT641" s="173" t="s">
        <v>126</v>
      </c>
      <c r="AU641" s="173" t="s">
        <v>70</v>
      </c>
      <c r="AV641" s="9" t="s">
        <v>71</v>
      </c>
      <c r="AW641" s="9" t="s">
        <v>18</v>
      </c>
      <c r="AX641" s="9" t="s">
        <v>37</v>
      </c>
      <c r="AY641" s="173" t="s">
        <v>67</v>
      </c>
    </row>
    <row r="642" spans="2:65" s="1" customFormat="1" ht="25.5" customHeight="1">
      <c r="B642" s="23"/>
      <c r="C642" s="118" t="s">
        <v>691</v>
      </c>
      <c r="D642" s="118" t="s">
        <v>68</v>
      </c>
      <c r="E642" s="119" t="s">
        <v>692</v>
      </c>
      <c r="F642" s="120" t="s">
        <v>693</v>
      </c>
      <c r="G642" s="121" t="s">
        <v>140</v>
      </c>
      <c r="H642" s="122">
        <v>13.41</v>
      </c>
      <c r="I642" s="123"/>
      <c r="J642" s="122">
        <f>ROUND(I642*H642,1)</f>
        <v>0</v>
      </c>
      <c r="K642" s="120" t="s">
        <v>122</v>
      </c>
      <c r="L642" s="33"/>
      <c r="M642" s="124" t="s">
        <v>7</v>
      </c>
      <c r="N642" s="125" t="s">
        <v>25</v>
      </c>
      <c r="O642" s="24"/>
      <c r="P642" s="126">
        <f>O642*H642</f>
        <v>0</v>
      </c>
      <c r="Q642" s="126">
        <v>0</v>
      </c>
      <c r="R642" s="126">
        <f>Q642*H642</f>
        <v>0</v>
      </c>
      <c r="S642" s="126">
        <v>1.8</v>
      </c>
      <c r="T642" s="127">
        <f>S642*H642</f>
        <v>24.138</v>
      </c>
      <c r="AR642" s="12" t="s">
        <v>71</v>
      </c>
      <c r="AT642" s="12" t="s">
        <v>68</v>
      </c>
      <c r="AU642" s="12" t="s">
        <v>70</v>
      </c>
      <c r="AY642" s="12" t="s">
        <v>67</v>
      </c>
      <c r="BE642" s="128">
        <f>IF(N642="základní",J642,0)</f>
        <v>0</v>
      </c>
      <c r="BF642" s="128">
        <f>IF(N642="snížená",J642,0)</f>
        <v>0</v>
      </c>
      <c r="BG642" s="128">
        <f>IF(N642="zákl. přenesená",J642,0)</f>
        <v>0</v>
      </c>
      <c r="BH642" s="128">
        <f>IF(N642="sníž. přenesená",J642,0)</f>
        <v>0</v>
      </c>
      <c r="BI642" s="128">
        <f>IF(N642="nulová",J642,0)</f>
        <v>0</v>
      </c>
      <c r="BJ642" s="12" t="s">
        <v>37</v>
      </c>
      <c r="BK642" s="128">
        <f>ROUND(I642*H642,1)</f>
        <v>0</v>
      </c>
      <c r="BL642" s="12" t="s">
        <v>71</v>
      </c>
      <c r="BM642" s="12" t="s">
        <v>694</v>
      </c>
    </row>
    <row r="643" spans="2:51" s="7" customFormat="1" ht="13.5">
      <c r="B643" s="142"/>
      <c r="C643" s="143"/>
      <c r="D643" s="129" t="s">
        <v>126</v>
      </c>
      <c r="E643" s="144" t="s">
        <v>7</v>
      </c>
      <c r="F643" s="145" t="s">
        <v>342</v>
      </c>
      <c r="G643" s="143"/>
      <c r="H643" s="144" t="s">
        <v>7</v>
      </c>
      <c r="I643" s="146"/>
      <c r="J643" s="143"/>
      <c r="K643" s="143"/>
      <c r="L643" s="147"/>
      <c r="M643" s="148"/>
      <c r="N643" s="149"/>
      <c r="O643" s="149"/>
      <c r="P643" s="149"/>
      <c r="Q643" s="149"/>
      <c r="R643" s="149"/>
      <c r="S643" s="149"/>
      <c r="T643" s="150"/>
      <c r="AT643" s="151" t="s">
        <v>126</v>
      </c>
      <c r="AU643" s="151" t="s">
        <v>70</v>
      </c>
      <c r="AV643" s="7" t="s">
        <v>37</v>
      </c>
      <c r="AW643" s="7" t="s">
        <v>18</v>
      </c>
      <c r="AX643" s="7" t="s">
        <v>36</v>
      </c>
      <c r="AY643" s="151" t="s">
        <v>67</v>
      </c>
    </row>
    <row r="644" spans="2:51" s="8" customFormat="1" ht="13.5">
      <c r="B644" s="152"/>
      <c r="C644" s="153"/>
      <c r="D644" s="129" t="s">
        <v>126</v>
      </c>
      <c r="E644" s="154" t="s">
        <v>7</v>
      </c>
      <c r="F644" s="155" t="s">
        <v>695</v>
      </c>
      <c r="G644" s="153"/>
      <c r="H644" s="156">
        <v>1.01</v>
      </c>
      <c r="I644" s="157"/>
      <c r="J644" s="153"/>
      <c r="K644" s="153"/>
      <c r="L644" s="158"/>
      <c r="M644" s="159"/>
      <c r="N644" s="160"/>
      <c r="O644" s="160"/>
      <c r="P644" s="160"/>
      <c r="Q644" s="160"/>
      <c r="R644" s="160"/>
      <c r="S644" s="160"/>
      <c r="T644" s="161"/>
      <c r="AT644" s="162" t="s">
        <v>126</v>
      </c>
      <c r="AU644" s="162" t="s">
        <v>70</v>
      </c>
      <c r="AV644" s="8" t="s">
        <v>38</v>
      </c>
      <c r="AW644" s="8" t="s">
        <v>18</v>
      </c>
      <c r="AX644" s="8" t="s">
        <v>36</v>
      </c>
      <c r="AY644" s="162" t="s">
        <v>67</v>
      </c>
    </row>
    <row r="645" spans="2:51" s="7" customFormat="1" ht="13.5">
      <c r="B645" s="142"/>
      <c r="C645" s="143"/>
      <c r="D645" s="129" t="s">
        <v>126</v>
      </c>
      <c r="E645" s="144" t="s">
        <v>7</v>
      </c>
      <c r="F645" s="145" t="s">
        <v>423</v>
      </c>
      <c r="G645" s="143"/>
      <c r="H645" s="144" t="s">
        <v>7</v>
      </c>
      <c r="I645" s="146"/>
      <c r="J645" s="143"/>
      <c r="K645" s="143"/>
      <c r="L645" s="147"/>
      <c r="M645" s="148"/>
      <c r="N645" s="149"/>
      <c r="O645" s="149"/>
      <c r="P645" s="149"/>
      <c r="Q645" s="149"/>
      <c r="R645" s="149"/>
      <c r="S645" s="149"/>
      <c r="T645" s="150"/>
      <c r="AT645" s="151" t="s">
        <v>126</v>
      </c>
      <c r="AU645" s="151" t="s">
        <v>70</v>
      </c>
      <c r="AV645" s="7" t="s">
        <v>37</v>
      </c>
      <c r="AW645" s="7" t="s">
        <v>18</v>
      </c>
      <c r="AX645" s="7" t="s">
        <v>36</v>
      </c>
      <c r="AY645" s="151" t="s">
        <v>67</v>
      </c>
    </row>
    <row r="646" spans="2:51" s="8" customFormat="1" ht="13.5">
      <c r="B646" s="152"/>
      <c r="C646" s="153"/>
      <c r="D646" s="129" t="s">
        <v>126</v>
      </c>
      <c r="E646" s="154" t="s">
        <v>7</v>
      </c>
      <c r="F646" s="155" t="s">
        <v>696</v>
      </c>
      <c r="G646" s="153"/>
      <c r="H646" s="156">
        <v>3.72</v>
      </c>
      <c r="I646" s="157"/>
      <c r="J646" s="153"/>
      <c r="K646" s="153"/>
      <c r="L646" s="158"/>
      <c r="M646" s="159"/>
      <c r="N646" s="160"/>
      <c r="O646" s="160"/>
      <c r="P646" s="160"/>
      <c r="Q646" s="160"/>
      <c r="R646" s="160"/>
      <c r="S646" s="160"/>
      <c r="T646" s="161"/>
      <c r="AT646" s="162" t="s">
        <v>126</v>
      </c>
      <c r="AU646" s="162" t="s">
        <v>70</v>
      </c>
      <c r="AV646" s="8" t="s">
        <v>38</v>
      </c>
      <c r="AW646" s="8" t="s">
        <v>18</v>
      </c>
      <c r="AX646" s="8" t="s">
        <v>36</v>
      </c>
      <c r="AY646" s="162" t="s">
        <v>67</v>
      </c>
    </row>
    <row r="647" spans="2:51" s="7" customFormat="1" ht="13.5">
      <c r="B647" s="142"/>
      <c r="C647" s="143"/>
      <c r="D647" s="129" t="s">
        <v>126</v>
      </c>
      <c r="E647" s="144" t="s">
        <v>7</v>
      </c>
      <c r="F647" s="145" t="s">
        <v>425</v>
      </c>
      <c r="G647" s="143"/>
      <c r="H647" s="144" t="s">
        <v>7</v>
      </c>
      <c r="I647" s="146"/>
      <c r="J647" s="143"/>
      <c r="K647" s="143"/>
      <c r="L647" s="147"/>
      <c r="M647" s="148"/>
      <c r="N647" s="149"/>
      <c r="O647" s="149"/>
      <c r="P647" s="149"/>
      <c r="Q647" s="149"/>
      <c r="R647" s="149"/>
      <c r="S647" s="149"/>
      <c r="T647" s="150"/>
      <c r="AT647" s="151" t="s">
        <v>126</v>
      </c>
      <c r="AU647" s="151" t="s">
        <v>70</v>
      </c>
      <c r="AV647" s="7" t="s">
        <v>37</v>
      </c>
      <c r="AW647" s="7" t="s">
        <v>18</v>
      </c>
      <c r="AX647" s="7" t="s">
        <v>36</v>
      </c>
      <c r="AY647" s="151" t="s">
        <v>67</v>
      </c>
    </row>
    <row r="648" spans="2:51" s="8" customFormat="1" ht="13.5">
      <c r="B648" s="152"/>
      <c r="C648" s="153"/>
      <c r="D648" s="129" t="s">
        <v>126</v>
      </c>
      <c r="E648" s="154" t="s">
        <v>7</v>
      </c>
      <c r="F648" s="155" t="s">
        <v>696</v>
      </c>
      <c r="G648" s="153"/>
      <c r="H648" s="156">
        <v>3.72</v>
      </c>
      <c r="I648" s="157"/>
      <c r="J648" s="153"/>
      <c r="K648" s="153"/>
      <c r="L648" s="158"/>
      <c r="M648" s="159"/>
      <c r="N648" s="160"/>
      <c r="O648" s="160"/>
      <c r="P648" s="160"/>
      <c r="Q648" s="160"/>
      <c r="R648" s="160"/>
      <c r="S648" s="160"/>
      <c r="T648" s="161"/>
      <c r="AT648" s="162" t="s">
        <v>126</v>
      </c>
      <c r="AU648" s="162" t="s">
        <v>70</v>
      </c>
      <c r="AV648" s="8" t="s">
        <v>38</v>
      </c>
      <c r="AW648" s="8" t="s">
        <v>18</v>
      </c>
      <c r="AX648" s="8" t="s">
        <v>36</v>
      </c>
      <c r="AY648" s="162" t="s">
        <v>67</v>
      </c>
    </row>
    <row r="649" spans="2:51" s="7" customFormat="1" ht="13.5">
      <c r="B649" s="142"/>
      <c r="C649" s="143"/>
      <c r="D649" s="129" t="s">
        <v>126</v>
      </c>
      <c r="E649" s="144" t="s">
        <v>7</v>
      </c>
      <c r="F649" s="145" t="s">
        <v>426</v>
      </c>
      <c r="G649" s="143"/>
      <c r="H649" s="144" t="s">
        <v>7</v>
      </c>
      <c r="I649" s="146"/>
      <c r="J649" s="143"/>
      <c r="K649" s="143"/>
      <c r="L649" s="147"/>
      <c r="M649" s="148"/>
      <c r="N649" s="149"/>
      <c r="O649" s="149"/>
      <c r="P649" s="149"/>
      <c r="Q649" s="149"/>
      <c r="R649" s="149"/>
      <c r="S649" s="149"/>
      <c r="T649" s="150"/>
      <c r="AT649" s="151" t="s">
        <v>126</v>
      </c>
      <c r="AU649" s="151" t="s">
        <v>70</v>
      </c>
      <c r="AV649" s="7" t="s">
        <v>37</v>
      </c>
      <c r="AW649" s="7" t="s">
        <v>18</v>
      </c>
      <c r="AX649" s="7" t="s">
        <v>36</v>
      </c>
      <c r="AY649" s="151" t="s">
        <v>67</v>
      </c>
    </row>
    <row r="650" spans="2:51" s="8" customFormat="1" ht="13.5">
      <c r="B650" s="152"/>
      <c r="C650" s="153"/>
      <c r="D650" s="129" t="s">
        <v>126</v>
      </c>
      <c r="E650" s="154" t="s">
        <v>7</v>
      </c>
      <c r="F650" s="155" t="s">
        <v>696</v>
      </c>
      <c r="G650" s="153"/>
      <c r="H650" s="156">
        <v>3.72</v>
      </c>
      <c r="I650" s="157"/>
      <c r="J650" s="153"/>
      <c r="K650" s="153"/>
      <c r="L650" s="158"/>
      <c r="M650" s="159"/>
      <c r="N650" s="160"/>
      <c r="O650" s="160"/>
      <c r="P650" s="160"/>
      <c r="Q650" s="160"/>
      <c r="R650" s="160"/>
      <c r="S650" s="160"/>
      <c r="T650" s="161"/>
      <c r="AT650" s="162" t="s">
        <v>126</v>
      </c>
      <c r="AU650" s="162" t="s">
        <v>70</v>
      </c>
      <c r="AV650" s="8" t="s">
        <v>38</v>
      </c>
      <c r="AW650" s="8" t="s">
        <v>18</v>
      </c>
      <c r="AX650" s="8" t="s">
        <v>36</v>
      </c>
      <c r="AY650" s="162" t="s">
        <v>67</v>
      </c>
    </row>
    <row r="651" spans="2:51" s="7" customFormat="1" ht="13.5">
      <c r="B651" s="142"/>
      <c r="C651" s="143"/>
      <c r="D651" s="129" t="s">
        <v>126</v>
      </c>
      <c r="E651" s="144" t="s">
        <v>7</v>
      </c>
      <c r="F651" s="145" t="s">
        <v>427</v>
      </c>
      <c r="G651" s="143"/>
      <c r="H651" s="144" t="s">
        <v>7</v>
      </c>
      <c r="I651" s="146"/>
      <c r="J651" s="143"/>
      <c r="K651" s="143"/>
      <c r="L651" s="147"/>
      <c r="M651" s="148"/>
      <c r="N651" s="149"/>
      <c r="O651" s="149"/>
      <c r="P651" s="149"/>
      <c r="Q651" s="149"/>
      <c r="R651" s="149"/>
      <c r="S651" s="149"/>
      <c r="T651" s="150"/>
      <c r="AT651" s="151" t="s">
        <v>126</v>
      </c>
      <c r="AU651" s="151" t="s">
        <v>70</v>
      </c>
      <c r="AV651" s="7" t="s">
        <v>37</v>
      </c>
      <c r="AW651" s="7" t="s">
        <v>18</v>
      </c>
      <c r="AX651" s="7" t="s">
        <v>36</v>
      </c>
      <c r="AY651" s="151" t="s">
        <v>67</v>
      </c>
    </row>
    <row r="652" spans="2:51" s="8" customFormat="1" ht="13.5">
      <c r="B652" s="152"/>
      <c r="C652" s="153"/>
      <c r="D652" s="129" t="s">
        <v>126</v>
      </c>
      <c r="E652" s="154" t="s">
        <v>7</v>
      </c>
      <c r="F652" s="155" t="s">
        <v>697</v>
      </c>
      <c r="G652" s="153"/>
      <c r="H652" s="156">
        <v>1.24</v>
      </c>
      <c r="I652" s="157"/>
      <c r="J652" s="153"/>
      <c r="K652" s="153"/>
      <c r="L652" s="158"/>
      <c r="M652" s="159"/>
      <c r="N652" s="160"/>
      <c r="O652" s="160"/>
      <c r="P652" s="160"/>
      <c r="Q652" s="160"/>
      <c r="R652" s="160"/>
      <c r="S652" s="160"/>
      <c r="T652" s="161"/>
      <c r="AT652" s="162" t="s">
        <v>126</v>
      </c>
      <c r="AU652" s="162" t="s">
        <v>70</v>
      </c>
      <c r="AV652" s="8" t="s">
        <v>38</v>
      </c>
      <c r="AW652" s="8" t="s">
        <v>18</v>
      </c>
      <c r="AX652" s="8" t="s">
        <v>36</v>
      </c>
      <c r="AY652" s="162" t="s">
        <v>67</v>
      </c>
    </row>
    <row r="653" spans="2:51" s="9" customFormat="1" ht="13.5">
      <c r="B653" s="163"/>
      <c r="C653" s="164"/>
      <c r="D653" s="129" t="s">
        <v>126</v>
      </c>
      <c r="E653" s="165" t="s">
        <v>7</v>
      </c>
      <c r="F653" s="166" t="s">
        <v>155</v>
      </c>
      <c r="G653" s="164"/>
      <c r="H653" s="167">
        <v>13.41</v>
      </c>
      <c r="I653" s="168"/>
      <c r="J653" s="164"/>
      <c r="K653" s="164"/>
      <c r="L653" s="169"/>
      <c r="M653" s="170"/>
      <c r="N653" s="171"/>
      <c r="O653" s="171"/>
      <c r="P653" s="171"/>
      <c r="Q653" s="171"/>
      <c r="R653" s="171"/>
      <c r="S653" s="171"/>
      <c r="T653" s="172"/>
      <c r="AT653" s="173" t="s">
        <v>126</v>
      </c>
      <c r="AU653" s="173" t="s">
        <v>70</v>
      </c>
      <c r="AV653" s="9" t="s">
        <v>71</v>
      </c>
      <c r="AW653" s="9" t="s">
        <v>18</v>
      </c>
      <c r="AX653" s="9" t="s">
        <v>37</v>
      </c>
      <c r="AY653" s="173" t="s">
        <v>67</v>
      </c>
    </row>
    <row r="654" spans="2:65" s="1" customFormat="1" ht="16.5" customHeight="1">
      <c r="B654" s="23"/>
      <c r="C654" s="118" t="s">
        <v>698</v>
      </c>
      <c r="D654" s="118" t="s">
        <v>68</v>
      </c>
      <c r="E654" s="119" t="s">
        <v>699</v>
      </c>
      <c r="F654" s="120" t="s">
        <v>700</v>
      </c>
      <c r="G654" s="121" t="s">
        <v>69</v>
      </c>
      <c r="H654" s="122">
        <v>8</v>
      </c>
      <c r="I654" s="123"/>
      <c r="J654" s="122">
        <f>ROUND(I654*H654,1)</f>
        <v>0</v>
      </c>
      <c r="K654" s="120" t="s">
        <v>122</v>
      </c>
      <c r="L654" s="33"/>
      <c r="M654" s="124" t="s">
        <v>7</v>
      </c>
      <c r="N654" s="125" t="s">
        <v>25</v>
      </c>
      <c r="O654" s="24"/>
      <c r="P654" s="126">
        <f>O654*H654</f>
        <v>0</v>
      </c>
      <c r="Q654" s="126">
        <v>0</v>
      </c>
      <c r="R654" s="126">
        <f>Q654*H654</f>
        <v>0</v>
      </c>
      <c r="S654" s="126">
        <v>0.039</v>
      </c>
      <c r="T654" s="127">
        <f>S654*H654</f>
        <v>0.312</v>
      </c>
      <c r="AR654" s="12" t="s">
        <v>71</v>
      </c>
      <c r="AT654" s="12" t="s">
        <v>68</v>
      </c>
      <c r="AU654" s="12" t="s">
        <v>70</v>
      </c>
      <c r="AY654" s="12" t="s">
        <v>67</v>
      </c>
      <c r="BE654" s="128">
        <f>IF(N654="základní",J654,0)</f>
        <v>0</v>
      </c>
      <c r="BF654" s="128">
        <f>IF(N654="snížená",J654,0)</f>
        <v>0</v>
      </c>
      <c r="BG654" s="128">
        <f>IF(N654="zákl. přenesená",J654,0)</f>
        <v>0</v>
      </c>
      <c r="BH654" s="128">
        <f>IF(N654="sníž. přenesená",J654,0)</f>
        <v>0</v>
      </c>
      <c r="BI654" s="128">
        <f>IF(N654="nulová",J654,0)</f>
        <v>0</v>
      </c>
      <c r="BJ654" s="12" t="s">
        <v>37</v>
      </c>
      <c r="BK654" s="128">
        <f>ROUND(I654*H654,1)</f>
        <v>0</v>
      </c>
      <c r="BL654" s="12" t="s">
        <v>71</v>
      </c>
      <c r="BM654" s="12" t="s">
        <v>701</v>
      </c>
    </row>
    <row r="655" spans="2:47" s="1" customFormat="1" ht="27">
      <c r="B655" s="23"/>
      <c r="C655" s="35"/>
      <c r="D655" s="129" t="s">
        <v>124</v>
      </c>
      <c r="E655" s="35"/>
      <c r="F655" s="130" t="s">
        <v>702</v>
      </c>
      <c r="G655" s="35"/>
      <c r="H655" s="35"/>
      <c r="I655" s="91"/>
      <c r="J655" s="35"/>
      <c r="K655" s="35"/>
      <c r="L655" s="33"/>
      <c r="M655" s="131"/>
      <c r="N655" s="24"/>
      <c r="O655" s="24"/>
      <c r="P655" s="24"/>
      <c r="Q655" s="24"/>
      <c r="R655" s="24"/>
      <c r="S655" s="24"/>
      <c r="T655" s="38"/>
      <c r="AT655" s="12" t="s">
        <v>124</v>
      </c>
      <c r="AU655" s="12" t="s">
        <v>70</v>
      </c>
    </row>
    <row r="656" spans="2:51" s="7" customFormat="1" ht="13.5">
      <c r="B656" s="142"/>
      <c r="C656" s="143"/>
      <c r="D656" s="129" t="s">
        <v>126</v>
      </c>
      <c r="E656" s="144" t="s">
        <v>7</v>
      </c>
      <c r="F656" s="145" t="s">
        <v>479</v>
      </c>
      <c r="G656" s="143"/>
      <c r="H656" s="144" t="s">
        <v>7</v>
      </c>
      <c r="I656" s="146"/>
      <c r="J656" s="143"/>
      <c r="K656" s="143"/>
      <c r="L656" s="147"/>
      <c r="M656" s="148"/>
      <c r="N656" s="149"/>
      <c r="O656" s="149"/>
      <c r="P656" s="149"/>
      <c r="Q656" s="149"/>
      <c r="R656" s="149"/>
      <c r="S656" s="149"/>
      <c r="T656" s="150"/>
      <c r="AT656" s="151" t="s">
        <v>126</v>
      </c>
      <c r="AU656" s="151" t="s">
        <v>70</v>
      </c>
      <c r="AV656" s="7" t="s">
        <v>37</v>
      </c>
      <c r="AW656" s="7" t="s">
        <v>18</v>
      </c>
      <c r="AX656" s="7" t="s">
        <v>36</v>
      </c>
      <c r="AY656" s="151" t="s">
        <v>67</v>
      </c>
    </row>
    <row r="657" spans="2:51" s="8" customFormat="1" ht="13.5">
      <c r="B657" s="152"/>
      <c r="C657" s="153"/>
      <c r="D657" s="129" t="s">
        <v>126</v>
      </c>
      <c r="E657" s="154" t="s">
        <v>7</v>
      </c>
      <c r="F657" s="155" t="s">
        <v>211</v>
      </c>
      <c r="G657" s="153"/>
      <c r="H657" s="156">
        <v>8</v>
      </c>
      <c r="I657" s="157"/>
      <c r="J657" s="153"/>
      <c r="K657" s="153"/>
      <c r="L657" s="158"/>
      <c r="M657" s="159"/>
      <c r="N657" s="160"/>
      <c r="O657" s="160"/>
      <c r="P657" s="160"/>
      <c r="Q657" s="160"/>
      <c r="R657" s="160"/>
      <c r="S657" s="160"/>
      <c r="T657" s="161"/>
      <c r="AT657" s="162" t="s">
        <v>126</v>
      </c>
      <c r="AU657" s="162" t="s">
        <v>70</v>
      </c>
      <c r="AV657" s="8" t="s">
        <v>38</v>
      </c>
      <c r="AW657" s="8" t="s">
        <v>18</v>
      </c>
      <c r="AX657" s="8" t="s">
        <v>37</v>
      </c>
      <c r="AY657" s="162" t="s">
        <v>67</v>
      </c>
    </row>
    <row r="658" spans="2:65" s="1" customFormat="1" ht="16.5" customHeight="1">
      <c r="B658" s="23"/>
      <c r="C658" s="118" t="s">
        <v>703</v>
      </c>
      <c r="D658" s="118" t="s">
        <v>68</v>
      </c>
      <c r="E658" s="119" t="s">
        <v>704</v>
      </c>
      <c r="F658" s="120" t="s">
        <v>705</v>
      </c>
      <c r="G658" s="121" t="s">
        <v>121</v>
      </c>
      <c r="H658" s="122">
        <v>22.6</v>
      </c>
      <c r="I658" s="123"/>
      <c r="J658" s="122">
        <f>ROUND(I658*H658,1)</f>
        <v>0</v>
      </c>
      <c r="K658" s="120" t="s">
        <v>122</v>
      </c>
      <c r="L658" s="33"/>
      <c r="M658" s="124" t="s">
        <v>7</v>
      </c>
      <c r="N658" s="125" t="s">
        <v>25</v>
      </c>
      <c r="O658" s="24"/>
      <c r="P658" s="126">
        <f>O658*H658</f>
        <v>0</v>
      </c>
      <c r="Q658" s="126">
        <v>3E-05</v>
      </c>
      <c r="R658" s="126">
        <f>Q658*H658</f>
        <v>0.0006780000000000001</v>
      </c>
      <c r="S658" s="126">
        <v>0</v>
      </c>
      <c r="T658" s="127">
        <f>S658*H658</f>
        <v>0</v>
      </c>
      <c r="AR658" s="12" t="s">
        <v>71</v>
      </c>
      <c r="AT658" s="12" t="s">
        <v>68</v>
      </c>
      <c r="AU658" s="12" t="s">
        <v>70</v>
      </c>
      <c r="AY658" s="12" t="s">
        <v>67</v>
      </c>
      <c r="BE658" s="128">
        <f>IF(N658="základní",J658,0)</f>
        <v>0</v>
      </c>
      <c r="BF658" s="128">
        <f>IF(N658="snížená",J658,0)</f>
        <v>0</v>
      </c>
      <c r="BG658" s="128">
        <f>IF(N658="zákl. přenesená",J658,0)</f>
        <v>0</v>
      </c>
      <c r="BH658" s="128">
        <f>IF(N658="sníž. přenesená",J658,0)</f>
        <v>0</v>
      </c>
      <c r="BI658" s="128">
        <f>IF(N658="nulová",J658,0)</f>
        <v>0</v>
      </c>
      <c r="BJ658" s="12" t="s">
        <v>37</v>
      </c>
      <c r="BK658" s="128">
        <f>ROUND(I658*H658,1)</f>
        <v>0</v>
      </c>
      <c r="BL658" s="12" t="s">
        <v>71</v>
      </c>
      <c r="BM658" s="12" t="s">
        <v>706</v>
      </c>
    </row>
    <row r="659" spans="2:47" s="1" customFormat="1" ht="54">
      <c r="B659" s="23"/>
      <c r="C659" s="35"/>
      <c r="D659" s="129" t="s">
        <v>124</v>
      </c>
      <c r="E659" s="35"/>
      <c r="F659" s="130" t="s">
        <v>707</v>
      </c>
      <c r="G659" s="35"/>
      <c r="H659" s="35"/>
      <c r="I659" s="91"/>
      <c r="J659" s="35"/>
      <c r="K659" s="35"/>
      <c r="L659" s="33"/>
      <c r="M659" s="131"/>
      <c r="N659" s="24"/>
      <c r="O659" s="24"/>
      <c r="P659" s="24"/>
      <c r="Q659" s="24"/>
      <c r="R659" s="24"/>
      <c r="S659" s="24"/>
      <c r="T659" s="38"/>
      <c r="AT659" s="12" t="s">
        <v>124</v>
      </c>
      <c r="AU659" s="12" t="s">
        <v>70</v>
      </c>
    </row>
    <row r="660" spans="2:51" s="7" customFormat="1" ht="13.5">
      <c r="B660" s="142"/>
      <c r="C660" s="143"/>
      <c r="D660" s="129" t="s">
        <v>126</v>
      </c>
      <c r="E660" s="144" t="s">
        <v>7</v>
      </c>
      <c r="F660" s="145" t="s">
        <v>547</v>
      </c>
      <c r="G660" s="143"/>
      <c r="H660" s="144" t="s">
        <v>7</v>
      </c>
      <c r="I660" s="146"/>
      <c r="J660" s="143"/>
      <c r="K660" s="143"/>
      <c r="L660" s="147"/>
      <c r="M660" s="148"/>
      <c r="N660" s="149"/>
      <c r="O660" s="149"/>
      <c r="P660" s="149"/>
      <c r="Q660" s="149"/>
      <c r="R660" s="149"/>
      <c r="S660" s="149"/>
      <c r="T660" s="150"/>
      <c r="AT660" s="151" t="s">
        <v>126</v>
      </c>
      <c r="AU660" s="151" t="s">
        <v>70</v>
      </c>
      <c r="AV660" s="7" t="s">
        <v>37</v>
      </c>
      <c r="AW660" s="7" t="s">
        <v>18</v>
      </c>
      <c r="AX660" s="7" t="s">
        <v>36</v>
      </c>
      <c r="AY660" s="151" t="s">
        <v>67</v>
      </c>
    </row>
    <row r="661" spans="2:51" s="8" customFormat="1" ht="13.5">
      <c r="B661" s="152"/>
      <c r="C661" s="153"/>
      <c r="D661" s="129" t="s">
        <v>126</v>
      </c>
      <c r="E661" s="154" t="s">
        <v>7</v>
      </c>
      <c r="F661" s="155" t="s">
        <v>708</v>
      </c>
      <c r="G661" s="153"/>
      <c r="H661" s="156">
        <v>22.6</v>
      </c>
      <c r="I661" s="157"/>
      <c r="J661" s="153"/>
      <c r="K661" s="153"/>
      <c r="L661" s="158"/>
      <c r="M661" s="159"/>
      <c r="N661" s="160"/>
      <c r="O661" s="160"/>
      <c r="P661" s="160"/>
      <c r="Q661" s="160"/>
      <c r="R661" s="160"/>
      <c r="S661" s="160"/>
      <c r="T661" s="161"/>
      <c r="AT661" s="162" t="s">
        <v>126</v>
      </c>
      <c r="AU661" s="162" t="s">
        <v>70</v>
      </c>
      <c r="AV661" s="8" t="s">
        <v>38</v>
      </c>
      <c r="AW661" s="8" t="s">
        <v>18</v>
      </c>
      <c r="AX661" s="8" t="s">
        <v>37</v>
      </c>
      <c r="AY661" s="162" t="s">
        <v>67</v>
      </c>
    </row>
    <row r="662" spans="2:65" s="1" customFormat="1" ht="25.5" customHeight="1">
      <c r="B662" s="23"/>
      <c r="C662" s="118" t="s">
        <v>709</v>
      </c>
      <c r="D662" s="118" t="s">
        <v>68</v>
      </c>
      <c r="E662" s="119" t="s">
        <v>710</v>
      </c>
      <c r="F662" s="120" t="s">
        <v>711</v>
      </c>
      <c r="G662" s="121" t="s">
        <v>121</v>
      </c>
      <c r="H662" s="122">
        <v>4.8</v>
      </c>
      <c r="I662" s="123"/>
      <c r="J662" s="122">
        <f>ROUND(I662*H662,1)</f>
        <v>0</v>
      </c>
      <c r="K662" s="120" t="s">
        <v>122</v>
      </c>
      <c r="L662" s="33"/>
      <c r="M662" s="124" t="s">
        <v>7</v>
      </c>
      <c r="N662" s="125" t="s">
        <v>25</v>
      </c>
      <c r="O662" s="24"/>
      <c r="P662" s="126">
        <f>O662*H662</f>
        <v>0</v>
      </c>
      <c r="Q662" s="126">
        <v>0</v>
      </c>
      <c r="R662" s="126">
        <f>Q662*H662</f>
        <v>0</v>
      </c>
      <c r="S662" s="126">
        <v>0.065</v>
      </c>
      <c r="T662" s="127">
        <f>S662*H662</f>
        <v>0.312</v>
      </c>
      <c r="AR662" s="12" t="s">
        <v>71</v>
      </c>
      <c r="AT662" s="12" t="s">
        <v>68</v>
      </c>
      <c r="AU662" s="12" t="s">
        <v>70</v>
      </c>
      <c r="AY662" s="12" t="s">
        <v>67</v>
      </c>
      <c r="BE662" s="128">
        <f>IF(N662="základní",J662,0)</f>
        <v>0</v>
      </c>
      <c r="BF662" s="128">
        <f>IF(N662="snížená",J662,0)</f>
        <v>0</v>
      </c>
      <c r="BG662" s="128">
        <f>IF(N662="zákl. přenesená",J662,0)</f>
        <v>0</v>
      </c>
      <c r="BH662" s="128">
        <f>IF(N662="sníž. přenesená",J662,0)</f>
        <v>0</v>
      </c>
      <c r="BI662" s="128">
        <f>IF(N662="nulová",J662,0)</f>
        <v>0</v>
      </c>
      <c r="BJ662" s="12" t="s">
        <v>37</v>
      </c>
      <c r="BK662" s="128">
        <f>ROUND(I662*H662,1)</f>
        <v>0</v>
      </c>
      <c r="BL662" s="12" t="s">
        <v>71</v>
      </c>
      <c r="BM662" s="12" t="s">
        <v>712</v>
      </c>
    </row>
    <row r="663" spans="2:51" s="7" customFormat="1" ht="13.5">
      <c r="B663" s="142"/>
      <c r="C663" s="143"/>
      <c r="D663" s="129" t="s">
        <v>126</v>
      </c>
      <c r="E663" s="144" t="s">
        <v>7</v>
      </c>
      <c r="F663" s="145" t="s">
        <v>342</v>
      </c>
      <c r="G663" s="143"/>
      <c r="H663" s="144" t="s">
        <v>7</v>
      </c>
      <c r="I663" s="146"/>
      <c r="J663" s="143"/>
      <c r="K663" s="143"/>
      <c r="L663" s="147"/>
      <c r="M663" s="148"/>
      <c r="N663" s="149"/>
      <c r="O663" s="149"/>
      <c r="P663" s="149"/>
      <c r="Q663" s="149"/>
      <c r="R663" s="149"/>
      <c r="S663" s="149"/>
      <c r="T663" s="150"/>
      <c r="AT663" s="151" t="s">
        <v>126</v>
      </c>
      <c r="AU663" s="151" t="s">
        <v>70</v>
      </c>
      <c r="AV663" s="7" t="s">
        <v>37</v>
      </c>
      <c r="AW663" s="7" t="s">
        <v>18</v>
      </c>
      <c r="AX663" s="7" t="s">
        <v>36</v>
      </c>
      <c r="AY663" s="151" t="s">
        <v>67</v>
      </c>
    </row>
    <row r="664" spans="2:51" s="8" customFormat="1" ht="13.5">
      <c r="B664" s="152"/>
      <c r="C664" s="153"/>
      <c r="D664" s="129" t="s">
        <v>126</v>
      </c>
      <c r="E664" s="154" t="s">
        <v>7</v>
      </c>
      <c r="F664" s="155" t="s">
        <v>713</v>
      </c>
      <c r="G664" s="153"/>
      <c r="H664" s="156">
        <v>4.8</v>
      </c>
      <c r="I664" s="157"/>
      <c r="J664" s="153"/>
      <c r="K664" s="153"/>
      <c r="L664" s="158"/>
      <c r="M664" s="159"/>
      <c r="N664" s="160"/>
      <c r="O664" s="160"/>
      <c r="P664" s="160"/>
      <c r="Q664" s="160"/>
      <c r="R664" s="160"/>
      <c r="S664" s="160"/>
      <c r="T664" s="161"/>
      <c r="AT664" s="162" t="s">
        <v>126</v>
      </c>
      <c r="AU664" s="162" t="s">
        <v>70</v>
      </c>
      <c r="AV664" s="8" t="s">
        <v>38</v>
      </c>
      <c r="AW664" s="8" t="s">
        <v>18</v>
      </c>
      <c r="AX664" s="8" t="s">
        <v>37</v>
      </c>
      <c r="AY664" s="162" t="s">
        <v>67</v>
      </c>
    </row>
    <row r="665" spans="2:65" s="1" customFormat="1" ht="25.5" customHeight="1">
      <c r="B665" s="23"/>
      <c r="C665" s="118" t="s">
        <v>714</v>
      </c>
      <c r="D665" s="118" t="s">
        <v>68</v>
      </c>
      <c r="E665" s="119" t="s">
        <v>715</v>
      </c>
      <c r="F665" s="120" t="s">
        <v>716</v>
      </c>
      <c r="G665" s="121" t="s">
        <v>131</v>
      </c>
      <c r="H665" s="122">
        <v>166.47</v>
      </c>
      <c r="I665" s="123"/>
      <c r="J665" s="122">
        <f>ROUND(I665*H665,1)</f>
        <v>0</v>
      </c>
      <c r="K665" s="120" t="s">
        <v>122</v>
      </c>
      <c r="L665" s="33"/>
      <c r="M665" s="124" t="s">
        <v>7</v>
      </c>
      <c r="N665" s="125" t="s">
        <v>25</v>
      </c>
      <c r="O665" s="24"/>
      <c r="P665" s="126">
        <f>O665*H665</f>
        <v>0</v>
      </c>
      <c r="Q665" s="126">
        <v>0</v>
      </c>
      <c r="R665" s="126">
        <f>Q665*H665</f>
        <v>0</v>
      </c>
      <c r="S665" s="126">
        <v>0.004</v>
      </c>
      <c r="T665" s="127">
        <f>S665*H665</f>
        <v>0.66588</v>
      </c>
      <c r="AR665" s="12" t="s">
        <v>71</v>
      </c>
      <c r="AT665" s="12" t="s">
        <v>68</v>
      </c>
      <c r="AU665" s="12" t="s">
        <v>70</v>
      </c>
      <c r="AY665" s="12" t="s">
        <v>67</v>
      </c>
      <c r="BE665" s="128">
        <f>IF(N665="základní",J665,0)</f>
        <v>0</v>
      </c>
      <c r="BF665" s="128">
        <f>IF(N665="snížená",J665,0)</f>
        <v>0</v>
      </c>
      <c r="BG665" s="128">
        <f>IF(N665="zákl. přenesená",J665,0)</f>
        <v>0</v>
      </c>
      <c r="BH665" s="128">
        <f>IF(N665="sníž. přenesená",J665,0)</f>
        <v>0</v>
      </c>
      <c r="BI665" s="128">
        <f>IF(N665="nulová",J665,0)</f>
        <v>0</v>
      </c>
      <c r="BJ665" s="12" t="s">
        <v>37</v>
      </c>
      <c r="BK665" s="128">
        <f>ROUND(I665*H665,1)</f>
        <v>0</v>
      </c>
      <c r="BL665" s="12" t="s">
        <v>71</v>
      </c>
      <c r="BM665" s="12" t="s">
        <v>717</v>
      </c>
    </row>
    <row r="666" spans="2:47" s="1" customFormat="1" ht="27">
      <c r="B666" s="23"/>
      <c r="C666" s="35"/>
      <c r="D666" s="129" t="s">
        <v>124</v>
      </c>
      <c r="E666" s="35"/>
      <c r="F666" s="130" t="s">
        <v>718</v>
      </c>
      <c r="G666" s="35"/>
      <c r="H666" s="35"/>
      <c r="I666" s="91"/>
      <c r="J666" s="35"/>
      <c r="K666" s="35"/>
      <c r="L666" s="33"/>
      <c r="M666" s="131"/>
      <c r="N666" s="24"/>
      <c r="O666" s="24"/>
      <c r="P666" s="24"/>
      <c r="Q666" s="24"/>
      <c r="R666" s="24"/>
      <c r="S666" s="24"/>
      <c r="T666" s="38"/>
      <c r="AT666" s="12" t="s">
        <v>124</v>
      </c>
      <c r="AU666" s="12" t="s">
        <v>70</v>
      </c>
    </row>
    <row r="667" spans="2:51" s="7" customFormat="1" ht="13.5">
      <c r="B667" s="142"/>
      <c r="C667" s="143"/>
      <c r="D667" s="129" t="s">
        <v>126</v>
      </c>
      <c r="E667" s="144" t="s">
        <v>7</v>
      </c>
      <c r="F667" s="145" t="s">
        <v>342</v>
      </c>
      <c r="G667" s="143"/>
      <c r="H667" s="144" t="s">
        <v>7</v>
      </c>
      <c r="I667" s="146"/>
      <c r="J667" s="143"/>
      <c r="K667" s="143"/>
      <c r="L667" s="147"/>
      <c r="M667" s="148"/>
      <c r="N667" s="149"/>
      <c r="O667" s="149"/>
      <c r="P667" s="149"/>
      <c r="Q667" s="149"/>
      <c r="R667" s="149"/>
      <c r="S667" s="149"/>
      <c r="T667" s="150"/>
      <c r="AT667" s="151" t="s">
        <v>126</v>
      </c>
      <c r="AU667" s="151" t="s">
        <v>70</v>
      </c>
      <c r="AV667" s="7" t="s">
        <v>37</v>
      </c>
      <c r="AW667" s="7" t="s">
        <v>18</v>
      </c>
      <c r="AX667" s="7" t="s">
        <v>36</v>
      </c>
      <c r="AY667" s="151" t="s">
        <v>67</v>
      </c>
    </row>
    <row r="668" spans="2:51" s="8" customFormat="1" ht="13.5">
      <c r="B668" s="152"/>
      <c r="C668" s="153"/>
      <c r="D668" s="129" t="s">
        <v>126</v>
      </c>
      <c r="E668" s="154" t="s">
        <v>7</v>
      </c>
      <c r="F668" s="155" t="s">
        <v>719</v>
      </c>
      <c r="G668" s="153"/>
      <c r="H668" s="156">
        <v>12.3</v>
      </c>
      <c r="I668" s="157"/>
      <c r="J668" s="153"/>
      <c r="K668" s="153"/>
      <c r="L668" s="158"/>
      <c r="M668" s="159"/>
      <c r="N668" s="160"/>
      <c r="O668" s="160"/>
      <c r="P668" s="160"/>
      <c r="Q668" s="160"/>
      <c r="R668" s="160"/>
      <c r="S668" s="160"/>
      <c r="T668" s="161"/>
      <c r="AT668" s="162" t="s">
        <v>126</v>
      </c>
      <c r="AU668" s="162" t="s">
        <v>70</v>
      </c>
      <c r="AV668" s="8" t="s">
        <v>38</v>
      </c>
      <c r="AW668" s="8" t="s">
        <v>18</v>
      </c>
      <c r="AX668" s="8" t="s">
        <v>36</v>
      </c>
      <c r="AY668" s="162" t="s">
        <v>67</v>
      </c>
    </row>
    <row r="669" spans="2:51" s="7" customFormat="1" ht="13.5">
      <c r="B669" s="142"/>
      <c r="C669" s="143"/>
      <c r="D669" s="129" t="s">
        <v>126</v>
      </c>
      <c r="E669" s="144" t="s">
        <v>7</v>
      </c>
      <c r="F669" s="145" t="s">
        <v>720</v>
      </c>
      <c r="G669" s="143"/>
      <c r="H669" s="144" t="s">
        <v>7</v>
      </c>
      <c r="I669" s="146"/>
      <c r="J669" s="143"/>
      <c r="K669" s="143"/>
      <c r="L669" s="147"/>
      <c r="M669" s="148"/>
      <c r="N669" s="149"/>
      <c r="O669" s="149"/>
      <c r="P669" s="149"/>
      <c r="Q669" s="149"/>
      <c r="R669" s="149"/>
      <c r="S669" s="149"/>
      <c r="T669" s="150"/>
      <c r="AT669" s="151" t="s">
        <v>126</v>
      </c>
      <c r="AU669" s="151" t="s">
        <v>70</v>
      </c>
      <c r="AV669" s="7" t="s">
        <v>37</v>
      </c>
      <c r="AW669" s="7" t="s">
        <v>18</v>
      </c>
      <c r="AX669" s="7" t="s">
        <v>36</v>
      </c>
      <c r="AY669" s="151" t="s">
        <v>67</v>
      </c>
    </row>
    <row r="670" spans="2:51" s="8" customFormat="1" ht="13.5">
      <c r="B670" s="152"/>
      <c r="C670" s="153"/>
      <c r="D670" s="129" t="s">
        <v>126</v>
      </c>
      <c r="E670" s="154" t="s">
        <v>7</v>
      </c>
      <c r="F670" s="155" t="s">
        <v>721</v>
      </c>
      <c r="G670" s="153"/>
      <c r="H670" s="156">
        <v>151.97</v>
      </c>
      <c r="I670" s="157"/>
      <c r="J670" s="153"/>
      <c r="K670" s="153"/>
      <c r="L670" s="158"/>
      <c r="M670" s="159"/>
      <c r="N670" s="160"/>
      <c r="O670" s="160"/>
      <c r="P670" s="160"/>
      <c r="Q670" s="160"/>
      <c r="R670" s="160"/>
      <c r="S670" s="160"/>
      <c r="T670" s="161"/>
      <c r="AT670" s="162" t="s">
        <v>126</v>
      </c>
      <c r="AU670" s="162" t="s">
        <v>70</v>
      </c>
      <c r="AV670" s="8" t="s">
        <v>38</v>
      </c>
      <c r="AW670" s="8" t="s">
        <v>18</v>
      </c>
      <c r="AX670" s="8" t="s">
        <v>36</v>
      </c>
      <c r="AY670" s="162" t="s">
        <v>67</v>
      </c>
    </row>
    <row r="671" spans="2:51" s="7" customFormat="1" ht="13.5">
      <c r="B671" s="142"/>
      <c r="C671" s="143"/>
      <c r="D671" s="129" t="s">
        <v>126</v>
      </c>
      <c r="E671" s="144" t="s">
        <v>7</v>
      </c>
      <c r="F671" s="145" t="s">
        <v>427</v>
      </c>
      <c r="G671" s="143"/>
      <c r="H671" s="144" t="s">
        <v>7</v>
      </c>
      <c r="I671" s="146"/>
      <c r="J671" s="143"/>
      <c r="K671" s="143"/>
      <c r="L671" s="147"/>
      <c r="M671" s="148"/>
      <c r="N671" s="149"/>
      <c r="O671" s="149"/>
      <c r="P671" s="149"/>
      <c r="Q671" s="149"/>
      <c r="R671" s="149"/>
      <c r="S671" s="149"/>
      <c r="T671" s="150"/>
      <c r="AT671" s="151" t="s">
        <v>126</v>
      </c>
      <c r="AU671" s="151" t="s">
        <v>70</v>
      </c>
      <c r="AV671" s="7" t="s">
        <v>37</v>
      </c>
      <c r="AW671" s="7" t="s">
        <v>18</v>
      </c>
      <c r="AX671" s="7" t="s">
        <v>36</v>
      </c>
      <c r="AY671" s="151" t="s">
        <v>67</v>
      </c>
    </row>
    <row r="672" spans="2:51" s="8" customFormat="1" ht="13.5">
      <c r="B672" s="152"/>
      <c r="C672" s="153"/>
      <c r="D672" s="129" t="s">
        <v>126</v>
      </c>
      <c r="E672" s="154" t="s">
        <v>7</v>
      </c>
      <c r="F672" s="155" t="s">
        <v>651</v>
      </c>
      <c r="G672" s="153"/>
      <c r="H672" s="156">
        <v>2.2</v>
      </c>
      <c r="I672" s="157"/>
      <c r="J672" s="153"/>
      <c r="K672" s="153"/>
      <c r="L672" s="158"/>
      <c r="M672" s="159"/>
      <c r="N672" s="160"/>
      <c r="O672" s="160"/>
      <c r="P672" s="160"/>
      <c r="Q672" s="160"/>
      <c r="R672" s="160"/>
      <c r="S672" s="160"/>
      <c r="T672" s="161"/>
      <c r="AT672" s="162" t="s">
        <v>126</v>
      </c>
      <c r="AU672" s="162" t="s">
        <v>70</v>
      </c>
      <c r="AV672" s="8" t="s">
        <v>38</v>
      </c>
      <c r="AW672" s="8" t="s">
        <v>18</v>
      </c>
      <c r="AX672" s="8" t="s">
        <v>36</v>
      </c>
      <c r="AY672" s="162" t="s">
        <v>67</v>
      </c>
    </row>
    <row r="673" spans="2:51" s="9" customFormat="1" ht="13.5">
      <c r="B673" s="163"/>
      <c r="C673" s="164"/>
      <c r="D673" s="129" t="s">
        <v>126</v>
      </c>
      <c r="E673" s="165" t="s">
        <v>7</v>
      </c>
      <c r="F673" s="166" t="s">
        <v>155</v>
      </c>
      <c r="G673" s="164"/>
      <c r="H673" s="167">
        <v>166.47</v>
      </c>
      <c r="I673" s="168"/>
      <c r="J673" s="164"/>
      <c r="K673" s="164"/>
      <c r="L673" s="169"/>
      <c r="M673" s="170"/>
      <c r="N673" s="171"/>
      <c r="O673" s="171"/>
      <c r="P673" s="171"/>
      <c r="Q673" s="171"/>
      <c r="R673" s="171"/>
      <c r="S673" s="171"/>
      <c r="T673" s="172"/>
      <c r="AT673" s="173" t="s">
        <v>126</v>
      </c>
      <c r="AU673" s="173" t="s">
        <v>70</v>
      </c>
      <c r="AV673" s="9" t="s">
        <v>71</v>
      </c>
      <c r="AW673" s="9" t="s">
        <v>18</v>
      </c>
      <c r="AX673" s="9" t="s">
        <v>37</v>
      </c>
      <c r="AY673" s="173" t="s">
        <v>67</v>
      </c>
    </row>
    <row r="674" spans="2:65" s="1" customFormat="1" ht="25.5" customHeight="1">
      <c r="B674" s="23"/>
      <c r="C674" s="118" t="s">
        <v>722</v>
      </c>
      <c r="D674" s="118" t="s">
        <v>68</v>
      </c>
      <c r="E674" s="119" t="s">
        <v>723</v>
      </c>
      <c r="F674" s="120" t="s">
        <v>724</v>
      </c>
      <c r="G674" s="121" t="s">
        <v>131</v>
      </c>
      <c r="H674" s="122">
        <v>218.19</v>
      </c>
      <c r="I674" s="123"/>
      <c r="J674" s="122">
        <f>ROUND(I674*H674,1)</f>
        <v>0</v>
      </c>
      <c r="K674" s="120" t="s">
        <v>122</v>
      </c>
      <c r="L674" s="33"/>
      <c r="M674" s="124" t="s">
        <v>7</v>
      </c>
      <c r="N674" s="125" t="s">
        <v>25</v>
      </c>
      <c r="O674" s="24"/>
      <c r="P674" s="126">
        <f>O674*H674</f>
        <v>0</v>
      </c>
      <c r="Q674" s="126">
        <v>0</v>
      </c>
      <c r="R674" s="126">
        <f>Q674*H674</f>
        <v>0</v>
      </c>
      <c r="S674" s="126">
        <v>0.01</v>
      </c>
      <c r="T674" s="127">
        <f>S674*H674</f>
        <v>2.1819</v>
      </c>
      <c r="AR674" s="12" t="s">
        <v>71</v>
      </c>
      <c r="AT674" s="12" t="s">
        <v>68</v>
      </c>
      <c r="AU674" s="12" t="s">
        <v>70</v>
      </c>
      <c r="AY674" s="12" t="s">
        <v>67</v>
      </c>
      <c r="BE674" s="128">
        <f>IF(N674="základní",J674,0)</f>
        <v>0</v>
      </c>
      <c r="BF674" s="128">
        <f>IF(N674="snížená",J674,0)</f>
        <v>0</v>
      </c>
      <c r="BG674" s="128">
        <f>IF(N674="zákl. přenesená",J674,0)</f>
        <v>0</v>
      </c>
      <c r="BH674" s="128">
        <f>IF(N674="sníž. přenesená",J674,0)</f>
        <v>0</v>
      </c>
      <c r="BI674" s="128">
        <f>IF(N674="nulová",J674,0)</f>
        <v>0</v>
      </c>
      <c r="BJ674" s="12" t="s">
        <v>37</v>
      </c>
      <c r="BK674" s="128">
        <f>ROUND(I674*H674,1)</f>
        <v>0</v>
      </c>
      <c r="BL674" s="12" t="s">
        <v>71</v>
      </c>
      <c r="BM674" s="12" t="s">
        <v>725</v>
      </c>
    </row>
    <row r="675" spans="2:47" s="1" customFormat="1" ht="27">
      <c r="B675" s="23"/>
      <c r="C675" s="35"/>
      <c r="D675" s="129" t="s">
        <v>124</v>
      </c>
      <c r="E675" s="35"/>
      <c r="F675" s="130" t="s">
        <v>718</v>
      </c>
      <c r="G675" s="35"/>
      <c r="H675" s="35"/>
      <c r="I675" s="91"/>
      <c r="J675" s="35"/>
      <c r="K675" s="35"/>
      <c r="L675" s="33"/>
      <c r="M675" s="131"/>
      <c r="N675" s="24"/>
      <c r="O675" s="24"/>
      <c r="P675" s="24"/>
      <c r="Q675" s="24"/>
      <c r="R675" s="24"/>
      <c r="S675" s="24"/>
      <c r="T675" s="38"/>
      <c r="AT675" s="12" t="s">
        <v>124</v>
      </c>
      <c r="AU675" s="12" t="s">
        <v>70</v>
      </c>
    </row>
    <row r="676" spans="2:51" s="7" customFormat="1" ht="13.5">
      <c r="B676" s="142"/>
      <c r="C676" s="143"/>
      <c r="D676" s="129" t="s">
        <v>126</v>
      </c>
      <c r="E676" s="144" t="s">
        <v>7</v>
      </c>
      <c r="F676" s="145" t="s">
        <v>423</v>
      </c>
      <c r="G676" s="143"/>
      <c r="H676" s="144" t="s">
        <v>7</v>
      </c>
      <c r="I676" s="146"/>
      <c r="J676" s="143"/>
      <c r="K676" s="143"/>
      <c r="L676" s="147"/>
      <c r="M676" s="148"/>
      <c r="N676" s="149"/>
      <c r="O676" s="149"/>
      <c r="P676" s="149"/>
      <c r="Q676" s="149"/>
      <c r="R676" s="149"/>
      <c r="S676" s="149"/>
      <c r="T676" s="150"/>
      <c r="AT676" s="151" t="s">
        <v>126</v>
      </c>
      <c r="AU676" s="151" t="s">
        <v>70</v>
      </c>
      <c r="AV676" s="7" t="s">
        <v>37</v>
      </c>
      <c r="AW676" s="7" t="s">
        <v>18</v>
      </c>
      <c r="AX676" s="7" t="s">
        <v>36</v>
      </c>
      <c r="AY676" s="151" t="s">
        <v>67</v>
      </c>
    </row>
    <row r="677" spans="2:51" s="8" customFormat="1" ht="13.5">
      <c r="B677" s="152"/>
      <c r="C677" s="153"/>
      <c r="D677" s="129" t="s">
        <v>126</v>
      </c>
      <c r="E677" s="154" t="s">
        <v>7</v>
      </c>
      <c r="F677" s="155" t="s">
        <v>726</v>
      </c>
      <c r="G677" s="153"/>
      <c r="H677" s="156">
        <v>69.65</v>
      </c>
      <c r="I677" s="157"/>
      <c r="J677" s="153"/>
      <c r="K677" s="153"/>
      <c r="L677" s="158"/>
      <c r="M677" s="159"/>
      <c r="N677" s="160"/>
      <c r="O677" s="160"/>
      <c r="P677" s="160"/>
      <c r="Q677" s="160"/>
      <c r="R677" s="160"/>
      <c r="S677" s="160"/>
      <c r="T677" s="161"/>
      <c r="AT677" s="162" t="s">
        <v>126</v>
      </c>
      <c r="AU677" s="162" t="s">
        <v>70</v>
      </c>
      <c r="AV677" s="8" t="s">
        <v>38</v>
      </c>
      <c r="AW677" s="8" t="s">
        <v>18</v>
      </c>
      <c r="AX677" s="8" t="s">
        <v>36</v>
      </c>
      <c r="AY677" s="162" t="s">
        <v>67</v>
      </c>
    </row>
    <row r="678" spans="2:51" s="7" customFormat="1" ht="13.5">
      <c r="B678" s="142"/>
      <c r="C678" s="143"/>
      <c r="D678" s="129" t="s">
        <v>126</v>
      </c>
      <c r="E678" s="144" t="s">
        <v>7</v>
      </c>
      <c r="F678" s="145" t="s">
        <v>425</v>
      </c>
      <c r="G678" s="143"/>
      <c r="H678" s="144" t="s">
        <v>7</v>
      </c>
      <c r="I678" s="146"/>
      <c r="J678" s="143"/>
      <c r="K678" s="143"/>
      <c r="L678" s="147"/>
      <c r="M678" s="148"/>
      <c r="N678" s="149"/>
      <c r="O678" s="149"/>
      <c r="P678" s="149"/>
      <c r="Q678" s="149"/>
      <c r="R678" s="149"/>
      <c r="S678" s="149"/>
      <c r="T678" s="150"/>
      <c r="AT678" s="151" t="s">
        <v>126</v>
      </c>
      <c r="AU678" s="151" t="s">
        <v>70</v>
      </c>
      <c r="AV678" s="7" t="s">
        <v>37</v>
      </c>
      <c r="AW678" s="7" t="s">
        <v>18</v>
      </c>
      <c r="AX678" s="7" t="s">
        <v>36</v>
      </c>
      <c r="AY678" s="151" t="s">
        <v>67</v>
      </c>
    </row>
    <row r="679" spans="2:51" s="8" customFormat="1" ht="13.5">
      <c r="B679" s="152"/>
      <c r="C679" s="153"/>
      <c r="D679" s="129" t="s">
        <v>126</v>
      </c>
      <c r="E679" s="154" t="s">
        <v>7</v>
      </c>
      <c r="F679" s="155" t="s">
        <v>726</v>
      </c>
      <c r="G679" s="153"/>
      <c r="H679" s="156">
        <v>69.65</v>
      </c>
      <c r="I679" s="157"/>
      <c r="J679" s="153"/>
      <c r="K679" s="153"/>
      <c r="L679" s="158"/>
      <c r="M679" s="159"/>
      <c r="N679" s="160"/>
      <c r="O679" s="160"/>
      <c r="P679" s="160"/>
      <c r="Q679" s="160"/>
      <c r="R679" s="160"/>
      <c r="S679" s="160"/>
      <c r="T679" s="161"/>
      <c r="AT679" s="162" t="s">
        <v>126</v>
      </c>
      <c r="AU679" s="162" t="s">
        <v>70</v>
      </c>
      <c r="AV679" s="8" t="s">
        <v>38</v>
      </c>
      <c r="AW679" s="8" t="s">
        <v>18</v>
      </c>
      <c r="AX679" s="8" t="s">
        <v>36</v>
      </c>
      <c r="AY679" s="162" t="s">
        <v>67</v>
      </c>
    </row>
    <row r="680" spans="2:51" s="7" customFormat="1" ht="13.5">
      <c r="B680" s="142"/>
      <c r="C680" s="143"/>
      <c r="D680" s="129" t="s">
        <v>126</v>
      </c>
      <c r="E680" s="144" t="s">
        <v>7</v>
      </c>
      <c r="F680" s="145" t="s">
        <v>426</v>
      </c>
      <c r="G680" s="143"/>
      <c r="H680" s="144" t="s">
        <v>7</v>
      </c>
      <c r="I680" s="146"/>
      <c r="J680" s="143"/>
      <c r="K680" s="143"/>
      <c r="L680" s="147"/>
      <c r="M680" s="148"/>
      <c r="N680" s="149"/>
      <c r="O680" s="149"/>
      <c r="P680" s="149"/>
      <c r="Q680" s="149"/>
      <c r="R680" s="149"/>
      <c r="S680" s="149"/>
      <c r="T680" s="150"/>
      <c r="AT680" s="151" t="s">
        <v>126</v>
      </c>
      <c r="AU680" s="151" t="s">
        <v>70</v>
      </c>
      <c r="AV680" s="7" t="s">
        <v>37</v>
      </c>
      <c r="AW680" s="7" t="s">
        <v>18</v>
      </c>
      <c r="AX680" s="7" t="s">
        <v>36</v>
      </c>
      <c r="AY680" s="151" t="s">
        <v>67</v>
      </c>
    </row>
    <row r="681" spans="2:51" s="8" customFormat="1" ht="13.5">
      <c r="B681" s="152"/>
      <c r="C681" s="153"/>
      <c r="D681" s="129" t="s">
        <v>126</v>
      </c>
      <c r="E681" s="154" t="s">
        <v>7</v>
      </c>
      <c r="F681" s="155" t="s">
        <v>726</v>
      </c>
      <c r="G681" s="153"/>
      <c r="H681" s="156">
        <v>69.65</v>
      </c>
      <c r="I681" s="157"/>
      <c r="J681" s="153"/>
      <c r="K681" s="153"/>
      <c r="L681" s="158"/>
      <c r="M681" s="159"/>
      <c r="N681" s="160"/>
      <c r="O681" s="160"/>
      <c r="P681" s="160"/>
      <c r="Q681" s="160"/>
      <c r="R681" s="160"/>
      <c r="S681" s="160"/>
      <c r="T681" s="161"/>
      <c r="AT681" s="162" t="s">
        <v>126</v>
      </c>
      <c r="AU681" s="162" t="s">
        <v>70</v>
      </c>
      <c r="AV681" s="8" t="s">
        <v>38</v>
      </c>
      <c r="AW681" s="8" t="s">
        <v>18</v>
      </c>
      <c r="AX681" s="8" t="s">
        <v>36</v>
      </c>
      <c r="AY681" s="162" t="s">
        <v>67</v>
      </c>
    </row>
    <row r="682" spans="2:51" s="7" customFormat="1" ht="13.5">
      <c r="B682" s="142"/>
      <c r="C682" s="143"/>
      <c r="D682" s="129" t="s">
        <v>126</v>
      </c>
      <c r="E682" s="144" t="s">
        <v>7</v>
      </c>
      <c r="F682" s="145" t="s">
        <v>427</v>
      </c>
      <c r="G682" s="143"/>
      <c r="H682" s="144" t="s">
        <v>7</v>
      </c>
      <c r="I682" s="146"/>
      <c r="J682" s="143"/>
      <c r="K682" s="143"/>
      <c r="L682" s="147"/>
      <c r="M682" s="148"/>
      <c r="N682" s="149"/>
      <c r="O682" s="149"/>
      <c r="P682" s="149"/>
      <c r="Q682" s="149"/>
      <c r="R682" s="149"/>
      <c r="S682" s="149"/>
      <c r="T682" s="150"/>
      <c r="AT682" s="151" t="s">
        <v>126</v>
      </c>
      <c r="AU682" s="151" t="s">
        <v>70</v>
      </c>
      <c r="AV682" s="7" t="s">
        <v>37</v>
      </c>
      <c r="AW682" s="7" t="s">
        <v>18</v>
      </c>
      <c r="AX682" s="7" t="s">
        <v>36</v>
      </c>
      <c r="AY682" s="151" t="s">
        <v>67</v>
      </c>
    </row>
    <row r="683" spans="2:51" s="8" customFormat="1" ht="13.5">
      <c r="B683" s="152"/>
      <c r="C683" s="153"/>
      <c r="D683" s="129" t="s">
        <v>126</v>
      </c>
      <c r="E683" s="154" t="s">
        <v>7</v>
      </c>
      <c r="F683" s="155" t="s">
        <v>727</v>
      </c>
      <c r="G683" s="153"/>
      <c r="H683" s="156">
        <v>9.24</v>
      </c>
      <c r="I683" s="157"/>
      <c r="J683" s="153"/>
      <c r="K683" s="153"/>
      <c r="L683" s="158"/>
      <c r="M683" s="159"/>
      <c r="N683" s="160"/>
      <c r="O683" s="160"/>
      <c r="P683" s="160"/>
      <c r="Q683" s="160"/>
      <c r="R683" s="160"/>
      <c r="S683" s="160"/>
      <c r="T683" s="161"/>
      <c r="AT683" s="162" t="s">
        <v>126</v>
      </c>
      <c r="AU683" s="162" t="s">
        <v>70</v>
      </c>
      <c r="AV683" s="8" t="s">
        <v>38</v>
      </c>
      <c r="AW683" s="8" t="s">
        <v>18</v>
      </c>
      <c r="AX683" s="8" t="s">
        <v>36</v>
      </c>
      <c r="AY683" s="162" t="s">
        <v>67</v>
      </c>
    </row>
    <row r="684" spans="2:51" s="9" customFormat="1" ht="13.5">
      <c r="B684" s="163"/>
      <c r="C684" s="164"/>
      <c r="D684" s="129" t="s">
        <v>126</v>
      </c>
      <c r="E684" s="165" t="s">
        <v>7</v>
      </c>
      <c r="F684" s="166" t="s">
        <v>155</v>
      </c>
      <c r="G684" s="164"/>
      <c r="H684" s="167">
        <v>218.19</v>
      </c>
      <c r="I684" s="168"/>
      <c r="J684" s="164"/>
      <c r="K684" s="164"/>
      <c r="L684" s="169"/>
      <c r="M684" s="170"/>
      <c r="N684" s="171"/>
      <c r="O684" s="171"/>
      <c r="P684" s="171"/>
      <c r="Q684" s="171"/>
      <c r="R684" s="171"/>
      <c r="S684" s="171"/>
      <c r="T684" s="172"/>
      <c r="AT684" s="173" t="s">
        <v>126</v>
      </c>
      <c r="AU684" s="173" t="s">
        <v>70</v>
      </c>
      <c r="AV684" s="9" t="s">
        <v>71</v>
      </c>
      <c r="AW684" s="9" t="s">
        <v>18</v>
      </c>
      <c r="AX684" s="9" t="s">
        <v>37</v>
      </c>
      <c r="AY684" s="173" t="s">
        <v>67</v>
      </c>
    </row>
    <row r="685" spans="2:65" s="1" customFormat="1" ht="25.5" customHeight="1">
      <c r="B685" s="23"/>
      <c r="C685" s="118" t="s">
        <v>728</v>
      </c>
      <c r="D685" s="118" t="s">
        <v>68</v>
      </c>
      <c r="E685" s="119" t="s">
        <v>729</v>
      </c>
      <c r="F685" s="120" t="s">
        <v>730</v>
      </c>
      <c r="G685" s="121" t="s">
        <v>131</v>
      </c>
      <c r="H685" s="122">
        <v>30.54</v>
      </c>
      <c r="I685" s="123"/>
      <c r="J685" s="122">
        <f>ROUND(I685*H685,1)</f>
        <v>0</v>
      </c>
      <c r="K685" s="120" t="s">
        <v>122</v>
      </c>
      <c r="L685" s="33"/>
      <c r="M685" s="124" t="s">
        <v>7</v>
      </c>
      <c r="N685" s="125" t="s">
        <v>25</v>
      </c>
      <c r="O685" s="24"/>
      <c r="P685" s="126">
        <f>O685*H685</f>
        <v>0</v>
      </c>
      <c r="Q685" s="126">
        <v>0</v>
      </c>
      <c r="R685" s="126">
        <f>Q685*H685</f>
        <v>0</v>
      </c>
      <c r="S685" s="126">
        <v>0.046</v>
      </c>
      <c r="T685" s="127">
        <f>S685*H685</f>
        <v>1.4048399999999999</v>
      </c>
      <c r="AR685" s="12" t="s">
        <v>71</v>
      </c>
      <c r="AT685" s="12" t="s">
        <v>68</v>
      </c>
      <c r="AU685" s="12" t="s">
        <v>70</v>
      </c>
      <c r="AY685" s="12" t="s">
        <v>67</v>
      </c>
      <c r="BE685" s="128">
        <f>IF(N685="základní",J685,0)</f>
        <v>0</v>
      </c>
      <c r="BF685" s="128">
        <f>IF(N685="snížená",J685,0)</f>
        <v>0</v>
      </c>
      <c r="BG685" s="128">
        <f>IF(N685="zákl. přenesená",J685,0)</f>
        <v>0</v>
      </c>
      <c r="BH685" s="128">
        <f>IF(N685="sníž. přenesená",J685,0)</f>
        <v>0</v>
      </c>
      <c r="BI685" s="128">
        <f>IF(N685="nulová",J685,0)</f>
        <v>0</v>
      </c>
      <c r="BJ685" s="12" t="s">
        <v>37</v>
      </c>
      <c r="BK685" s="128">
        <f>ROUND(I685*H685,1)</f>
        <v>0</v>
      </c>
      <c r="BL685" s="12" t="s">
        <v>71</v>
      </c>
      <c r="BM685" s="12" t="s">
        <v>731</v>
      </c>
    </row>
    <row r="686" spans="2:47" s="1" customFormat="1" ht="27">
      <c r="B686" s="23"/>
      <c r="C686" s="35"/>
      <c r="D686" s="129" t="s">
        <v>124</v>
      </c>
      <c r="E686" s="35"/>
      <c r="F686" s="130" t="s">
        <v>718</v>
      </c>
      <c r="G686" s="35"/>
      <c r="H686" s="35"/>
      <c r="I686" s="91"/>
      <c r="J686" s="35"/>
      <c r="K686" s="35"/>
      <c r="L686" s="33"/>
      <c r="M686" s="131"/>
      <c r="N686" s="24"/>
      <c r="O686" s="24"/>
      <c r="P686" s="24"/>
      <c r="Q686" s="24"/>
      <c r="R686" s="24"/>
      <c r="S686" s="24"/>
      <c r="T686" s="38"/>
      <c r="AT686" s="12" t="s">
        <v>124</v>
      </c>
      <c r="AU686" s="12" t="s">
        <v>70</v>
      </c>
    </row>
    <row r="687" spans="2:51" s="7" customFormat="1" ht="13.5">
      <c r="B687" s="142"/>
      <c r="C687" s="143"/>
      <c r="D687" s="129" t="s">
        <v>126</v>
      </c>
      <c r="E687" s="144" t="s">
        <v>7</v>
      </c>
      <c r="F687" s="145" t="s">
        <v>342</v>
      </c>
      <c r="G687" s="143"/>
      <c r="H687" s="144" t="s">
        <v>7</v>
      </c>
      <c r="I687" s="146"/>
      <c r="J687" s="143"/>
      <c r="K687" s="143"/>
      <c r="L687" s="147"/>
      <c r="M687" s="148"/>
      <c r="N687" s="149"/>
      <c r="O687" s="149"/>
      <c r="P687" s="149"/>
      <c r="Q687" s="149"/>
      <c r="R687" s="149"/>
      <c r="S687" s="149"/>
      <c r="T687" s="150"/>
      <c r="AT687" s="151" t="s">
        <v>126</v>
      </c>
      <c r="AU687" s="151" t="s">
        <v>70</v>
      </c>
      <c r="AV687" s="7" t="s">
        <v>37</v>
      </c>
      <c r="AW687" s="7" t="s">
        <v>18</v>
      </c>
      <c r="AX687" s="7" t="s">
        <v>36</v>
      </c>
      <c r="AY687" s="151" t="s">
        <v>67</v>
      </c>
    </row>
    <row r="688" spans="2:51" s="8" customFormat="1" ht="13.5">
      <c r="B688" s="152"/>
      <c r="C688" s="153"/>
      <c r="D688" s="129" t="s">
        <v>126</v>
      </c>
      <c r="E688" s="154" t="s">
        <v>7</v>
      </c>
      <c r="F688" s="155" t="s">
        <v>732</v>
      </c>
      <c r="G688" s="153"/>
      <c r="H688" s="156">
        <v>46.79</v>
      </c>
      <c r="I688" s="157"/>
      <c r="J688" s="153"/>
      <c r="K688" s="153"/>
      <c r="L688" s="158"/>
      <c r="M688" s="159"/>
      <c r="N688" s="160"/>
      <c r="O688" s="160"/>
      <c r="P688" s="160"/>
      <c r="Q688" s="160"/>
      <c r="R688" s="160"/>
      <c r="S688" s="160"/>
      <c r="T688" s="161"/>
      <c r="AT688" s="162" t="s">
        <v>126</v>
      </c>
      <c r="AU688" s="162" t="s">
        <v>70</v>
      </c>
      <c r="AV688" s="8" t="s">
        <v>38</v>
      </c>
      <c r="AW688" s="8" t="s">
        <v>18</v>
      </c>
      <c r="AX688" s="8" t="s">
        <v>36</v>
      </c>
      <c r="AY688" s="162" t="s">
        <v>67</v>
      </c>
    </row>
    <row r="689" spans="2:51" s="8" customFormat="1" ht="13.5">
      <c r="B689" s="152"/>
      <c r="C689" s="153"/>
      <c r="D689" s="129" t="s">
        <v>126</v>
      </c>
      <c r="E689" s="154" t="s">
        <v>7</v>
      </c>
      <c r="F689" s="155" t="s">
        <v>733</v>
      </c>
      <c r="G689" s="153"/>
      <c r="H689" s="156">
        <v>-16.25</v>
      </c>
      <c r="I689" s="157"/>
      <c r="J689" s="153"/>
      <c r="K689" s="153"/>
      <c r="L689" s="158"/>
      <c r="M689" s="159"/>
      <c r="N689" s="160"/>
      <c r="O689" s="160"/>
      <c r="P689" s="160"/>
      <c r="Q689" s="160"/>
      <c r="R689" s="160"/>
      <c r="S689" s="160"/>
      <c r="T689" s="161"/>
      <c r="AT689" s="162" t="s">
        <v>126</v>
      </c>
      <c r="AU689" s="162" t="s">
        <v>70</v>
      </c>
      <c r="AV689" s="8" t="s">
        <v>38</v>
      </c>
      <c r="AW689" s="8" t="s">
        <v>18</v>
      </c>
      <c r="AX689" s="8" t="s">
        <v>36</v>
      </c>
      <c r="AY689" s="162" t="s">
        <v>67</v>
      </c>
    </row>
    <row r="690" spans="2:51" s="9" customFormat="1" ht="13.5">
      <c r="B690" s="163"/>
      <c r="C690" s="164"/>
      <c r="D690" s="129" t="s">
        <v>126</v>
      </c>
      <c r="E690" s="165" t="s">
        <v>7</v>
      </c>
      <c r="F690" s="166" t="s">
        <v>155</v>
      </c>
      <c r="G690" s="164"/>
      <c r="H690" s="167">
        <v>30.54</v>
      </c>
      <c r="I690" s="168"/>
      <c r="J690" s="164"/>
      <c r="K690" s="164"/>
      <c r="L690" s="169"/>
      <c r="M690" s="170"/>
      <c r="N690" s="171"/>
      <c r="O690" s="171"/>
      <c r="P690" s="171"/>
      <c r="Q690" s="171"/>
      <c r="R690" s="171"/>
      <c r="S690" s="171"/>
      <c r="T690" s="172"/>
      <c r="AT690" s="173" t="s">
        <v>126</v>
      </c>
      <c r="AU690" s="173" t="s">
        <v>70</v>
      </c>
      <c r="AV690" s="9" t="s">
        <v>71</v>
      </c>
      <c r="AW690" s="9" t="s">
        <v>18</v>
      </c>
      <c r="AX690" s="9" t="s">
        <v>37</v>
      </c>
      <c r="AY690" s="173" t="s">
        <v>67</v>
      </c>
    </row>
    <row r="691" spans="2:65" s="1" customFormat="1" ht="25.5" customHeight="1">
      <c r="B691" s="23"/>
      <c r="C691" s="118" t="s">
        <v>734</v>
      </c>
      <c r="D691" s="118" t="s">
        <v>68</v>
      </c>
      <c r="E691" s="119" t="s">
        <v>735</v>
      </c>
      <c r="F691" s="120" t="s">
        <v>736</v>
      </c>
      <c r="G691" s="121" t="s">
        <v>131</v>
      </c>
      <c r="H691" s="122">
        <v>54.63</v>
      </c>
      <c r="I691" s="123"/>
      <c r="J691" s="122">
        <f>ROUND(I691*H691,1)</f>
        <v>0</v>
      </c>
      <c r="K691" s="120" t="s">
        <v>122</v>
      </c>
      <c r="L691" s="33"/>
      <c r="M691" s="124" t="s">
        <v>7</v>
      </c>
      <c r="N691" s="125" t="s">
        <v>25</v>
      </c>
      <c r="O691" s="24"/>
      <c r="P691" s="126">
        <f>O691*H691</f>
        <v>0</v>
      </c>
      <c r="Q691" s="126">
        <v>0</v>
      </c>
      <c r="R691" s="126">
        <f>Q691*H691</f>
        <v>0</v>
      </c>
      <c r="S691" s="126">
        <v>0.059</v>
      </c>
      <c r="T691" s="127">
        <f>S691*H691</f>
        <v>3.22317</v>
      </c>
      <c r="AR691" s="12" t="s">
        <v>71</v>
      </c>
      <c r="AT691" s="12" t="s">
        <v>68</v>
      </c>
      <c r="AU691" s="12" t="s">
        <v>70</v>
      </c>
      <c r="AY691" s="12" t="s">
        <v>67</v>
      </c>
      <c r="BE691" s="128">
        <f>IF(N691="základní",J691,0)</f>
        <v>0</v>
      </c>
      <c r="BF691" s="128">
        <f>IF(N691="snížená",J691,0)</f>
        <v>0</v>
      </c>
      <c r="BG691" s="128">
        <f>IF(N691="zákl. přenesená",J691,0)</f>
        <v>0</v>
      </c>
      <c r="BH691" s="128">
        <f>IF(N691="sníž. přenesená",J691,0)</f>
        <v>0</v>
      </c>
      <c r="BI691" s="128">
        <f>IF(N691="nulová",J691,0)</f>
        <v>0</v>
      </c>
      <c r="BJ691" s="12" t="s">
        <v>37</v>
      </c>
      <c r="BK691" s="128">
        <f>ROUND(I691*H691,1)</f>
        <v>0</v>
      </c>
      <c r="BL691" s="12" t="s">
        <v>71</v>
      </c>
      <c r="BM691" s="12" t="s">
        <v>737</v>
      </c>
    </row>
    <row r="692" spans="2:51" s="7" customFormat="1" ht="13.5">
      <c r="B692" s="142"/>
      <c r="C692" s="143"/>
      <c r="D692" s="129" t="s">
        <v>126</v>
      </c>
      <c r="E692" s="144" t="s">
        <v>7</v>
      </c>
      <c r="F692" s="145" t="s">
        <v>397</v>
      </c>
      <c r="G692" s="143"/>
      <c r="H692" s="144" t="s">
        <v>7</v>
      </c>
      <c r="I692" s="146"/>
      <c r="J692" s="143"/>
      <c r="K692" s="143"/>
      <c r="L692" s="147"/>
      <c r="M692" s="148"/>
      <c r="N692" s="149"/>
      <c r="O692" s="149"/>
      <c r="P692" s="149"/>
      <c r="Q692" s="149"/>
      <c r="R692" s="149"/>
      <c r="S692" s="149"/>
      <c r="T692" s="150"/>
      <c r="AT692" s="151" t="s">
        <v>126</v>
      </c>
      <c r="AU692" s="151" t="s">
        <v>70</v>
      </c>
      <c r="AV692" s="7" t="s">
        <v>37</v>
      </c>
      <c r="AW692" s="7" t="s">
        <v>18</v>
      </c>
      <c r="AX692" s="7" t="s">
        <v>36</v>
      </c>
      <c r="AY692" s="151" t="s">
        <v>67</v>
      </c>
    </row>
    <row r="693" spans="2:51" s="8" customFormat="1" ht="13.5">
      <c r="B693" s="152"/>
      <c r="C693" s="153"/>
      <c r="D693" s="129" t="s">
        <v>126</v>
      </c>
      <c r="E693" s="154" t="s">
        <v>7</v>
      </c>
      <c r="F693" s="155" t="s">
        <v>738</v>
      </c>
      <c r="G693" s="153"/>
      <c r="H693" s="156">
        <v>106.55</v>
      </c>
      <c r="I693" s="157"/>
      <c r="J693" s="153"/>
      <c r="K693" s="153"/>
      <c r="L693" s="158"/>
      <c r="M693" s="159"/>
      <c r="N693" s="160"/>
      <c r="O693" s="160"/>
      <c r="P693" s="160"/>
      <c r="Q693" s="160"/>
      <c r="R693" s="160"/>
      <c r="S693" s="160"/>
      <c r="T693" s="161"/>
      <c r="AT693" s="162" t="s">
        <v>126</v>
      </c>
      <c r="AU693" s="162" t="s">
        <v>70</v>
      </c>
      <c r="AV693" s="8" t="s">
        <v>38</v>
      </c>
      <c r="AW693" s="8" t="s">
        <v>18</v>
      </c>
      <c r="AX693" s="8" t="s">
        <v>36</v>
      </c>
      <c r="AY693" s="162" t="s">
        <v>67</v>
      </c>
    </row>
    <row r="694" spans="2:51" s="8" customFormat="1" ht="13.5">
      <c r="B694" s="152"/>
      <c r="C694" s="153"/>
      <c r="D694" s="129" t="s">
        <v>126</v>
      </c>
      <c r="E694" s="154" t="s">
        <v>7</v>
      </c>
      <c r="F694" s="155" t="s">
        <v>739</v>
      </c>
      <c r="G694" s="153"/>
      <c r="H694" s="156">
        <v>-56.59</v>
      </c>
      <c r="I694" s="157"/>
      <c r="J694" s="153"/>
      <c r="K694" s="153"/>
      <c r="L694" s="158"/>
      <c r="M694" s="159"/>
      <c r="N694" s="160"/>
      <c r="O694" s="160"/>
      <c r="P694" s="160"/>
      <c r="Q694" s="160"/>
      <c r="R694" s="160"/>
      <c r="S694" s="160"/>
      <c r="T694" s="161"/>
      <c r="AT694" s="162" t="s">
        <v>126</v>
      </c>
      <c r="AU694" s="162" t="s">
        <v>70</v>
      </c>
      <c r="AV694" s="8" t="s">
        <v>38</v>
      </c>
      <c r="AW694" s="8" t="s">
        <v>18</v>
      </c>
      <c r="AX694" s="8" t="s">
        <v>36</v>
      </c>
      <c r="AY694" s="162" t="s">
        <v>67</v>
      </c>
    </row>
    <row r="695" spans="2:51" s="7" customFormat="1" ht="13.5">
      <c r="B695" s="142"/>
      <c r="C695" s="143"/>
      <c r="D695" s="129" t="s">
        <v>126</v>
      </c>
      <c r="E695" s="144" t="s">
        <v>7</v>
      </c>
      <c r="F695" s="145" t="s">
        <v>427</v>
      </c>
      <c r="G695" s="143"/>
      <c r="H695" s="144" t="s">
        <v>7</v>
      </c>
      <c r="I695" s="146"/>
      <c r="J695" s="143"/>
      <c r="K695" s="143"/>
      <c r="L695" s="147"/>
      <c r="M695" s="148"/>
      <c r="N695" s="149"/>
      <c r="O695" s="149"/>
      <c r="P695" s="149"/>
      <c r="Q695" s="149"/>
      <c r="R695" s="149"/>
      <c r="S695" s="149"/>
      <c r="T695" s="150"/>
      <c r="AT695" s="151" t="s">
        <v>126</v>
      </c>
      <c r="AU695" s="151" t="s">
        <v>70</v>
      </c>
      <c r="AV695" s="7" t="s">
        <v>37</v>
      </c>
      <c r="AW695" s="7" t="s">
        <v>18</v>
      </c>
      <c r="AX695" s="7" t="s">
        <v>36</v>
      </c>
      <c r="AY695" s="151" t="s">
        <v>67</v>
      </c>
    </row>
    <row r="696" spans="2:51" s="8" customFormat="1" ht="13.5">
      <c r="B696" s="152"/>
      <c r="C696" s="153"/>
      <c r="D696" s="129" t="s">
        <v>126</v>
      </c>
      <c r="E696" s="154" t="s">
        <v>7</v>
      </c>
      <c r="F696" s="155" t="s">
        <v>740</v>
      </c>
      <c r="G696" s="153"/>
      <c r="H696" s="156">
        <v>11.61</v>
      </c>
      <c r="I696" s="157"/>
      <c r="J696" s="153"/>
      <c r="K696" s="153"/>
      <c r="L696" s="158"/>
      <c r="M696" s="159"/>
      <c r="N696" s="160"/>
      <c r="O696" s="160"/>
      <c r="P696" s="160"/>
      <c r="Q696" s="160"/>
      <c r="R696" s="160"/>
      <c r="S696" s="160"/>
      <c r="T696" s="161"/>
      <c r="AT696" s="162" t="s">
        <v>126</v>
      </c>
      <c r="AU696" s="162" t="s">
        <v>70</v>
      </c>
      <c r="AV696" s="8" t="s">
        <v>38</v>
      </c>
      <c r="AW696" s="8" t="s">
        <v>18</v>
      </c>
      <c r="AX696" s="8" t="s">
        <v>36</v>
      </c>
      <c r="AY696" s="162" t="s">
        <v>67</v>
      </c>
    </row>
    <row r="697" spans="2:51" s="8" customFormat="1" ht="13.5">
      <c r="B697" s="152"/>
      <c r="C697" s="153"/>
      <c r="D697" s="129" t="s">
        <v>126</v>
      </c>
      <c r="E697" s="154" t="s">
        <v>7</v>
      </c>
      <c r="F697" s="155" t="s">
        <v>741</v>
      </c>
      <c r="G697" s="153"/>
      <c r="H697" s="156">
        <v>-6.94</v>
      </c>
      <c r="I697" s="157"/>
      <c r="J697" s="153"/>
      <c r="K697" s="153"/>
      <c r="L697" s="158"/>
      <c r="M697" s="159"/>
      <c r="N697" s="160"/>
      <c r="O697" s="160"/>
      <c r="P697" s="160"/>
      <c r="Q697" s="160"/>
      <c r="R697" s="160"/>
      <c r="S697" s="160"/>
      <c r="T697" s="161"/>
      <c r="AT697" s="162" t="s">
        <v>126</v>
      </c>
      <c r="AU697" s="162" t="s">
        <v>70</v>
      </c>
      <c r="AV697" s="8" t="s">
        <v>38</v>
      </c>
      <c r="AW697" s="8" t="s">
        <v>18</v>
      </c>
      <c r="AX697" s="8" t="s">
        <v>36</v>
      </c>
      <c r="AY697" s="162" t="s">
        <v>67</v>
      </c>
    </row>
    <row r="698" spans="2:51" s="9" customFormat="1" ht="13.5">
      <c r="B698" s="163"/>
      <c r="C698" s="164"/>
      <c r="D698" s="129" t="s">
        <v>126</v>
      </c>
      <c r="E698" s="165" t="s">
        <v>7</v>
      </c>
      <c r="F698" s="166" t="s">
        <v>155</v>
      </c>
      <c r="G698" s="164"/>
      <c r="H698" s="167">
        <v>54.63</v>
      </c>
      <c r="I698" s="168"/>
      <c r="J698" s="164"/>
      <c r="K698" s="164"/>
      <c r="L698" s="169"/>
      <c r="M698" s="170"/>
      <c r="N698" s="171"/>
      <c r="O698" s="171"/>
      <c r="P698" s="171"/>
      <c r="Q698" s="171"/>
      <c r="R698" s="171"/>
      <c r="S698" s="171"/>
      <c r="T698" s="172"/>
      <c r="AT698" s="173" t="s">
        <v>126</v>
      </c>
      <c r="AU698" s="173" t="s">
        <v>70</v>
      </c>
      <c r="AV698" s="9" t="s">
        <v>71</v>
      </c>
      <c r="AW698" s="9" t="s">
        <v>18</v>
      </c>
      <c r="AX698" s="9" t="s">
        <v>37</v>
      </c>
      <c r="AY698" s="173" t="s">
        <v>67</v>
      </c>
    </row>
    <row r="699" spans="2:65" s="1" customFormat="1" ht="16.5" customHeight="1">
      <c r="B699" s="23"/>
      <c r="C699" s="118" t="s">
        <v>742</v>
      </c>
      <c r="D699" s="118" t="s">
        <v>68</v>
      </c>
      <c r="E699" s="119" t="s">
        <v>743</v>
      </c>
      <c r="F699" s="120" t="s">
        <v>744</v>
      </c>
      <c r="G699" s="121" t="s">
        <v>131</v>
      </c>
      <c r="H699" s="122">
        <v>92.87</v>
      </c>
      <c r="I699" s="123"/>
      <c r="J699" s="122">
        <f>ROUND(I699*H699,1)</f>
        <v>0</v>
      </c>
      <c r="K699" s="120" t="s">
        <v>122</v>
      </c>
      <c r="L699" s="33"/>
      <c r="M699" s="124" t="s">
        <v>7</v>
      </c>
      <c r="N699" s="125" t="s">
        <v>25</v>
      </c>
      <c r="O699" s="24"/>
      <c r="P699" s="126">
        <f>O699*H699</f>
        <v>0</v>
      </c>
      <c r="Q699" s="126">
        <v>0</v>
      </c>
      <c r="R699" s="126">
        <f>Q699*H699</f>
        <v>0</v>
      </c>
      <c r="S699" s="126">
        <v>0.061</v>
      </c>
      <c r="T699" s="127">
        <f>S699*H699</f>
        <v>5.66507</v>
      </c>
      <c r="AR699" s="12" t="s">
        <v>71</v>
      </c>
      <c r="AT699" s="12" t="s">
        <v>68</v>
      </c>
      <c r="AU699" s="12" t="s">
        <v>70</v>
      </c>
      <c r="AY699" s="12" t="s">
        <v>67</v>
      </c>
      <c r="BE699" s="128">
        <f>IF(N699="základní",J699,0)</f>
        <v>0</v>
      </c>
      <c r="BF699" s="128">
        <f>IF(N699="snížená",J699,0)</f>
        <v>0</v>
      </c>
      <c r="BG699" s="128">
        <f>IF(N699="zákl. přenesená",J699,0)</f>
        <v>0</v>
      </c>
      <c r="BH699" s="128">
        <f>IF(N699="sníž. přenesená",J699,0)</f>
        <v>0</v>
      </c>
      <c r="BI699" s="128">
        <f>IF(N699="nulová",J699,0)</f>
        <v>0</v>
      </c>
      <c r="BJ699" s="12" t="s">
        <v>37</v>
      </c>
      <c r="BK699" s="128">
        <f>ROUND(I699*H699,1)</f>
        <v>0</v>
      </c>
      <c r="BL699" s="12" t="s">
        <v>71</v>
      </c>
      <c r="BM699" s="12" t="s">
        <v>745</v>
      </c>
    </row>
    <row r="700" spans="2:51" s="7" customFormat="1" ht="13.5">
      <c r="B700" s="142"/>
      <c r="C700" s="143"/>
      <c r="D700" s="129" t="s">
        <v>126</v>
      </c>
      <c r="E700" s="144" t="s">
        <v>7</v>
      </c>
      <c r="F700" s="145" t="s">
        <v>173</v>
      </c>
      <c r="G700" s="143"/>
      <c r="H700" s="144" t="s">
        <v>7</v>
      </c>
      <c r="I700" s="146"/>
      <c r="J700" s="143"/>
      <c r="K700" s="143"/>
      <c r="L700" s="147"/>
      <c r="M700" s="148"/>
      <c r="N700" s="149"/>
      <c r="O700" s="149"/>
      <c r="P700" s="149"/>
      <c r="Q700" s="149"/>
      <c r="R700" s="149"/>
      <c r="S700" s="149"/>
      <c r="T700" s="150"/>
      <c r="AT700" s="151" t="s">
        <v>126</v>
      </c>
      <c r="AU700" s="151" t="s">
        <v>70</v>
      </c>
      <c r="AV700" s="7" t="s">
        <v>37</v>
      </c>
      <c r="AW700" s="7" t="s">
        <v>18</v>
      </c>
      <c r="AX700" s="7" t="s">
        <v>36</v>
      </c>
      <c r="AY700" s="151" t="s">
        <v>67</v>
      </c>
    </row>
    <row r="701" spans="2:51" s="8" customFormat="1" ht="13.5">
      <c r="B701" s="152"/>
      <c r="C701" s="153"/>
      <c r="D701" s="129" t="s">
        <v>126</v>
      </c>
      <c r="E701" s="154" t="s">
        <v>7</v>
      </c>
      <c r="F701" s="155" t="s">
        <v>746</v>
      </c>
      <c r="G701" s="153"/>
      <c r="H701" s="156">
        <v>92.87</v>
      </c>
      <c r="I701" s="157"/>
      <c r="J701" s="153"/>
      <c r="K701" s="153"/>
      <c r="L701" s="158"/>
      <c r="M701" s="159"/>
      <c r="N701" s="160"/>
      <c r="O701" s="160"/>
      <c r="P701" s="160"/>
      <c r="Q701" s="160"/>
      <c r="R701" s="160"/>
      <c r="S701" s="160"/>
      <c r="T701" s="161"/>
      <c r="AT701" s="162" t="s">
        <v>126</v>
      </c>
      <c r="AU701" s="162" t="s">
        <v>70</v>
      </c>
      <c r="AV701" s="8" t="s">
        <v>38</v>
      </c>
      <c r="AW701" s="8" t="s">
        <v>18</v>
      </c>
      <c r="AX701" s="8" t="s">
        <v>37</v>
      </c>
      <c r="AY701" s="162" t="s">
        <v>67</v>
      </c>
    </row>
    <row r="702" spans="2:65" s="1" customFormat="1" ht="16.5" customHeight="1">
      <c r="B702" s="23"/>
      <c r="C702" s="118" t="s">
        <v>537</v>
      </c>
      <c r="D702" s="118" t="s">
        <v>68</v>
      </c>
      <c r="E702" s="119" t="s">
        <v>747</v>
      </c>
      <c r="F702" s="120" t="s">
        <v>748</v>
      </c>
      <c r="G702" s="121" t="s">
        <v>131</v>
      </c>
      <c r="H702" s="122">
        <v>173.88</v>
      </c>
      <c r="I702" s="123"/>
      <c r="J702" s="122">
        <f>ROUND(I702*H702,1)</f>
        <v>0</v>
      </c>
      <c r="K702" s="120" t="s">
        <v>122</v>
      </c>
      <c r="L702" s="33"/>
      <c r="M702" s="124" t="s">
        <v>7</v>
      </c>
      <c r="N702" s="125" t="s">
        <v>25</v>
      </c>
      <c r="O702" s="24"/>
      <c r="P702" s="126">
        <f>O702*H702</f>
        <v>0</v>
      </c>
      <c r="Q702" s="126">
        <v>0</v>
      </c>
      <c r="R702" s="126">
        <f>Q702*H702</f>
        <v>0</v>
      </c>
      <c r="S702" s="126">
        <v>0.068</v>
      </c>
      <c r="T702" s="127">
        <f>S702*H702</f>
        <v>11.82384</v>
      </c>
      <c r="AR702" s="12" t="s">
        <v>71</v>
      </c>
      <c r="AT702" s="12" t="s">
        <v>68</v>
      </c>
      <c r="AU702" s="12" t="s">
        <v>70</v>
      </c>
      <c r="AY702" s="12" t="s">
        <v>67</v>
      </c>
      <c r="BE702" s="128">
        <f>IF(N702="základní",J702,0)</f>
        <v>0</v>
      </c>
      <c r="BF702" s="128">
        <f>IF(N702="snížená",J702,0)</f>
        <v>0</v>
      </c>
      <c r="BG702" s="128">
        <f>IF(N702="zákl. přenesená",J702,0)</f>
        <v>0</v>
      </c>
      <c r="BH702" s="128">
        <f>IF(N702="sníž. přenesená",J702,0)</f>
        <v>0</v>
      </c>
      <c r="BI702" s="128">
        <f>IF(N702="nulová",J702,0)</f>
        <v>0</v>
      </c>
      <c r="BJ702" s="12" t="s">
        <v>37</v>
      </c>
      <c r="BK702" s="128">
        <f>ROUND(I702*H702,1)</f>
        <v>0</v>
      </c>
      <c r="BL702" s="12" t="s">
        <v>71</v>
      </c>
      <c r="BM702" s="12" t="s">
        <v>749</v>
      </c>
    </row>
    <row r="703" spans="2:47" s="1" customFormat="1" ht="27">
      <c r="B703" s="23"/>
      <c r="C703" s="35"/>
      <c r="D703" s="129" t="s">
        <v>124</v>
      </c>
      <c r="E703" s="35"/>
      <c r="F703" s="130" t="s">
        <v>648</v>
      </c>
      <c r="G703" s="35"/>
      <c r="H703" s="35"/>
      <c r="I703" s="91"/>
      <c r="J703" s="35"/>
      <c r="K703" s="35"/>
      <c r="L703" s="33"/>
      <c r="M703" s="131"/>
      <c r="N703" s="24"/>
      <c r="O703" s="24"/>
      <c r="P703" s="24"/>
      <c r="Q703" s="24"/>
      <c r="R703" s="24"/>
      <c r="S703" s="24"/>
      <c r="T703" s="38"/>
      <c r="AT703" s="12" t="s">
        <v>124</v>
      </c>
      <c r="AU703" s="12" t="s">
        <v>70</v>
      </c>
    </row>
    <row r="704" spans="2:51" s="7" customFormat="1" ht="13.5">
      <c r="B704" s="142"/>
      <c r="C704" s="143"/>
      <c r="D704" s="129" t="s">
        <v>126</v>
      </c>
      <c r="E704" s="144" t="s">
        <v>7</v>
      </c>
      <c r="F704" s="145" t="s">
        <v>423</v>
      </c>
      <c r="G704" s="143"/>
      <c r="H704" s="144" t="s">
        <v>7</v>
      </c>
      <c r="I704" s="146"/>
      <c r="J704" s="143"/>
      <c r="K704" s="143"/>
      <c r="L704" s="147"/>
      <c r="M704" s="148"/>
      <c r="N704" s="149"/>
      <c r="O704" s="149"/>
      <c r="P704" s="149"/>
      <c r="Q704" s="149"/>
      <c r="R704" s="149"/>
      <c r="S704" s="149"/>
      <c r="T704" s="150"/>
      <c r="AT704" s="151" t="s">
        <v>126</v>
      </c>
      <c r="AU704" s="151" t="s">
        <v>70</v>
      </c>
      <c r="AV704" s="7" t="s">
        <v>37</v>
      </c>
      <c r="AW704" s="7" t="s">
        <v>18</v>
      </c>
      <c r="AX704" s="7" t="s">
        <v>36</v>
      </c>
      <c r="AY704" s="151" t="s">
        <v>67</v>
      </c>
    </row>
    <row r="705" spans="2:51" s="8" customFormat="1" ht="13.5">
      <c r="B705" s="152"/>
      <c r="C705" s="153"/>
      <c r="D705" s="129" t="s">
        <v>126</v>
      </c>
      <c r="E705" s="154" t="s">
        <v>7</v>
      </c>
      <c r="F705" s="155" t="s">
        <v>750</v>
      </c>
      <c r="G705" s="153"/>
      <c r="H705" s="156">
        <v>55.44</v>
      </c>
      <c r="I705" s="157"/>
      <c r="J705" s="153"/>
      <c r="K705" s="153"/>
      <c r="L705" s="158"/>
      <c r="M705" s="159"/>
      <c r="N705" s="160"/>
      <c r="O705" s="160"/>
      <c r="P705" s="160"/>
      <c r="Q705" s="160"/>
      <c r="R705" s="160"/>
      <c r="S705" s="160"/>
      <c r="T705" s="161"/>
      <c r="AT705" s="162" t="s">
        <v>126</v>
      </c>
      <c r="AU705" s="162" t="s">
        <v>70</v>
      </c>
      <c r="AV705" s="8" t="s">
        <v>38</v>
      </c>
      <c r="AW705" s="8" t="s">
        <v>18</v>
      </c>
      <c r="AX705" s="8" t="s">
        <v>36</v>
      </c>
      <c r="AY705" s="162" t="s">
        <v>67</v>
      </c>
    </row>
    <row r="706" spans="2:51" s="7" customFormat="1" ht="13.5">
      <c r="B706" s="142"/>
      <c r="C706" s="143"/>
      <c r="D706" s="129" t="s">
        <v>126</v>
      </c>
      <c r="E706" s="144" t="s">
        <v>7</v>
      </c>
      <c r="F706" s="145" t="s">
        <v>425</v>
      </c>
      <c r="G706" s="143"/>
      <c r="H706" s="144" t="s">
        <v>7</v>
      </c>
      <c r="I706" s="146"/>
      <c r="J706" s="143"/>
      <c r="K706" s="143"/>
      <c r="L706" s="147"/>
      <c r="M706" s="148"/>
      <c r="N706" s="149"/>
      <c r="O706" s="149"/>
      <c r="P706" s="149"/>
      <c r="Q706" s="149"/>
      <c r="R706" s="149"/>
      <c r="S706" s="149"/>
      <c r="T706" s="150"/>
      <c r="AT706" s="151" t="s">
        <v>126</v>
      </c>
      <c r="AU706" s="151" t="s">
        <v>70</v>
      </c>
      <c r="AV706" s="7" t="s">
        <v>37</v>
      </c>
      <c r="AW706" s="7" t="s">
        <v>18</v>
      </c>
      <c r="AX706" s="7" t="s">
        <v>36</v>
      </c>
      <c r="AY706" s="151" t="s">
        <v>67</v>
      </c>
    </row>
    <row r="707" spans="2:51" s="8" customFormat="1" ht="13.5">
      <c r="B707" s="152"/>
      <c r="C707" s="153"/>
      <c r="D707" s="129" t="s">
        <v>126</v>
      </c>
      <c r="E707" s="154" t="s">
        <v>7</v>
      </c>
      <c r="F707" s="155" t="s">
        <v>750</v>
      </c>
      <c r="G707" s="153"/>
      <c r="H707" s="156">
        <v>55.44</v>
      </c>
      <c r="I707" s="157"/>
      <c r="J707" s="153"/>
      <c r="K707" s="153"/>
      <c r="L707" s="158"/>
      <c r="M707" s="159"/>
      <c r="N707" s="160"/>
      <c r="O707" s="160"/>
      <c r="P707" s="160"/>
      <c r="Q707" s="160"/>
      <c r="R707" s="160"/>
      <c r="S707" s="160"/>
      <c r="T707" s="161"/>
      <c r="AT707" s="162" t="s">
        <v>126</v>
      </c>
      <c r="AU707" s="162" t="s">
        <v>70</v>
      </c>
      <c r="AV707" s="8" t="s">
        <v>38</v>
      </c>
      <c r="AW707" s="8" t="s">
        <v>18</v>
      </c>
      <c r="AX707" s="8" t="s">
        <v>36</v>
      </c>
      <c r="AY707" s="162" t="s">
        <v>67</v>
      </c>
    </row>
    <row r="708" spans="2:51" s="7" customFormat="1" ht="13.5">
      <c r="B708" s="142"/>
      <c r="C708" s="143"/>
      <c r="D708" s="129" t="s">
        <v>126</v>
      </c>
      <c r="E708" s="144" t="s">
        <v>7</v>
      </c>
      <c r="F708" s="145" t="s">
        <v>426</v>
      </c>
      <c r="G708" s="143"/>
      <c r="H708" s="144" t="s">
        <v>7</v>
      </c>
      <c r="I708" s="146"/>
      <c r="J708" s="143"/>
      <c r="K708" s="143"/>
      <c r="L708" s="147"/>
      <c r="M708" s="148"/>
      <c r="N708" s="149"/>
      <c r="O708" s="149"/>
      <c r="P708" s="149"/>
      <c r="Q708" s="149"/>
      <c r="R708" s="149"/>
      <c r="S708" s="149"/>
      <c r="T708" s="150"/>
      <c r="AT708" s="151" t="s">
        <v>126</v>
      </c>
      <c r="AU708" s="151" t="s">
        <v>70</v>
      </c>
      <c r="AV708" s="7" t="s">
        <v>37</v>
      </c>
      <c r="AW708" s="7" t="s">
        <v>18</v>
      </c>
      <c r="AX708" s="7" t="s">
        <v>36</v>
      </c>
      <c r="AY708" s="151" t="s">
        <v>67</v>
      </c>
    </row>
    <row r="709" spans="2:51" s="8" customFormat="1" ht="13.5">
      <c r="B709" s="152"/>
      <c r="C709" s="153"/>
      <c r="D709" s="129" t="s">
        <v>126</v>
      </c>
      <c r="E709" s="154" t="s">
        <v>7</v>
      </c>
      <c r="F709" s="155" t="s">
        <v>750</v>
      </c>
      <c r="G709" s="153"/>
      <c r="H709" s="156">
        <v>55.44</v>
      </c>
      <c r="I709" s="157"/>
      <c r="J709" s="153"/>
      <c r="K709" s="153"/>
      <c r="L709" s="158"/>
      <c r="M709" s="159"/>
      <c r="N709" s="160"/>
      <c r="O709" s="160"/>
      <c r="P709" s="160"/>
      <c r="Q709" s="160"/>
      <c r="R709" s="160"/>
      <c r="S709" s="160"/>
      <c r="T709" s="161"/>
      <c r="AT709" s="162" t="s">
        <v>126</v>
      </c>
      <c r="AU709" s="162" t="s">
        <v>70</v>
      </c>
      <c r="AV709" s="8" t="s">
        <v>38</v>
      </c>
      <c r="AW709" s="8" t="s">
        <v>18</v>
      </c>
      <c r="AX709" s="8" t="s">
        <v>36</v>
      </c>
      <c r="AY709" s="162" t="s">
        <v>67</v>
      </c>
    </row>
    <row r="710" spans="2:51" s="7" customFormat="1" ht="13.5">
      <c r="B710" s="142"/>
      <c r="C710" s="143"/>
      <c r="D710" s="129" t="s">
        <v>126</v>
      </c>
      <c r="E710" s="144" t="s">
        <v>7</v>
      </c>
      <c r="F710" s="145" t="s">
        <v>427</v>
      </c>
      <c r="G710" s="143"/>
      <c r="H710" s="144" t="s">
        <v>7</v>
      </c>
      <c r="I710" s="146"/>
      <c r="J710" s="143"/>
      <c r="K710" s="143"/>
      <c r="L710" s="147"/>
      <c r="M710" s="148"/>
      <c r="N710" s="149"/>
      <c r="O710" s="149"/>
      <c r="P710" s="149"/>
      <c r="Q710" s="149"/>
      <c r="R710" s="149"/>
      <c r="S710" s="149"/>
      <c r="T710" s="150"/>
      <c r="AT710" s="151" t="s">
        <v>126</v>
      </c>
      <c r="AU710" s="151" t="s">
        <v>70</v>
      </c>
      <c r="AV710" s="7" t="s">
        <v>37</v>
      </c>
      <c r="AW710" s="7" t="s">
        <v>18</v>
      </c>
      <c r="AX710" s="7" t="s">
        <v>36</v>
      </c>
      <c r="AY710" s="151" t="s">
        <v>67</v>
      </c>
    </row>
    <row r="711" spans="2:51" s="8" customFormat="1" ht="13.5">
      <c r="B711" s="152"/>
      <c r="C711" s="153"/>
      <c r="D711" s="129" t="s">
        <v>126</v>
      </c>
      <c r="E711" s="154" t="s">
        <v>7</v>
      </c>
      <c r="F711" s="155" t="s">
        <v>751</v>
      </c>
      <c r="G711" s="153"/>
      <c r="H711" s="156">
        <v>7.56</v>
      </c>
      <c r="I711" s="157"/>
      <c r="J711" s="153"/>
      <c r="K711" s="153"/>
      <c r="L711" s="158"/>
      <c r="M711" s="159"/>
      <c r="N711" s="160"/>
      <c r="O711" s="160"/>
      <c r="P711" s="160"/>
      <c r="Q711" s="160"/>
      <c r="R711" s="160"/>
      <c r="S711" s="160"/>
      <c r="T711" s="161"/>
      <c r="AT711" s="162" t="s">
        <v>126</v>
      </c>
      <c r="AU711" s="162" t="s">
        <v>70</v>
      </c>
      <c r="AV711" s="8" t="s">
        <v>38</v>
      </c>
      <c r="AW711" s="8" t="s">
        <v>18</v>
      </c>
      <c r="AX711" s="8" t="s">
        <v>36</v>
      </c>
      <c r="AY711" s="162" t="s">
        <v>67</v>
      </c>
    </row>
    <row r="712" spans="2:51" s="9" customFormat="1" ht="13.5">
      <c r="B712" s="163"/>
      <c r="C712" s="164"/>
      <c r="D712" s="129" t="s">
        <v>126</v>
      </c>
      <c r="E712" s="165" t="s">
        <v>7</v>
      </c>
      <c r="F712" s="166" t="s">
        <v>155</v>
      </c>
      <c r="G712" s="164"/>
      <c r="H712" s="167">
        <v>173.88</v>
      </c>
      <c r="I712" s="168"/>
      <c r="J712" s="164"/>
      <c r="K712" s="164"/>
      <c r="L712" s="169"/>
      <c r="M712" s="170"/>
      <c r="N712" s="171"/>
      <c r="O712" s="171"/>
      <c r="P712" s="171"/>
      <c r="Q712" s="171"/>
      <c r="R712" s="171"/>
      <c r="S712" s="171"/>
      <c r="T712" s="172"/>
      <c r="AT712" s="173" t="s">
        <v>126</v>
      </c>
      <c r="AU712" s="173" t="s">
        <v>70</v>
      </c>
      <c r="AV712" s="9" t="s">
        <v>71</v>
      </c>
      <c r="AW712" s="9" t="s">
        <v>18</v>
      </c>
      <c r="AX712" s="9" t="s">
        <v>37</v>
      </c>
      <c r="AY712" s="173" t="s">
        <v>67</v>
      </c>
    </row>
    <row r="713" spans="2:65" s="1" customFormat="1" ht="25.5" customHeight="1">
      <c r="B713" s="23"/>
      <c r="C713" s="118" t="s">
        <v>752</v>
      </c>
      <c r="D713" s="118" t="s">
        <v>68</v>
      </c>
      <c r="E713" s="119" t="s">
        <v>753</v>
      </c>
      <c r="F713" s="120" t="s">
        <v>754</v>
      </c>
      <c r="G713" s="121" t="s">
        <v>121</v>
      </c>
      <c r="H713" s="122">
        <v>66</v>
      </c>
      <c r="I713" s="123"/>
      <c r="J713" s="122">
        <f>ROUND(I713*H713,1)</f>
        <v>0</v>
      </c>
      <c r="K713" s="120" t="s">
        <v>122</v>
      </c>
      <c r="L713" s="33"/>
      <c r="M713" s="124" t="s">
        <v>7</v>
      </c>
      <c r="N713" s="125" t="s">
        <v>25</v>
      </c>
      <c r="O713" s="24"/>
      <c r="P713" s="126">
        <f>O713*H713</f>
        <v>0</v>
      </c>
      <c r="Q713" s="126">
        <v>0.01805</v>
      </c>
      <c r="R713" s="126">
        <f>Q713*H713</f>
        <v>1.1913</v>
      </c>
      <c r="S713" s="126">
        <v>0</v>
      </c>
      <c r="T713" s="127">
        <f>S713*H713</f>
        <v>0</v>
      </c>
      <c r="AR713" s="12" t="s">
        <v>71</v>
      </c>
      <c r="AT713" s="12" t="s">
        <v>68</v>
      </c>
      <c r="AU713" s="12" t="s">
        <v>70</v>
      </c>
      <c r="AY713" s="12" t="s">
        <v>67</v>
      </c>
      <c r="BE713" s="128">
        <f>IF(N713="základní",J713,0)</f>
        <v>0</v>
      </c>
      <c r="BF713" s="128">
        <f>IF(N713="snížená",J713,0)</f>
        <v>0</v>
      </c>
      <c r="BG713" s="128">
        <f>IF(N713="zákl. přenesená",J713,0)</f>
        <v>0</v>
      </c>
      <c r="BH713" s="128">
        <f>IF(N713="sníž. přenesená",J713,0)</f>
        <v>0</v>
      </c>
      <c r="BI713" s="128">
        <f>IF(N713="nulová",J713,0)</f>
        <v>0</v>
      </c>
      <c r="BJ713" s="12" t="s">
        <v>37</v>
      </c>
      <c r="BK713" s="128">
        <f>ROUND(I713*H713,1)</f>
        <v>0</v>
      </c>
      <c r="BL713" s="12" t="s">
        <v>71</v>
      </c>
      <c r="BM713" s="12" t="s">
        <v>755</v>
      </c>
    </row>
    <row r="714" spans="2:47" s="1" customFormat="1" ht="27">
      <c r="B714" s="23"/>
      <c r="C714" s="35"/>
      <c r="D714" s="129" t="s">
        <v>124</v>
      </c>
      <c r="E714" s="35"/>
      <c r="F714" s="130" t="s">
        <v>756</v>
      </c>
      <c r="G714" s="35"/>
      <c r="H714" s="35"/>
      <c r="I714" s="91"/>
      <c r="J714" s="35"/>
      <c r="K714" s="35"/>
      <c r="L714" s="33"/>
      <c r="M714" s="131"/>
      <c r="N714" s="24"/>
      <c r="O714" s="24"/>
      <c r="P714" s="24"/>
      <c r="Q714" s="24"/>
      <c r="R714" s="24"/>
      <c r="S714" s="24"/>
      <c r="T714" s="38"/>
      <c r="AT714" s="12" t="s">
        <v>124</v>
      </c>
      <c r="AU714" s="12" t="s">
        <v>70</v>
      </c>
    </row>
    <row r="715" spans="2:51" s="7" customFormat="1" ht="13.5">
      <c r="B715" s="142"/>
      <c r="C715" s="143"/>
      <c r="D715" s="129" t="s">
        <v>126</v>
      </c>
      <c r="E715" s="144" t="s">
        <v>7</v>
      </c>
      <c r="F715" s="145" t="s">
        <v>547</v>
      </c>
      <c r="G715" s="143"/>
      <c r="H715" s="144" t="s">
        <v>7</v>
      </c>
      <c r="I715" s="146"/>
      <c r="J715" s="143"/>
      <c r="K715" s="143"/>
      <c r="L715" s="147"/>
      <c r="M715" s="148"/>
      <c r="N715" s="149"/>
      <c r="O715" s="149"/>
      <c r="P715" s="149"/>
      <c r="Q715" s="149"/>
      <c r="R715" s="149"/>
      <c r="S715" s="149"/>
      <c r="T715" s="150"/>
      <c r="AT715" s="151" t="s">
        <v>126</v>
      </c>
      <c r="AU715" s="151" t="s">
        <v>70</v>
      </c>
      <c r="AV715" s="7" t="s">
        <v>37</v>
      </c>
      <c r="AW715" s="7" t="s">
        <v>18</v>
      </c>
      <c r="AX715" s="7" t="s">
        <v>36</v>
      </c>
      <c r="AY715" s="151" t="s">
        <v>67</v>
      </c>
    </row>
    <row r="716" spans="2:51" s="8" customFormat="1" ht="13.5">
      <c r="B716" s="152"/>
      <c r="C716" s="153"/>
      <c r="D716" s="129" t="s">
        <v>126</v>
      </c>
      <c r="E716" s="154" t="s">
        <v>7</v>
      </c>
      <c r="F716" s="155" t="s">
        <v>757</v>
      </c>
      <c r="G716" s="153"/>
      <c r="H716" s="156">
        <v>66</v>
      </c>
      <c r="I716" s="157"/>
      <c r="J716" s="153"/>
      <c r="K716" s="153"/>
      <c r="L716" s="158"/>
      <c r="M716" s="159"/>
      <c r="N716" s="160"/>
      <c r="O716" s="160"/>
      <c r="P716" s="160"/>
      <c r="Q716" s="160"/>
      <c r="R716" s="160"/>
      <c r="S716" s="160"/>
      <c r="T716" s="161"/>
      <c r="AT716" s="162" t="s">
        <v>126</v>
      </c>
      <c r="AU716" s="162" t="s">
        <v>70</v>
      </c>
      <c r="AV716" s="8" t="s">
        <v>38</v>
      </c>
      <c r="AW716" s="8" t="s">
        <v>18</v>
      </c>
      <c r="AX716" s="8" t="s">
        <v>37</v>
      </c>
      <c r="AY716" s="162" t="s">
        <v>67</v>
      </c>
    </row>
    <row r="717" spans="2:63" s="5" customFormat="1" ht="22.35" customHeight="1">
      <c r="B717" s="104"/>
      <c r="C717" s="105"/>
      <c r="D717" s="106" t="s">
        <v>35</v>
      </c>
      <c r="E717" s="140" t="s">
        <v>758</v>
      </c>
      <c r="F717" s="140" t="s">
        <v>759</v>
      </c>
      <c r="G717" s="105"/>
      <c r="H717" s="105"/>
      <c r="I717" s="108"/>
      <c r="J717" s="141">
        <f>BK717</f>
        <v>0</v>
      </c>
      <c r="K717" s="105"/>
      <c r="L717" s="110"/>
      <c r="M717" s="111"/>
      <c r="N717" s="112"/>
      <c r="O717" s="112"/>
      <c r="P717" s="113">
        <f>SUM(P718:P719)</f>
        <v>0</v>
      </c>
      <c r="Q717" s="112"/>
      <c r="R717" s="113">
        <f>SUM(R718:R719)</f>
        <v>0</v>
      </c>
      <c r="S717" s="112"/>
      <c r="T717" s="114">
        <f>SUM(T718:T719)</f>
        <v>0</v>
      </c>
      <c r="AR717" s="115" t="s">
        <v>37</v>
      </c>
      <c r="AT717" s="116" t="s">
        <v>35</v>
      </c>
      <c r="AU717" s="116" t="s">
        <v>38</v>
      </c>
      <c r="AY717" s="115" t="s">
        <v>67</v>
      </c>
      <c r="BK717" s="117">
        <f>SUM(BK718:BK719)</f>
        <v>0</v>
      </c>
    </row>
    <row r="718" spans="2:65" s="1" customFormat="1" ht="16.5" customHeight="1">
      <c r="B718" s="23"/>
      <c r="C718" s="118" t="s">
        <v>760</v>
      </c>
      <c r="D718" s="118" t="s">
        <v>68</v>
      </c>
      <c r="E718" s="119" t="s">
        <v>761</v>
      </c>
      <c r="F718" s="120" t="s">
        <v>762</v>
      </c>
      <c r="G718" s="121" t="s">
        <v>166</v>
      </c>
      <c r="H718" s="122">
        <v>1493.2</v>
      </c>
      <c r="I718" s="123"/>
      <c r="J718" s="122">
        <f>ROUND(I718*H718,1)</f>
        <v>0</v>
      </c>
      <c r="K718" s="120" t="s">
        <v>122</v>
      </c>
      <c r="L718" s="33"/>
      <c r="M718" s="124" t="s">
        <v>7</v>
      </c>
      <c r="N718" s="125" t="s">
        <v>25</v>
      </c>
      <c r="O718" s="24"/>
      <c r="P718" s="126">
        <f>O718*H718</f>
        <v>0</v>
      </c>
      <c r="Q718" s="126">
        <v>0</v>
      </c>
      <c r="R718" s="126">
        <f>Q718*H718</f>
        <v>0</v>
      </c>
      <c r="S718" s="126">
        <v>0</v>
      </c>
      <c r="T718" s="127">
        <f>S718*H718</f>
        <v>0</v>
      </c>
      <c r="AR718" s="12" t="s">
        <v>71</v>
      </c>
      <c r="AT718" s="12" t="s">
        <v>68</v>
      </c>
      <c r="AU718" s="12" t="s">
        <v>70</v>
      </c>
      <c r="AY718" s="12" t="s">
        <v>67</v>
      </c>
      <c r="BE718" s="128">
        <f>IF(N718="základní",J718,0)</f>
        <v>0</v>
      </c>
      <c r="BF718" s="128">
        <f>IF(N718="snížená",J718,0)</f>
        <v>0</v>
      </c>
      <c r="BG718" s="128">
        <f>IF(N718="zákl. přenesená",J718,0)</f>
        <v>0</v>
      </c>
      <c r="BH718" s="128">
        <f>IF(N718="sníž. přenesená",J718,0)</f>
        <v>0</v>
      </c>
      <c r="BI718" s="128">
        <f>IF(N718="nulová",J718,0)</f>
        <v>0</v>
      </c>
      <c r="BJ718" s="12" t="s">
        <v>37</v>
      </c>
      <c r="BK718" s="128">
        <f>ROUND(I718*H718,1)</f>
        <v>0</v>
      </c>
      <c r="BL718" s="12" t="s">
        <v>71</v>
      </c>
      <c r="BM718" s="12" t="s">
        <v>763</v>
      </c>
    </row>
    <row r="719" spans="2:47" s="1" customFormat="1" ht="81">
      <c r="B719" s="23"/>
      <c r="C719" s="35"/>
      <c r="D719" s="129" t="s">
        <v>124</v>
      </c>
      <c r="E719" s="35"/>
      <c r="F719" s="130" t="s">
        <v>764</v>
      </c>
      <c r="G719" s="35"/>
      <c r="H719" s="35"/>
      <c r="I719" s="91"/>
      <c r="J719" s="35"/>
      <c r="K719" s="35"/>
      <c r="L719" s="33"/>
      <c r="M719" s="131"/>
      <c r="N719" s="24"/>
      <c r="O719" s="24"/>
      <c r="P719" s="24"/>
      <c r="Q719" s="24"/>
      <c r="R719" s="24"/>
      <c r="S719" s="24"/>
      <c r="T719" s="38"/>
      <c r="AT719" s="12" t="s">
        <v>124</v>
      </c>
      <c r="AU719" s="12" t="s">
        <v>70</v>
      </c>
    </row>
    <row r="720" spans="2:63" s="5" customFormat="1" ht="22.35" customHeight="1">
      <c r="B720" s="104"/>
      <c r="C720" s="105"/>
      <c r="D720" s="106" t="s">
        <v>35</v>
      </c>
      <c r="E720" s="140" t="s">
        <v>765</v>
      </c>
      <c r="F720" s="140" t="s">
        <v>766</v>
      </c>
      <c r="G720" s="105"/>
      <c r="H720" s="105"/>
      <c r="I720" s="108"/>
      <c r="J720" s="141">
        <f>BK720</f>
        <v>0</v>
      </c>
      <c r="K720" s="105"/>
      <c r="L720" s="110"/>
      <c r="M720" s="111"/>
      <c r="N720" s="112"/>
      <c r="O720" s="112"/>
      <c r="P720" s="113">
        <f>SUM(P721:P735)</f>
        <v>0</v>
      </c>
      <c r="Q720" s="112"/>
      <c r="R720" s="113">
        <f>SUM(R721:R735)</f>
        <v>0</v>
      </c>
      <c r="S720" s="112"/>
      <c r="T720" s="114">
        <f>SUM(T721:T735)</f>
        <v>0</v>
      </c>
      <c r="AR720" s="115" t="s">
        <v>37</v>
      </c>
      <c r="AT720" s="116" t="s">
        <v>35</v>
      </c>
      <c r="AU720" s="116" t="s">
        <v>38</v>
      </c>
      <c r="AY720" s="115" t="s">
        <v>67</v>
      </c>
      <c r="BK720" s="117">
        <f>SUM(BK721:BK735)</f>
        <v>0</v>
      </c>
    </row>
    <row r="721" spans="2:65" s="1" customFormat="1" ht="25.5" customHeight="1">
      <c r="B721" s="23"/>
      <c r="C721" s="118" t="s">
        <v>758</v>
      </c>
      <c r="D721" s="118" t="s">
        <v>68</v>
      </c>
      <c r="E721" s="119" t="s">
        <v>767</v>
      </c>
      <c r="F721" s="120" t="s">
        <v>768</v>
      </c>
      <c r="G721" s="121" t="s">
        <v>166</v>
      </c>
      <c r="H721" s="122">
        <v>292.09</v>
      </c>
      <c r="I721" s="123"/>
      <c r="J721" s="122">
        <f>ROUND(I721*H721,1)</f>
        <v>0</v>
      </c>
      <c r="K721" s="120" t="s">
        <v>122</v>
      </c>
      <c r="L721" s="33"/>
      <c r="M721" s="124" t="s">
        <v>7</v>
      </c>
      <c r="N721" s="125" t="s">
        <v>25</v>
      </c>
      <c r="O721" s="24"/>
      <c r="P721" s="126">
        <f>O721*H721</f>
        <v>0</v>
      </c>
      <c r="Q721" s="126">
        <v>0</v>
      </c>
      <c r="R721" s="126">
        <f>Q721*H721</f>
        <v>0</v>
      </c>
      <c r="S721" s="126">
        <v>0</v>
      </c>
      <c r="T721" s="127">
        <f>S721*H721</f>
        <v>0</v>
      </c>
      <c r="AR721" s="12" t="s">
        <v>71</v>
      </c>
      <c r="AT721" s="12" t="s">
        <v>68</v>
      </c>
      <c r="AU721" s="12" t="s">
        <v>70</v>
      </c>
      <c r="AY721" s="12" t="s">
        <v>67</v>
      </c>
      <c r="BE721" s="128">
        <f>IF(N721="základní",J721,0)</f>
        <v>0</v>
      </c>
      <c r="BF721" s="128">
        <f>IF(N721="snížená",J721,0)</f>
        <v>0</v>
      </c>
      <c r="BG721" s="128">
        <f>IF(N721="zákl. přenesená",J721,0)</f>
        <v>0</v>
      </c>
      <c r="BH721" s="128">
        <f>IF(N721="sníž. přenesená",J721,0)</f>
        <v>0</v>
      </c>
      <c r="BI721" s="128">
        <f>IF(N721="nulová",J721,0)</f>
        <v>0</v>
      </c>
      <c r="BJ721" s="12" t="s">
        <v>37</v>
      </c>
      <c r="BK721" s="128">
        <f>ROUND(I721*H721,1)</f>
        <v>0</v>
      </c>
      <c r="BL721" s="12" t="s">
        <v>71</v>
      </c>
      <c r="BM721" s="12" t="s">
        <v>769</v>
      </c>
    </row>
    <row r="722" spans="2:47" s="1" customFormat="1" ht="94.5">
      <c r="B722" s="23"/>
      <c r="C722" s="35"/>
      <c r="D722" s="129" t="s">
        <v>124</v>
      </c>
      <c r="E722" s="35"/>
      <c r="F722" s="130" t="s">
        <v>770</v>
      </c>
      <c r="G722" s="35"/>
      <c r="H722" s="35"/>
      <c r="I722" s="91"/>
      <c r="J722" s="35"/>
      <c r="K722" s="35"/>
      <c r="L722" s="33"/>
      <c r="M722" s="131"/>
      <c r="N722" s="24"/>
      <c r="O722" s="24"/>
      <c r="P722" s="24"/>
      <c r="Q722" s="24"/>
      <c r="R722" s="24"/>
      <c r="S722" s="24"/>
      <c r="T722" s="38"/>
      <c r="AT722" s="12" t="s">
        <v>124</v>
      </c>
      <c r="AU722" s="12" t="s">
        <v>70</v>
      </c>
    </row>
    <row r="723" spans="2:65" s="1" customFormat="1" ht="25.5" customHeight="1">
      <c r="B723" s="23"/>
      <c r="C723" s="118" t="s">
        <v>771</v>
      </c>
      <c r="D723" s="118" t="s">
        <v>68</v>
      </c>
      <c r="E723" s="119" t="s">
        <v>772</v>
      </c>
      <c r="F723" s="120" t="s">
        <v>773</v>
      </c>
      <c r="G723" s="121" t="s">
        <v>166</v>
      </c>
      <c r="H723" s="122">
        <v>292.09</v>
      </c>
      <c r="I723" s="123"/>
      <c r="J723" s="122">
        <f>ROUND(I723*H723,1)</f>
        <v>0</v>
      </c>
      <c r="K723" s="120" t="s">
        <v>7</v>
      </c>
      <c r="L723" s="33"/>
      <c r="M723" s="124" t="s">
        <v>7</v>
      </c>
      <c r="N723" s="125" t="s">
        <v>25</v>
      </c>
      <c r="O723" s="24"/>
      <c r="P723" s="126">
        <f>O723*H723</f>
        <v>0</v>
      </c>
      <c r="Q723" s="126">
        <v>0</v>
      </c>
      <c r="R723" s="126">
        <f>Q723*H723</f>
        <v>0</v>
      </c>
      <c r="S723" s="126">
        <v>0</v>
      </c>
      <c r="T723" s="127">
        <f>S723*H723</f>
        <v>0</v>
      </c>
      <c r="AR723" s="12" t="s">
        <v>71</v>
      </c>
      <c r="AT723" s="12" t="s">
        <v>68</v>
      </c>
      <c r="AU723" s="12" t="s">
        <v>70</v>
      </c>
      <c r="AY723" s="12" t="s">
        <v>67</v>
      </c>
      <c r="BE723" s="128">
        <f>IF(N723="základní",J723,0)</f>
        <v>0</v>
      </c>
      <c r="BF723" s="128">
        <f>IF(N723="snížená",J723,0)</f>
        <v>0</v>
      </c>
      <c r="BG723" s="128">
        <f>IF(N723="zákl. přenesená",J723,0)</f>
        <v>0</v>
      </c>
      <c r="BH723" s="128">
        <f>IF(N723="sníž. přenesená",J723,0)</f>
        <v>0</v>
      </c>
      <c r="BI723" s="128">
        <f>IF(N723="nulová",J723,0)</f>
        <v>0</v>
      </c>
      <c r="BJ723" s="12" t="s">
        <v>37</v>
      </c>
      <c r="BK723" s="128">
        <f>ROUND(I723*H723,1)</f>
        <v>0</v>
      </c>
      <c r="BL723" s="12" t="s">
        <v>71</v>
      </c>
      <c r="BM723" s="12" t="s">
        <v>774</v>
      </c>
    </row>
    <row r="724" spans="2:65" s="1" customFormat="1" ht="16.5" customHeight="1">
      <c r="B724" s="23"/>
      <c r="C724" s="118" t="s">
        <v>775</v>
      </c>
      <c r="D724" s="118" t="s">
        <v>68</v>
      </c>
      <c r="E724" s="119" t="s">
        <v>776</v>
      </c>
      <c r="F724" s="120" t="s">
        <v>777</v>
      </c>
      <c r="G724" s="121" t="s">
        <v>166</v>
      </c>
      <c r="H724" s="122">
        <v>35.05</v>
      </c>
      <c r="I724" s="123"/>
      <c r="J724" s="122">
        <f>ROUND(I724*H724,1)</f>
        <v>0</v>
      </c>
      <c r="K724" s="120" t="s">
        <v>122</v>
      </c>
      <c r="L724" s="33"/>
      <c r="M724" s="124" t="s">
        <v>7</v>
      </c>
      <c r="N724" s="125" t="s">
        <v>25</v>
      </c>
      <c r="O724" s="24"/>
      <c r="P724" s="126">
        <f>O724*H724</f>
        <v>0</v>
      </c>
      <c r="Q724" s="126">
        <v>0</v>
      </c>
      <c r="R724" s="126">
        <f>Q724*H724</f>
        <v>0</v>
      </c>
      <c r="S724" s="126">
        <v>0</v>
      </c>
      <c r="T724" s="127">
        <f>S724*H724</f>
        <v>0</v>
      </c>
      <c r="AR724" s="12" t="s">
        <v>71</v>
      </c>
      <c r="AT724" s="12" t="s">
        <v>68</v>
      </c>
      <c r="AU724" s="12" t="s">
        <v>70</v>
      </c>
      <c r="AY724" s="12" t="s">
        <v>67</v>
      </c>
      <c r="BE724" s="128">
        <f>IF(N724="základní",J724,0)</f>
        <v>0</v>
      </c>
      <c r="BF724" s="128">
        <f>IF(N724="snížená",J724,0)</f>
        <v>0</v>
      </c>
      <c r="BG724" s="128">
        <f>IF(N724="zákl. přenesená",J724,0)</f>
        <v>0</v>
      </c>
      <c r="BH724" s="128">
        <f>IF(N724="sníž. přenesená",J724,0)</f>
        <v>0</v>
      </c>
      <c r="BI724" s="128">
        <f>IF(N724="nulová",J724,0)</f>
        <v>0</v>
      </c>
      <c r="BJ724" s="12" t="s">
        <v>37</v>
      </c>
      <c r="BK724" s="128">
        <f>ROUND(I724*H724,1)</f>
        <v>0</v>
      </c>
      <c r="BL724" s="12" t="s">
        <v>71</v>
      </c>
      <c r="BM724" s="12" t="s">
        <v>778</v>
      </c>
    </row>
    <row r="725" spans="2:47" s="1" customFormat="1" ht="67.5">
      <c r="B725" s="23"/>
      <c r="C725" s="35"/>
      <c r="D725" s="129" t="s">
        <v>124</v>
      </c>
      <c r="E725" s="35"/>
      <c r="F725" s="130" t="s">
        <v>779</v>
      </c>
      <c r="G725" s="35"/>
      <c r="H725" s="35"/>
      <c r="I725" s="91"/>
      <c r="J725" s="35"/>
      <c r="K725" s="35"/>
      <c r="L725" s="33"/>
      <c r="M725" s="131"/>
      <c r="N725" s="24"/>
      <c r="O725" s="24"/>
      <c r="P725" s="24"/>
      <c r="Q725" s="24"/>
      <c r="R725" s="24"/>
      <c r="S725" s="24"/>
      <c r="T725" s="38"/>
      <c r="AT725" s="12" t="s">
        <v>124</v>
      </c>
      <c r="AU725" s="12" t="s">
        <v>70</v>
      </c>
    </row>
    <row r="726" spans="2:65" s="1" customFormat="1" ht="25.5" customHeight="1">
      <c r="B726" s="23"/>
      <c r="C726" s="118" t="s">
        <v>780</v>
      </c>
      <c r="D726" s="118" t="s">
        <v>68</v>
      </c>
      <c r="E726" s="119" t="s">
        <v>781</v>
      </c>
      <c r="F726" s="120" t="s">
        <v>782</v>
      </c>
      <c r="G726" s="121" t="s">
        <v>166</v>
      </c>
      <c r="H726" s="122">
        <v>32.78</v>
      </c>
      <c r="I726" s="123"/>
      <c r="J726" s="122">
        <f>ROUND(I726*H726,1)</f>
        <v>0</v>
      </c>
      <c r="K726" s="120" t="s">
        <v>122</v>
      </c>
      <c r="L726" s="33"/>
      <c r="M726" s="124" t="s">
        <v>7</v>
      </c>
      <c r="N726" s="125" t="s">
        <v>25</v>
      </c>
      <c r="O726" s="24"/>
      <c r="P726" s="126">
        <f>O726*H726</f>
        <v>0</v>
      </c>
      <c r="Q726" s="126">
        <v>0</v>
      </c>
      <c r="R726" s="126">
        <f>Q726*H726</f>
        <v>0</v>
      </c>
      <c r="S726" s="126">
        <v>0</v>
      </c>
      <c r="T726" s="127">
        <f>S726*H726</f>
        <v>0</v>
      </c>
      <c r="AR726" s="12" t="s">
        <v>71</v>
      </c>
      <c r="AT726" s="12" t="s">
        <v>68</v>
      </c>
      <c r="AU726" s="12" t="s">
        <v>70</v>
      </c>
      <c r="AY726" s="12" t="s">
        <v>67</v>
      </c>
      <c r="BE726" s="128">
        <f>IF(N726="základní",J726,0)</f>
        <v>0</v>
      </c>
      <c r="BF726" s="128">
        <f>IF(N726="snížená",J726,0)</f>
        <v>0</v>
      </c>
      <c r="BG726" s="128">
        <f>IF(N726="zákl. přenesená",J726,0)</f>
        <v>0</v>
      </c>
      <c r="BH726" s="128">
        <f>IF(N726="sníž. přenesená",J726,0)</f>
        <v>0</v>
      </c>
      <c r="BI726" s="128">
        <f>IF(N726="nulová",J726,0)</f>
        <v>0</v>
      </c>
      <c r="BJ726" s="12" t="s">
        <v>37</v>
      </c>
      <c r="BK726" s="128">
        <f>ROUND(I726*H726,1)</f>
        <v>0</v>
      </c>
      <c r="BL726" s="12" t="s">
        <v>71</v>
      </c>
      <c r="BM726" s="12" t="s">
        <v>783</v>
      </c>
    </row>
    <row r="727" spans="2:47" s="1" customFormat="1" ht="67.5">
      <c r="B727" s="23"/>
      <c r="C727" s="35"/>
      <c r="D727" s="129" t="s">
        <v>124</v>
      </c>
      <c r="E727" s="35"/>
      <c r="F727" s="130" t="s">
        <v>779</v>
      </c>
      <c r="G727" s="35"/>
      <c r="H727" s="35"/>
      <c r="I727" s="91"/>
      <c r="J727" s="35"/>
      <c r="K727" s="35"/>
      <c r="L727" s="33"/>
      <c r="M727" s="131"/>
      <c r="N727" s="24"/>
      <c r="O727" s="24"/>
      <c r="P727" s="24"/>
      <c r="Q727" s="24"/>
      <c r="R727" s="24"/>
      <c r="S727" s="24"/>
      <c r="T727" s="38"/>
      <c r="AT727" s="12" t="s">
        <v>124</v>
      </c>
      <c r="AU727" s="12" t="s">
        <v>70</v>
      </c>
    </row>
    <row r="728" spans="2:65" s="1" customFormat="1" ht="25.5" customHeight="1">
      <c r="B728" s="23"/>
      <c r="C728" s="118" t="s">
        <v>784</v>
      </c>
      <c r="D728" s="118" t="s">
        <v>68</v>
      </c>
      <c r="E728" s="119" t="s">
        <v>785</v>
      </c>
      <c r="F728" s="120" t="s">
        <v>786</v>
      </c>
      <c r="G728" s="121" t="s">
        <v>166</v>
      </c>
      <c r="H728" s="122">
        <v>188.1</v>
      </c>
      <c r="I728" s="123"/>
      <c r="J728" s="122">
        <f>ROUND(I728*H728,1)</f>
        <v>0</v>
      </c>
      <c r="K728" s="120" t="s">
        <v>122</v>
      </c>
      <c r="L728" s="33"/>
      <c r="M728" s="124" t="s">
        <v>7</v>
      </c>
      <c r="N728" s="125" t="s">
        <v>25</v>
      </c>
      <c r="O728" s="24"/>
      <c r="P728" s="126">
        <f>O728*H728</f>
        <v>0</v>
      </c>
      <c r="Q728" s="126">
        <v>0</v>
      </c>
      <c r="R728" s="126">
        <f>Q728*H728</f>
        <v>0</v>
      </c>
      <c r="S728" s="126">
        <v>0</v>
      </c>
      <c r="T728" s="127">
        <f>S728*H728</f>
        <v>0</v>
      </c>
      <c r="AR728" s="12" t="s">
        <v>71</v>
      </c>
      <c r="AT728" s="12" t="s">
        <v>68</v>
      </c>
      <c r="AU728" s="12" t="s">
        <v>70</v>
      </c>
      <c r="AY728" s="12" t="s">
        <v>67</v>
      </c>
      <c r="BE728" s="128">
        <f>IF(N728="základní",J728,0)</f>
        <v>0</v>
      </c>
      <c r="BF728" s="128">
        <f>IF(N728="snížená",J728,0)</f>
        <v>0</v>
      </c>
      <c r="BG728" s="128">
        <f>IF(N728="zákl. přenesená",J728,0)</f>
        <v>0</v>
      </c>
      <c r="BH728" s="128">
        <f>IF(N728="sníž. přenesená",J728,0)</f>
        <v>0</v>
      </c>
      <c r="BI728" s="128">
        <f>IF(N728="nulová",J728,0)</f>
        <v>0</v>
      </c>
      <c r="BJ728" s="12" t="s">
        <v>37</v>
      </c>
      <c r="BK728" s="128">
        <f>ROUND(I728*H728,1)</f>
        <v>0</v>
      </c>
      <c r="BL728" s="12" t="s">
        <v>71</v>
      </c>
      <c r="BM728" s="12" t="s">
        <v>787</v>
      </c>
    </row>
    <row r="729" spans="2:47" s="1" customFormat="1" ht="67.5">
      <c r="B729" s="23"/>
      <c r="C729" s="35"/>
      <c r="D729" s="129" t="s">
        <v>124</v>
      </c>
      <c r="E729" s="35"/>
      <c r="F729" s="130" t="s">
        <v>779</v>
      </c>
      <c r="G729" s="35"/>
      <c r="H729" s="35"/>
      <c r="I729" s="91"/>
      <c r="J729" s="35"/>
      <c r="K729" s="35"/>
      <c r="L729" s="33"/>
      <c r="M729" s="131"/>
      <c r="N729" s="24"/>
      <c r="O729" s="24"/>
      <c r="P729" s="24"/>
      <c r="Q729" s="24"/>
      <c r="R729" s="24"/>
      <c r="S729" s="24"/>
      <c r="T729" s="38"/>
      <c r="AT729" s="12" t="s">
        <v>124</v>
      </c>
      <c r="AU729" s="12" t="s">
        <v>70</v>
      </c>
    </row>
    <row r="730" spans="2:65" s="1" customFormat="1" ht="16.5" customHeight="1">
      <c r="B730" s="23"/>
      <c r="C730" s="118" t="s">
        <v>788</v>
      </c>
      <c r="D730" s="118" t="s">
        <v>68</v>
      </c>
      <c r="E730" s="119" t="s">
        <v>789</v>
      </c>
      <c r="F730" s="120" t="s">
        <v>790</v>
      </c>
      <c r="G730" s="121" t="s">
        <v>166</v>
      </c>
      <c r="H730" s="122">
        <v>14.35</v>
      </c>
      <c r="I730" s="123"/>
      <c r="J730" s="122">
        <f>ROUND(I730*H730,1)</f>
        <v>0</v>
      </c>
      <c r="K730" s="120" t="s">
        <v>122</v>
      </c>
      <c r="L730" s="33"/>
      <c r="M730" s="124" t="s">
        <v>7</v>
      </c>
      <c r="N730" s="125" t="s">
        <v>25</v>
      </c>
      <c r="O730" s="24"/>
      <c r="P730" s="126">
        <f>O730*H730</f>
        <v>0</v>
      </c>
      <c r="Q730" s="126">
        <v>0</v>
      </c>
      <c r="R730" s="126">
        <f>Q730*H730</f>
        <v>0</v>
      </c>
      <c r="S730" s="126">
        <v>0</v>
      </c>
      <c r="T730" s="127">
        <f>S730*H730</f>
        <v>0</v>
      </c>
      <c r="AR730" s="12" t="s">
        <v>71</v>
      </c>
      <c r="AT730" s="12" t="s">
        <v>68</v>
      </c>
      <c r="AU730" s="12" t="s">
        <v>70</v>
      </c>
      <c r="AY730" s="12" t="s">
        <v>67</v>
      </c>
      <c r="BE730" s="128">
        <f>IF(N730="základní",J730,0)</f>
        <v>0</v>
      </c>
      <c r="BF730" s="128">
        <f>IF(N730="snížená",J730,0)</f>
        <v>0</v>
      </c>
      <c r="BG730" s="128">
        <f>IF(N730="zákl. přenesená",J730,0)</f>
        <v>0</v>
      </c>
      <c r="BH730" s="128">
        <f>IF(N730="sníž. přenesená",J730,0)</f>
        <v>0</v>
      </c>
      <c r="BI730" s="128">
        <f>IF(N730="nulová",J730,0)</f>
        <v>0</v>
      </c>
      <c r="BJ730" s="12" t="s">
        <v>37</v>
      </c>
      <c r="BK730" s="128">
        <f>ROUND(I730*H730,1)</f>
        <v>0</v>
      </c>
      <c r="BL730" s="12" t="s">
        <v>71</v>
      </c>
      <c r="BM730" s="12" t="s">
        <v>791</v>
      </c>
    </row>
    <row r="731" spans="2:47" s="1" customFormat="1" ht="67.5">
      <c r="B731" s="23"/>
      <c r="C731" s="35"/>
      <c r="D731" s="129" t="s">
        <v>124</v>
      </c>
      <c r="E731" s="35"/>
      <c r="F731" s="130" t="s">
        <v>779</v>
      </c>
      <c r="G731" s="35"/>
      <c r="H731" s="35"/>
      <c r="I731" s="91"/>
      <c r="J731" s="35"/>
      <c r="K731" s="35"/>
      <c r="L731" s="33"/>
      <c r="M731" s="131"/>
      <c r="N731" s="24"/>
      <c r="O731" s="24"/>
      <c r="P731" s="24"/>
      <c r="Q731" s="24"/>
      <c r="R731" s="24"/>
      <c r="S731" s="24"/>
      <c r="T731" s="38"/>
      <c r="AT731" s="12" t="s">
        <v>124</v>
      </c>
      <c r="AU731" s="12" t="s">
        <v>70</v>
      </c>
    </row>
    <row r="732" spans="2:65" s="1" customFormat="1" ht="25.5" customHeight="1">
      <c r="B732" s="23"/>
      <c r="C732" s="118" t="s">
        <v>792</v>
      </c>
      <c r="D732" s="118" t="s">
        <v>68</v>
      </c>
      <c r="E732" s="119" t="s">
        <v>793</v>
      </c>
      <c r="F732" s="120" t="s">
        <v>794</v>
      </c>
      <c r="G732" s="121" t="s">
        <v>166</v>
      </c>
      <c r="H732" s="122">
        <v>1.57</v>
      </c>
      <c r="I732" s="123"/>
      <c r="J732" s="122">
        <f>ROUND(I732*H732,1)</f>
        <v>0</v>
      </c>
      <c r="K732" s="120" t="s">
        <v>122</v>
      </c>
      <c r="L732" s="33"/>
      <c r="M732" s="124" t="s">
        <v>7</v>
      </c>
      <c r="N732" s="125" t="s">
        <v>25</v>
      </c>
      <c r="O732" s="24"/>
      <c r="P732" s="126">
        <f>O732*H732</f>
        <v>0</v>
      </c>
      <c r="Q732" s="126">
        <v>0</v>
      </c>
      <c r="R732" s="126">
        <f>Q732*H732</f>
        <v>0</v>
      </c>
      <c r="S732" s="126">
        <v>0</v>
      </c>
      <c r="T732" s="127">
        <f>S732*H732</f>
        <v>0</v>
      </c>
      <c r="AR732" s="12" t="s">
        <v>71</v>
      </c>
      <c r="AT732" s="12" t="s">
        <v>68</v>
      </c>
      <c r="AU732" s="12" t="s">
        <v>70</v>
      </c>
      <c r="AY732" s="12" t="s">
        <v>67</v>
      </c>
      <c r="BE732" s="128">
        <f>IF(N732="základní",J732,0)</f>
        <v>0</v>
      </c>
      <c r="BF732" s="128">
        <f>IF(N732="snížená",J732,0)</f>
        <v>0</v>
      </c>
      <c r="BG732" s="128">
        <f>IF(N732="zákl. přenesená",J732,0)</f>
        <v>0</v>
      </c>
      <c r="BH732" s="128">
        <f>IF(N732="sníž. přenesená",J732,0)</f>
        <v>0</v>
      </c>
      <c r="BI732" s="128">
        <f>IF(N732="nulová",J732,0)</f>
        <v>0</v>
      </c>
      <c r="BJ732" s="12" t="s">
        <v>37</v>
      </c>
      <c r="BK732" s="128">
        <f>ROUND(I732*H732,1)</f>
        <v>0</v>
      </c>
      <c r="BL732" s="12" t="s">
        <v>71</v>
      </c>
      <c r="BM732" s="12" t="s">
        <v>795</v>
      </c>
    </row>
    <row r="733" spans="2:47" s="1" customFormat="1" ht="67.5">
      <c r="B733" s="23"/>
      <c r="C733" s="35"/>
      <c r="D733" s="129" t="s">
        <v>124</v>
      </c>
      <c r="E733" s="35"/>
      <c r="F733" s="130" t="s">
        <v>779</v>
      </c>
      <c r="G733" s="35"/>
      <c r="H733" s="35"/>
      <c r="I733" s="91"/>
      <c r="J733" s="35"/>
      <c r="K733" s="35"/>
      <c r="L733" s="33"/>
      <c r="M733" s="131"/>
      <c r="N733" s="24"/>
      <c r="O733" s="24"/>
      <c r="P733" s="24"/>
      <c r="Q733" s="24"/>
      <c r="R733" s="24"/>
      <c r="S733" s="24"/>
      <c r="T733" s="38"/>
      <c r="AT733" s="12" t="s">
        <v>124</v>
      </c>
      <c r="AU733" s="12" t="s">
        <v>70</v>
      </c>
    </row>
    <row r="734" spans="2:65" s="1" customFormat="1" ht="16.5" customHeight="1">
      <c r="B734" s="23"/>
      <c r="C734" s="118" t="s">
        <v>796</v>
      </c>
      <c r="D734" s="118" t="s">
        <v>68</v>
      </c>
      <c r="E734" s="119" t="s">
        <v>797</v>
      </c>
      <c r="F734" s="120" t="s">
        <v>798</v>
      </c>
      <c r="G734" s="121" t="s">
        <v>166</v>
      </c>
      <c r="H734" s="122">
        <v>20.24</v>
      </c>
      <c r="I734" s="123"/>
      <c r="J734" s="122">
        <f>ROUND(I734*H734,1)</f>
        <v>0</v>
      </c>
      <c r="K734" s="120" t="s">
        <v>122</v>
      </c>
      <c r="L734" s="33"/>
      <c r="M734" s="124" t="s">
        <v>7</v>
      </c>
      <c r="N734" s="125" t="s">
        <v>25</v>
      </c>
      <c r="O734" s="24"/>
      <c r="P734" s="126">
        <f>O734*H734</f>
        <v>0</v>
      </c>
      <c r="Q734" s="126">
        <v>0</v>
      </c>
      <c r="R734" s="126">
        <f>Q734*H734</f>
        <v>0</v>
      </c>
      <c r="S734" s="126">
        <v>0</v>
      </c>
      <c r="T734" s="127">
        <f>S734*H734</f>
        <v>0</v>
      </c>
      <c r="AR734" s="12" t="s">
        <v>71</v>
      </c>
      <c r="AT734" s="12" t="s">
        <v>68</v>
      </c>
      <c r="AU734" s="12" t="s">
        <v>70</v>
      </c>
      <c r="AY734" s="12" t="s">
        <v>67</v>
      </c>
      <c r="BE734" s="128">
        <f>IF(N734="základní",J734,0)</f>
        <v>0</v>
      </c>
      <c r="BF734" s="128">
        <f>IF(N734="snížená",J734,0)</f>
        <v>0</v>
      </c>
      <c r="BG734" s="128">
        <f>IF(N734="zákl. přenesená",J734,0)</f>
        <v>0</v>
      </c>
      <c r="BH734" s="128">
        <f>IF(N734="sníž. přenesená",J734,0)</f>
        <v>0</v>
      </c>
      <c r="BI734" s="128">
        <f>IF(N734="nulová",J734,0)</f>
        <v>0</v>
      </c>
      <c r="BJ734" s="12" t="s">
        <v>37</v>
      </c>
      <c r="BK734" s="128">
        <f>ROUND(I734*H734,1)</f>
        <v>0</v>
      </c>
      <c r="BL734" s="12" t="s">
        <v>71</v>
      </c>
      <c r="BM734" s="12" t="s">
        <v>799</v>
      </c>
    </row>
    <row r="735" spans="2:47" s="1" customFormat="1" ht="67.5">
      <c r="B735" s="23"/>
      <c r="C735" s="35"/>
      <c r="D735" s="129" t="s">
        <v>124</v>
      </c>
      <c r="E735" s="35"/>
      <c r="F735" s="130" t="s">
        <v>800</v>
      </c>
      <c r="G735" s="35"/>
      <c r="H735" s="35"/>
      <c r="I735" s="91"/>
      <c r="J735" s="35"/>
      <c r="K735" s="35"/>
      <c r="L735" s="33"/>
      <c r="M735" s="131"/>
      <c r="N735" s="24"/>
      <c r="O735" s="24"/>
      <c r="P735" s="24"/>
      <c r="Q735" s="24"/>
      <c r="R735" s="24"/>
      <c r="S735" s="24"/>
      <c r="T735" s="38"/>
      <c r="AT735" s="12" t="s">
        <v>124</v>
      </c>
      <c r="AU735" s="12" t="s">
        <v>70</v>
      </c>
    </row>
    <row r="736" spans="2:63" s="5" customFormat="1" ht="29.85" customHeight="1">
      <c r="B736" s="104"/>
      <c r="C736" s="105"/>
      <c r="D736" s="106" t="s">
        <v>35</v>
      </c>
      <c r="E736" s="140" t="s">
        <v>801</v>
      </c>
      <c r="F736" s="140" t="s">
        <v>802</v>
      </c>
      <c r="G736" s="105"/>
      <c r="H736" s="105"/>
      <c r="I736" s="108"/>
      <c r="J736" s="141">
        <f>BK736</f>
        <v>0</v>
      </c>
      <c r="K736" s="105"/>
      <c r="L736" s="110"/>
      <c r="M736" s="111"/>
      <c r="N736" s="112"/>
      <c r="O736" s="112"/>
      <c r="P736" s="113">
        <f>P737</f>
        <v>0</v>
      </c>
      <c r="Q736" s="112"/>
      <c r="R736" s="113">
        <f>R737</f>
        <v>2.0040646</v>
      </c>
      <c r="S736" s="112"/>
      <c r="T736" s="114">
        <f>T737</f>
        <v>0</v>
      </c>
      <c r="AR736" s="115" t="s">
        <v>38</v>
      </c>
      <c r="AT736" s="116" t="s">
        <v>35</v>
      </c>
      <c r="AU736" s="116" t="s">
        <v>37</v>
      </c>
      <c r="AY736" s="115" t="s">
        <v>67</v>
      </c>
      <c r="BK736" s="117">
        <f>BK737</f>
        <v>0</v>
      </c>
    </row>
    <row r="737" spans="2:63" s="5" customFormat="1" ht="14.85" customHeight="1">
      <c r="B737" s="104"/>
      <c r="C737" s="105"/>
      <c r="D737" s="106" t="s">
        <v>35</v>
      </c>
      <c r="E737" s="140" t="s">
        <v>803</v>
      </c>
      <c r="F737" s="140" t="s">
        <v>804</v>
      </c>
      <c r="G737" s="105"/>
      <c r="H737" s="105"/>
      <c r="I737" s="108"/>
      <c r="J737" s="141">
        <f>BK737</f>
        <v>0</v>
      </c>
      <c r="K737" s="105"/>
      <c r="L737" s="110"/>
      <c r="M737" s="111"/>
      <c r="N737" s="112"/>
      <c r="O737" s="112"/>
      <c r="P737" s="113">
        <f>SUM(P738:P783)</f>
        <v>0</v>
      </c>
      <c r="Q737" s="112"/>
      <c r="R737" s="113">
        <f>SUM(R738:R783)</f>
        <v>2.0040646</v>
      </c>
      <c r="S737" s="112"/>
      <c r="T737" s="114">
        <f>SUM(T738:T783)</f>
        <v>0</v>
      </c>
      <c r="AR737" s="115" t="s">
        <v>38</v>
      </c>
      <c r="AT737" s="116" t="s">
        <v>35</v>
      </c>
      <c r="AU737" s="116" t="s">
        <v>38</v>
      </c>
      <c r="AY737" s="115" t="s">
        <v>67</v>
      </c>
      <c r="BK737" s="117">
        <f>SUM(BK738:BK783)</f>
        <v>0</v>
      </c>
    </row>
    <row r="738" spans="2:65" s="1" customFormat="1" ht="25.5" customHeight="1">
      <c r="B738" s="23"/>
      <c r="C738" s="118" t="s">
        <v>805</v>
      </c>
      <c r="D738" s="118" t="s">
        <v>68</v>
      </c>
      <c r="E738" s="119" t="s">
        <v>806</v>
      </c>
      <c r="F738" s="120" t="s">
        <v>807</v>
      </c>
      <c r="G738" s="121" t="s">
        <v>131</v>
      </c>
      <c r="H738" s="122">
        <v>137.35</v>
      </c>
      <c r="I738" s="123"/>
      <c r="J738" s="122">
        <f>ROUND(I738*H738,1)</f>
        <v>0</v>
      </c>
      <c r="K738" s="120" t="s">
        <v>122</v>
      </c>
      <c r="L738" s="33"/>
      <c r="M738" s="124" t="s">
        <v>7</v>
      </c>
      <c r="N738" s="125" t="s">
        <v>25</v>
      </c>
      <c r="O738" s="24"/>
      <c r="P738" s="126">
        <f>O738*H738</f>
        <v>0</v>
      </c>
      <c r="Q738" s="126">
        <v>0</v>
      </c>
      <c r="R738" s="126">
        <f>Q738*H738</f>
        <v>0</v>
      </c>
      <c r="S738" s="126">
        <v>0</v>
      </c>
      <c r="T738" s="127">
        <f>S738*H738</f>
        <v>0</v>
      </c>
      <c r="AR738" s="12" t="s">
        <v>73</v>
      </c>
      <c r="AT738" s="12" t="s">
        <v>68</v>
      </c>
      <c r="AU738" s="12" t="s">
        <v>70</v>
      </c>
      <c r="AY738" s="12" t="s">
        <v>67</v>
      </c>
      <c r="BE738" s="128">
        <f>IF(N738="základní",J738,0)</f>
        <v>0</v>
      </c>
      <c r="BF738" s="128">
        <f>IF(N738="snížená",J738,0)</f>
        <v>0</v>
      </c>
      <c r="BG738" s="128">
        <f>IF(N738="zákl. přenesená",J738,0)</f>
        <v>0</v>
      </c>
      <c r="BH738" s="128">
        <f>IF(N738="sníž. přenesená",J738,0)</f>
        <v>0</v>
      </c>
      <c r="BI738" s="128">
        <f>IF(N738="nulová",J738,0)</f>
        <v>0</v>
      </c>
      <c r="BJ738" s="12" t="s">
        <v>37</v>
      </c>
      <c r="BK738" s="128">
        <f>ROUND(I738*H738,1)</f>
        <v>0</v>
      </c>
      <c r="BL738" s="12" t="s">
        <v>73</v>
      </c>
      <c r="BM738" s="12" t="s">
        <v>808</v>
      </c>
    </row>
    <row r="739" spans="2:47" s="1" customFormat="1" ht="40.5">
      <c r="B739" s="23"/>
      <c r="C739" s="35"/>
      <c r="D739" s="129" t="s">
        <v>124</v>
      </c>
      <c r="E739" s="35"/>
      <c r="F739" s="130" t="s">
        <v>809</v>
      </c>
      <c r="G739" s="35"/>
      <c r="H739" s="35"/>
      <c r="I739" s="91"/>
      <c r="J739" s="35"/>
      <c r="K739" s="35"/>
      <c r="L739" s="33"/>
      <c r="M739" s="131"/>
      <c r="N739" s="24"/>
      <c r="O739" s="24"/>
      <c r="P739" s="24"/>
      <c r="Q739" s="24"/>
      <c r="R739" s="24"/>
      <c r="S739" s="24"/>
      <c r="T739" s="38"/>
      <c r="AT739" s="12" t="s">
        <v>124</v>
      </c>
      <c r="AU739" s="12" t="s">
        <v>70</v>
      </c>
    </row>
    <row r="740" spans="2:51" s="7" customFormat="1" ht="13.5">
      <c r="B740" s="142"/>
      <c r="C740" s="143"/>
      <c r="D740" s="129" t="s">
        <v>126</v>
      </c>
      <c r="E740" s="144" t="s">
        <v>7</v>
      </c>
      <c r="F740" s="145" t="s">
        <v>153</v>
      </c>
      <c r="G740" s="143"/>
      <c r="H740" s="144" t="s">
        <v>7</v>
      </c>
      <c r="I740" s="146"/>
      <c r="J740" s="143"/>
      <c r="K740" s="143"/>
      <c r="L740" s="147"/>
      <c r="M740" s="148"/>
      <c r="N740" s="149"/>
      <c r="O740" s="149"/>
      <c r="P740" s="149"/>
      <c r="Q740" s="149"/>
      <c r="R740" s="149"/>
      <c r="S740" s="149"/>
      <c r="T740" s="150"/>
      <c r="AT740" s="151" t="s">
        <v>126</v>
      </c>
      <c r="AU740" s="151" t="s">
        <v>70</v>
      </c>
      <c r="AV740" s="7" t="s">
        <v>37</v>
      </c>
      <c r="AW740" s="7" t="s">
        <v>18</v>
      </c>
      <c r="AX740" s="7" t="s">
        <v>36</v>
      </c>
      <c r="AY740" s="151" t="s">
        <v>67</v>
      </c>
    </row>
    <row r="741" spans="2:51" s="8" customFormat="1" ht="13.5">
      <c r="B741" s="152"/>
      <c r="C741" s="153"/>
      <c r="D741" s="129" t="s">
        <v>126</v>
      </c>
      <c r="E741" s="154" t="s">
        <v>7</v>
      </c>
      <c r="F741" s="155" t="s">
        <v>810</v>
      </c>
      <c r="G741" s="153"/>
      <c r="H741" s="156">
        <v>3.98</v>
      </c>
      <c r="I741" s="157"/>
      <c r="J741" s="153"/>
      <c r="K741" s="153"/>
      <c r="L741" s="158"/>
      <c r="M741" s="159"/>
      <c r="N741" s="160"/>
      <c r="O741" s="160"/>
      <c r="P741" s="160"/>
      <c r="Q741" s="160"/>
      <c r="R741" s="160"/>
      <c r="S741" s="160"/>
      <c r="T741" s="161"/>
      <c r="AT741" s="162" t="s">
        <v>126</v>
      </c>
      <c r="AU741" s="162" t="s">
        <v>70</v>
      </c>
      <c r="AV741" s="8" t="s">
        <v>38</v>
      </c>
      <c r="AW741" s="8" t="s">
        <v>18</v>
      </c>
      <c r="AX741" s="8" t="s">
        <v>36</v>
      </c>
      <c r="AY741" s="162" t="s">
        <v>67</v>
      </c>
    </row>
    <row r="742" spans="2:51" s="8" customFormat="1" ht="13.5">
      <c r="B742" s="152"/>
      <c r="C742" s="153"/>
      <c r="D742" s="129" t="s">
        <v>126</v>
      </c>
      <c r="E742" s="154" t="s">
        <v>7</v>
      </c>
      <c r="F742" s="155" t="s">
        <v>811</v>
      </c>
      <c r="G742" s="153"/>
      <c r="H742" s="156">
        <v>11.34</v>
      </c>
      <c r="I742" s="157"/>
      <c r="J742" s="153"/>
      <c r="K742" s="153"/>
      <c r="L742" s="158"/>
      <c r="M742" s="159"/>
      <c r="N742" s="160"/>
      <c r="O742" s="160"/>
      <c r="P742" s="160"/>
      <c r="Q742" s="160"/>
      <c r="R742" s="160"/>
      <c r="S742" s="160"/>
      <c r="T742" s="161"/>
      <c r="AT742" s="162" t="s">
        <v>126</v>
      </c>
      <c r="AU742" s="162" t="s">
        <v>70</v>
      </c>
      <c r="AV742" s="8" t="s">
        <v>38</v>
      </c>
      <c r="AW742" s="8" t="s">
        <v>18</v>
      </c>
      <c r="AX742" s="8" t="s">
        <v>36</v>
      </c>
      <c r="AY742" s="162" t="s">
        <v>67</v>
      </c>
    </row>
    <row r="743" spans="2:51" s="7" customFormat="1" ht="13.5">
      <c r="B743" s="142"/>
      <c r="C743" s="143"/>
      <c r="D743" s="129" t="s">
        <v>126</v>
      </c>
      <c r="E743" s="144" t="s">
        <v>7</v>
      </c>
      <c r="F743" s="145" t="s">
        <v>233</v>
      </c>
      <c r="G743" s="143"/>
      <c r="H743" s="144" t="s">
        <v>7</v>
      </c>
      <c r="I743" s="146"/>
      <c r="J743" s="143"/>
      <c r="K743" s="143"/>
      <c r="L743" s="147"/>
      <c r="M743" s="148"/>
      <c r="N743" s="149"/>
      <c r="O743" s="149"/>
      <c r="P743" s="149"/>
      <c r="Q743" s="149"/>
      <c r="R743" s="149"/>
      <c r="S743" s="149"/>
      <c r="T743" s="150"/>
      <c r="AT743" s="151" t="s">
        <v>126</v>
      </c>
      <c r="AU743" s="151" t="s">
        <v>70</v>
      </c>
      <c r="AV743" s="7" t="s">
        <v>37</v>
      </c>
      <c r="AW743" s="7" t="s">
        <v>18</v>
      </c>
      <c r="AX743" s="7" t="s">
        <v>36</v>
      </c>
      <c r="AY743" s="151" t="s">
        <v>67</v>
      </c>
    </row>
    <row r="744" spans="2:51" s="8" customFormat="1" ht="13.5">
      <c r="B744" s="152"/>
      <c r="C744" s="153"/>
      <c r="D744" s="129" t="s">
        <v>126</v>
      </c>
      <c r="E744" s="154" t="s">
        <v>7</v>
      </c>
      <c r="F744" s="155" t="s">
        <v>812</v>
      </c>
      <c r="G744" s="153"/>
      <c r="H744" s="156">
        <v>64.35</v>
      </c>
      <c r="I744" s="157"/>
      <c r="J744" s="153"/>
      <c r="K744" s="153"/>
      <c r="L744" s="158"/>
      <c r="M744" s="159"/>
      <c r="N744" s="160"/>
      <c r="O744" s="160"/>
      <c r="P744" s="160"/>
      <c r="Q744" s="160"/>
      <c r="R744" s="160"/>
      <c r="S744" s="160"/>
      <c r="T744" s="161"/>
      <c r="AT744" s="162" t="s">
        <v>126</v>
      </c>
      <c r="AU744" s="162" t="s">
        <v>70</v>
      </c>
      <c r="AV744" s="8" t="s">
        <v>38</v>
      </c>
      <c r="AW744" s="8" t="s">
        <v>18</v>
      </c>
      <c r="AX744" s="8" t="s">
        <v>36</v>
      </c>
      <c r="AY744" s="162" t="s">
        <v>67</v>
      </c>
    </row>
    <row r="745" spans="2:51" s="7" customFormat="1" ht="13.5">
      <c r="B745" s="142"/>
      <c r="C745" s="143"/>
      <c r="D745" s="129" t="s">
        <v>126</v>
      </c>
      <c r="E745" s="144" t="s">
        <v>7</v>
      </c>
      <c r="F745" s="145" t="s">
        <v>148</v>
      </c>
      <c r="G745" s="143"/>
      <c r="H745" s="144" t="s">
        <v>7</v>
      </c>
      <c r="I745" s="146"/>
      <c r="J745" s="143"/>
      <c r="K745" s="143"/>
      <c r="L745" s="147"/>
      <c r="M745" s="148"/>
      <c r="N745" s="149"/>
      <c r="O745" s="149"/>
      <c r="P745" s="149"/>
      <c r="Q745" s="149"/>
      <c r="R745" s="149"/>
      <c r="S745" s="149"/>
      <c r="T745" s="150"/>
      <c r="AT745" s="151" t="s">
        <v>126</v>
      </c>
      <c r="AU745" s="151" t="s">
        <v>70</v>
      </c>
      <c r="AV745" s="7" t="s">
        <v>37</v>
      </c>
      <c r="AW745" s="7" t="s">
        <v>18</v>
      </c>
      <c r="AX745" s="7" t="s">
        <v>36</v>
      </c>
      <c r="AY745" s="151" t="s">
        <v>67</v>
      </c>
    </row>
    <row r="746" spans="2:51" s="8" customFormat="1" ht="13.5">
      <c r="B746" s="152"/>
      <c r="C746" s="153"/>
      <c r="D746" s="129" t="s">
        <v>126</v>
      </c>
      <c r="E746" s="154" t="s">
        <v>7</v>
      </c>
      <c r="F746" s="155" t="s">
        <v>813</v>
      </c>
      <c r="G746" s="153"/>
      <c r="H746" s="156">
        <v>9.85</v>
      </c>
      <c r="I746" s="157"/>
      <c r="J746" s="153"/>
      <c r="K746" s="153"/>
      <c r="L746" s="158"/>
      <c r="M746" s="159"/>
      <c r="N746" s="160"/>
      <c r="O746" s="160"/>
      <c r="P746" s="160"/>
      <c r="Q746" s="160"/>
      <c r="R746" s="160"/>
      <c r="S746" s="160"/>
      <c r="T746" s="161"/>
      <c r="AT746" s="162" t="s">
        <v>126</v>
      </c>
      <c r="AU746" s="162" t="s">
        <v>70</v>
      </c>
      <c r="AV746" s="8" t="s">
        <v>38</v>
      </c>
      <c r="AW746" s="8" t="s">
        <v>18</v>
      </c>
      <c r="AX746" s="8" t="s">
        <v>36</v>
      </c>
      <c r="AY746" s="162" t="s">
        <v>67</v>
      </c>
    </row>
    <row r="747" spans="2:51" s="8" customFormat="1" ht="13.5">
      <c r="B747" s="152"/>
      <c r="C747" s="153"/>
      <c r="D747" s="129" t="s">
        <v>126</v>
      </c>
      <c r="E747" s="154" t="s">
        <v>7</v>
      </c>
      <c r="F747" s="155" t="s">
        <v>814</v>
      </c>
      <c r="G747" s="153"/>
      <c r="H747" s="156">
        <v>1.35</v>
      </c>
      <c r="I747" s="157"/>
      <c r="J747" s="153"/>
      <c r="K747" s="153"/>
      <c r="L747" s="158"/>
      <c r="M747" s="159"/>
      <c r="N747" s="160"/>
      <c r="O747" s="160"/>
      <c r="P747" s="160"/>
      <c r="Q747" s="160"/>
      <c r="R747" s="160"/>
      <c r="S747" s="160"/>
      <c r="T747" s="161"/>
      <c r="AT747" s="162" t="s">
        <v>126</v>
      </c>
      <c r="AU747" s="162" t="s">
        <v>70</v>
      </c>
      <c r="AV747" s="8" t="s">
        <v>38</v>
      </c>
      <c r="AW747" s="8" t="s">
        <v>18</v>
      </c>
      <c r="AX747" s="8" t="s">
        <v>36</v>
      </c>
      <c r="AY747" s="162" t="s">
        <v>67</v>
      </c>
    </row>
    <row r="748" spans="2:51" s="7" customFormat="1" ht="13.5">
      <c r="B748" s="142"/>
      <c r="C748" s="143"/>
      <c r="D748" s="129" t="s">
        <v>126</v>
      </c>
      <c r="E748" s="144" t="s">
        <v>7</v>
      </c>
      <c r="F748" s="145" t="s">
        <v>251</v>
      </c>
      <c r="G748" s="143"/>
      <c r="H748" s="144" t="s">
        <v>7</v>
      </c>
      <c r="I748" s="146"/>
      <c r="J748" s="143"/>
      <c r="K748" s="143"/>
      <c r="L748" s="147"/>
      <c r="M748" s="148"/>
      <c r="N748" s="149"/>
      <c r="O748" s="149"/>
      <c r="P748" s="149"/>
      <c r="Q748" s="149"/>
      <c r="R748" s="149"/>
      <c r="S748" s="149"/>
      <c r="T748" s="150"/>
      <c r="AT748" s="151" t="s">
        <v>126</v>
      </c>
      <c r="AU748" s="151" t="s">
        <v>70</v>
      </c>
      <c r="AV748" s="7" t="s">
        <v>37</v>
      </c>
      <c r="AW748" s="7" t="s">
        <v>18</v>
      </c>
      <c r="AX748" s="7" t="s">
        <v>36</v>
      </c>
      <c r="AY748" s="151" t="s">
        <v>67</v>
      </c>
    </row>
    <row r="749" spans="2:51" s="8" customFormat="1" ht="13.5">
      <c r="B749" s="152"/>
      <c r="C749" s="153"/>
      <c r="D749" s="129" t="s">
        <v>126</v>
      </c>
      <c r="E749" s="154" t="s">
        <v>7</v>
      </c>
      <c r="F749" s="155" t="s">
        <v>252</v>
      </c>
      <c r="G749" s="153"/>
      <c r="H749" s="156">
        <v>46.48</v>
      </c>
      <c r="I749" s="157"/>
      <c r="J749" s="153"/>
      <c r="K749" s="153"/>
      <c r="L749" s="158"/>
      <c r="M749" s="159"/>
      <c r="N749" s="160"/>
      <c r="O749" s="160"/>
      <c r="P749" s="160"/>
      <c r="Q749" s="160"/>
      <c r="R749" s="160"/>
      <c r="S749" s="160"/>
      <c r="T749" s="161"/>
      <c r="AT749" s="162" t="s">
        <v>126</v>
      </c>
      <c r="AU749" s="162" t="s">
        <v>70</v>
      </c>
      <c r="AV749" s="8" t="s">
        <v>38</v>
      </c>
      <c r="AW749" s="8" t="s">
        <v>18</v>
      </c>
      <c r="AX749" s="8" t="s">
        <v>36</v>
      </c>
      <c r="AY749" s="162" t="s">
        <v>67</v>
      </c>
    </row>
    <row r="750" spans="2:51" s="9" customFormat="1" ht="13.5">
      <c r="B750" s="163"/>
      <c r="C750" s="164"/>
      <c r="D750" s="129" t="s">
        <v>126</v>
      </c>
      <c r="E750" s="165" t="s">
        <v>7</v>
      </c>
      <c r="F750" s="166" t="s">
        <v>155</v>
      </c>
      <c r="G750" s="164"/>
      <c r="H750" s="167">
        <v>137.35</v>
      </c>
      <c r="I750" s="168"/>
      <c r="J750" s="164"/>
      <c r="K750" s="164"/>
      <c r="L750" s="169"/>
      <c r="M750" s="170"/>
      <c r="N750" s="171"/>
      <c r="O750" s="171"/>
      <c r="P750" s="171"/>
      <c r="Q750" s="171"/>
      <c r="R750" s="171"/>
      <c r="S750" s="171"/>
      <c r="T750" s="172"/>
      <c r="AT750" s="173" t="s">
        <v>126</v>
      </c>
      <c r="AU750" s="173" t="s">
        <v>70</v>
      </c>
      <c r="AV750" s="9" t="s">
        <v>71</v>
      </c>
      <c r="AW750" s="9" t="s">
        <v>1</v>
      </c>
      <c r="AX750" s="9" t="s">
        <v>37</v>
      </c>
      <c r="AY750" s="173" t="s">
        <v>67</v>
      </c>
    </row>
    <row r="751" spans="2:65" s="1" customFormat="1" ht="16.5" customHeight="1">
      <c r="B751" s="23"/>
      <c r="C751" s="118" t="s">
        <v>815</v>
      </c>
      <c r="D751" s="118" t="s">
        <v>68</v>
      </c>
      <c r="E751" s="119" t="s">
        <v>816</v>
      </c>
      <c r="F751" s="120" t="s">
        <v>817</v>
      </c>
      <c r="G751" s="121" t="s">
        <v>131</v>
      </c>
      <c r="H751" s="122">
        <v>33.16</v>
      </c>
      <c r="I751" s="123"/>
      <c r="J751" s="122">
        <f>ROUND(I751*H751,1)</f>
        <v>0</v>
      </c>
      <c r="K751" s="120" t="s">
        <v>122</v>
      </c>
      <c r="L751" s="33"/>
      <c r="M751" s="124" t="s">
        <v>7</v>
      </c>
      <c r="N751" s="125" t="s">
        <v>25</v>
      </c>
      <c r="O751" s="24"/>
      <c r="P751" s="126">
        <f>O751*H751</f>
        <v>0</v>
      </c>
      <c r="Q751" s="126">
        <v>0</v>
      </c>
      <c r="R751" s="126">
        <f>Q751*H751</f>
        <v>0</v>
      </c>
      <c r="S751" s="126">
        <v>0</v>
      </c>
      <c r="T751" s="127">
        <f>S751*H751</f>
        <v>0</v>
      </c>
      <c r="AR751" s="12" t="s">
        <v>73</v>
      </c>
      <c r="AT751" s="12" t="s">
        <v>68</v>
      </c>
      <c r="AU751" s="12" t="s">
        <v>70</v>
      </c>
      <c r="AY751" s="12" t="s">
        <v>67</v>
      </c>
      <c r="BE751" s="128">
        <f>IF(N751="základní",J751,0)</f>
        <v>0</v>
      </c>
      <c r="BF751" s="128">
        <f>IF(N751="snížená",J751,0)</f>
        <v>0</v>
      </c>
      <c r="BG751" s="128">
        <f>IF(N751="zákl. přenesená",J751,0)</f>
        <v>0</v>
      </c>
      <c r="BH751" s="128">
        <f>IF(N751="sníž. přenesená",J751,0)</f>
        <v>0</v>
      </c>
      <c r="BI751" s="128">
        <f>IF(N751="nulová",J751,0)</f>
        <v>0</v>
      </c>
      <c r="BJ751" s="12" t="s">
        <v>37</v>
      </c>
      <c r="BK751" s="128">
        <f>ROUND(I751*H751,1)</f>
        <v>0</v>
      </c>
      <c r="BL751" s="12" t="s">
        <v>73</v>
      </c>
      <c r="BM751" s="12" t="s">
        <v>818</v>
      </c>
    </row>
    <row r="752" spans="2:47" s="1" customFormat="1" ht="40.5">
      <c r="B752" s="23"/>
      <c r="C752" s="35"/>
      <c r="D752" s="129" t="s">
        <v>124</v>
      </c>
      <c r="E752" s="35"/>
      <c r="F752" s="130" t="s">
        <v>809</v>
      </c>
      <c r="G752" s="35"/>
      <c r="H752" s="35"/>
      <c r="I752" s="91"/>
      <c r="J752" s="35"/>
      <c r="K752" s="35"/>
      <c r="L752" s="33"/>
      <c r="M752" s="131"/>
      <c r="N752" s="24"/>
      <c r="O752" s="24"/>
      <c r="P752" s="24"/>
      <c r="Q752" s="24"/>
      <c r="R752" s="24"/>
      <c r="S752" s="24"/>
      <c r="T752" s="38"/>
      <c r="AT752" s="12" t="s">
        <v>124</v>
      </c>
      <c r="AU752" s="12" t="s">
        <v>70</v>
      </c>
    </row>
    <row r="753" spans="2:51" s="7" customFormat="1" ht="13.5">
      <c r="B753" s="142"/>
      <c r="C753" s="143"/>
      <c r="D753" s="129" t="s">
        <v>126</v>
      </c>
      <c r="E753" s="144" t="s">
        <v>7</v>
      </c>
      <c r="F753" s="145" t="s">
        <v>470</v>
      </c>
      <c r="G753" s="143"/>
      <c r="H753" s="144" t="s">
        <v>7</v>
      </c>
      <c r="I753" s="146"/>
      <c r="J753" s="143"/>
      <c r="K753" s="143"/>
      <c r="L753" s="147"/>
      <c r="M753" s="148"/>
      <c r="N753" s="149"/>
      <c r="O753" s="149"/>
      <c r="P753" s="149"/>
      <c r="Q753" s="149"/>
      <c r="R753" s="149"/>
      <c r="S753" s="149"/>
      <c r="T753" s="150"/>
      <c r="AT753" s="151" t="s">
        <v>126</v>
      </c>
      <c r="AU753" s="151" t="s">
        <v>70</v>
      </c>
      <c r="AV753" s="7" t="s">
        <v>37</v>
      </c>
      <c r="AW753" s="7" t="s">
        <v>18</v>
      </c>
      <c r="AX753" s="7" t="s">
        <v>36</v>
      </c>
      <c r="AY753" s="151" t="s">
        <v>67</v>
      </c>
    </row>
    <row r="754" spans="2:51" s="8" customFormat="1" ht="13.5">
      <c r="B754" s="152"/>
      <c r="C754" s="153"/>
      <c r="D754" s="129" t="s">
        <v>126</v>
      </c>
      <c r="E754" s="154" t="s">
        <v>7</v>
      </c>
      <c r="F754" s="155" t="s">
        <v>471</v>
      </c>
      <c r="G754" s="153"/>
      <c r="H754" s="156">
        <v>20.81</v>
      </c>
      <c r="I754" s="157"/>
      <c r="J754" s="153"/>
      <c r="K754" s="153"/>
      <c r="L754" s="158"/>
      <c r="M754" s="159"/>
      <c r="N754" s="160"/>
      <c r="O754" s="160"/>
      <c r="P754" s="160"/>
      <c r="Q754" s="160"/>
      <c r="R754" s="160"/>
      <c r="S754" s="160"/>
      <c r="T754" s="161"/>
      <c r="AT754" s="162" t="s">
        <v>126</v>
      </c>
      <c r="AU754" s="162" t="s">
        <v>70</v>
      </c>
      <c r="AV754" s="8" t="s">
        <v>38</v>
      </c>
      <c r="AW754" s="8" t="s">
        <v>18</v>
      </c>
      <c r="AX754" s="8" t="s">
        <v>36</v>
      </c>
      <c r="AY754" s="162" t="s">
        <v>67</v>
      </c>
    </row>
    <row r="755" spans="2:51" s="7" customFormat="1" ht="13.5">
      <c r="B755" s="142"/>
      <c r="C755" s="143"/>
      <c r="D755" s="129" t="s">
        <v>126</v>
      </c>
      <c r="E755" s="144" t="s">
        <v>7</v>
      </c>
      <c r="F755" s="145" t="s">
        <v>819</v>
      </c>
      <c r="G755" s="143"/>
      <c r="H755" s="144" t="s">
        <v>7</v>
      </c>
      <c r="I755" s="146"/>
      <c r="J755" s="143"/>
      <c r="K755" s="143"/>
      <c r="L755" s="147"/>
      <c r="M755" s="148"/>
      <c r="N755" s="149"/>
      <c r="O755" s="149"/>
      <c r="P755" s="149"/>
      <c r="Q755" s="149"/>
      <c r="R755" s="149"/>
      <c r="S755" s="149"/>
      <c r="T755" s="150"/>
      <c r="AT755" s="151" t="s">
        <v>126</v>
      </c>
      <c r="AU755" s="151" t="s">
        <v>70</v>
      </c>
      <c r="AV755" s="7" t="s">
        <v>37</v>
      </c>
      <c r="AW755" s="7" t="s">
        <v>18</v>
      </c>
      <c r="AX755" s="7" t="s">
        <v>36</v>
      </c>
      <c r="AY755" s="151" t="s">
        <v>67</v>
      </c>
    </row>
    <row r="756" spans="2:51" s="8" customFormat="1" ht="13.5">
      <c r="B756" s="152"/>
      <c r="C756" s="153"/>
      <c r="D756" s="129" t="s">
        <v>126</v>
      </c>
      <c r="E756" s="154" t="s">
        <v>7</v>
      </c>
      <c r="F756" s="155" t="s">
        <v>820</v>
      </c>
      <c r="G756" s="153"/>
      <c r="H756" s="156">
        <v>12.35</v>
      </c>
      <c r="I756" s="157"/>
      <c r="J756" s="153"/>
      <c r="K756" s="153"/>
      <c r="L756" s="158"/>
      <c r="M756" s="159"/>
      <c r="N756" s="160"/>
      <c r="O756" s="160"/>
      <c r="P756" s="160"/>
      <c r="Q756" s="160"/>
      <c r="R756" s="160"/>
      <c r="S756" s="160"/>
      <c r="T756" s="161"/>
      <c r="AT756" s="162" t="s">
        <v>126</v>
      </c>
      <c r="AU756" s="162" t="s">
        <v>70</v>
      </c>
      <c r="AV756" s="8" t="s">
        <v>38</v>
      </c>
      <c r="AW756" s="8" t="s">
        <v>18</v>
      </c>
      <c r="AX756" s="8" t="s">
        <v>36</v>
      </c>
      <c r="AY756" s="162" t="s">
        <v>67</v>
      </c>
    </row>
    <row r="757" spans="2:51" s="9" customFormat="1" ht="13.5">
      <c r="B757" s="163"/>
      <c r="C757" s="164"/>
      <c r="D757" s="129" t="s">
        <v>126</v>
      </c>
      <c r="E757" s="165" t="s">
        <v>7</v>
      </c>
      <c r="F757" s="166" t="s">
        <v>155</v>
      </c>
      <c r="G757" s="164"/>
      <c r="H757" s="167">
        <v>33.16</v>
      </c>
      <c r="I757" s="168"/>
      <c r="J757" s="164"/>
      <c r="K757" s="164"/>
      <c r="L757" s="169"/>
      <c r="M757" s="170"/>
      <c r="N757" s="171"/>
      <c r="O757" s="171"/>
      <c r="P757" s="171"/>
      <c r="Q757" s="171"/>
      <c r="R757" s="171"/>
      <c r="S757" s="171"/>
      <c r="T757" s="172"/>
      <c r="AT757" s="173" t="s">
        <v>126</v>
      </c>
      <c r="AU757" s="173" t="s">
        <v>70</v>
      </c>
      <c r="AV757" s="9" t="s">
        <v>71</v>
      </c>
      <c r="AW757" s="9" t="s">
        <v>1</v>
      </c>
      <c r="AX757" s="9" t="s">
        <v>37</v>
      </c>
      <c r="AY757" s="173" t="s">
        <v>67</v>
      </c>
    </row>
    <row r="758" spans="2:65" s="1" customFormat="1" ht="16.5" customHeight="1">
      <c r="B758" s="23"/>
      <c r="C758" s="174" t="s">
        <v>821</v>
      </c>
      <c r="D758" s="174" t="s">
        <v>179</v>
      </c>
      <c r="E758" s="175" t="s">
        <v>822</v>
      </c>
      <c r="F758" s="176" t="s">
        <v>823</v>
      </c>
      <c r="G758" s="177" t="s">
        <v>166</v>
      </c>
      <c r="H758" s="178">
        <v>0.07</v>
      </c>
      <c r="I758" s="179"/>
      <c r="J758" s="178">
        <f>ROUND(I758*H758,1)</f>
        <v>0</v>
      </c>
      <c r="K758" s="176" t="s">
        <v>122</v>
      </c>
      <c r="L758" s="180"/>
      <c r="M758" s="181" t="s">
        <v>7</v>
      </c>
      <c r="N758" s="182" t="s">
        <v>25</v>
      </c>
      <c r="O758" s="24"/>
      <c r="P758" s="126">
        <f>O758*H758</f>
        <v>0</v>
      </c>
      <c r="Q758" s="126">
        <v>1</v>
      </c>
      <c r="R758" s="126">
        <f>Q758*H758</f>
        <v>0.07</v>
      </c>
      <c r="S758" s="126">
        <v>0</v>
      </c>
      <c r="T758" s="127">
        <f>S758*H758</f>
        <v>0</v>
      </c>
      <c r="AR758" s="12" t="s">
        <v>324</v>
      </c>
      <c r="AT758" s="12" t="s">
        <v>179</v>
      </c>
      <c r="AU758" s="12" t="s">
        <v>70</v>
      </c>
      <c r="AY758" s="12" t="s">
        <v>67</v>
      </c>
      <c r="BE758" s="128">
        <f>IF(N758="základní",J758,0)</f>
        <v>0</v>
      </c>
      <c r="BF758" s="128">
        <f>IF(N758="snížená",J758,0)</f>
        <v>0</v>
      </c>
      <c r="BG758" s="128">
        <f>IF(N758="zákl. přenesená",J758,0)</f>
        <v>0</v>
      </c>
      <c r="BH758" s="128">
        <f>IF(N758="sníž. přenesená",J758,0)</f>
        <v>0</v>
      </c>
      <c r="BI758" s="128">
        <f>IF(N758="nulová",J758,0)</f>
        <v>0</v>
      </c>
      <c r="BJ758" s="12" t="s">
        <v>37</v>
      </c>
      <c r="BK758" s="128">
        <f>ROUND(I758*H758,1)</f>
        <v>0</v>
      </c>
      <c r="BL758" s="12" t="s">
        <v>73</v>
      </c>
      <c r="BM758" s="12" t="s">
        <v>824</v>
      </c>
    </row>
    <row r="759" spans="2:47" s="1" customFormat="1" ht="27">
      <c r="B759" s="23"/>
      <c r="C759" s="35"/>
      <c r="D759" s="129" t="s">
        <v>76</v>
      </c>
      <c r="E759" s="35"/>
      <c r="F759" s="130" t="s">
        <v>825</v>
      </c>
      <c r="G759" s="35"/>
      <c r="H759" s="35"/>
      <c r="I759" s="91"/>
      <c r="J759" s="35"/>
      <c r="K759" s="35"/>
      <c r="L759" s="33"/>
      <c r="M759" s="131"/>
      <c r="N759" s="24"/>
      <c r="O759" s="24"/>
      <c r="P759" s="24"/>
      <c r="Q759" s="24"/>
      <c r="R759" s="24"/>
      <c r="S759" s="24"/>
      <c r="T759" s="38"/>
      <c r="AT759" s="12" t="s">
        <v>76</v>
      </c>
      <c r="AU759" s="12" t="s">
        <v>70</v>
      </c>
    </row>
    <row r="760" spans="2:51" s="8" customFormat="1" ht="13.5">
      <c r="B760" s="152"/>
      <c r="C760" s="153"/>
      <c r="D760" s="129" t="s">
        <v>126</v>
      </c>
      <c r="E760" s="154" t="s">
        <v>7</v>
      </c>
      <c r="F760" s="155" t="s">
        <v>826</v>
      </c>
      <c r="G760" s="153"/>
      <c r="H760" s="156">
        <v>0.07</v>
      </c>
      <c r="I760" s="157"/>
      <c r="J760" s="153"/>
      <c r="K760" s="153"/>
      <c r="L760" s="158"/>
      <c r="M760" s="159"/>
      <c r="N760" s="160"/>
      <c r="O760" s="160"/>
      <c r="P760" s="160"/>
      <c r="Q760" s="160"/>
      <c r="R760" s="160"/>
      <c r="S760" s="160"/>
      <c r="T760" s="161"/>
      <c r="AT760" s="162" t="s">
        <v>126</v>
      </c>
      <c r="AU760" s="162" t="s">
        <v>70</v>
      </c>
      <c r="AV760" s="8" t="s">
        <v>38</v>
      </c>
      <c r="AW760" s="8" t="s">
        <v>18</v>
      </c>
      <c r="AX760" s="8" t="s">
        <v>36</v>
      </c>
      <c r="AY760" s="162" t="s">
        <v>67</v>
      </c>
    </row>
    <row r="761" spans="2:51" s="9" customFormat="1" ht="13.5">
      <c r="B761" s="163"/>
      <c r="C761" s="164"/>
      <c r="D761" s="129" t="s">
        <v>126</v>
      </c>
      <c r="E761" s="165" t="s">
        <v>7</v>
      </c>
      <c r="F761" s="166" t="s">
        <v>155</v>
      </c>
      <c r="G761" s="164"/>
      <c r="H761" s="167">
        <v>0.07</v>
      </c>
      <c r="I761" s="168"/>
      <c r="J761" s="164"/>
      <c r="K761" s="164"/>
      <c r="L761" s="169"/>
      <c r="M761" s="170"/>
      <c r="N761" s="171"/>
      <c r="O761" s="171"/>
      <c r="P761" s="171"/>
      <c r="Q761" s="171"/>
      <c r="R761" s="171"/>
      <c r="S761" s="171"/>
      <c r="T761" s="172"/>
      <c r="AT761" s="173" t="s">
        <v>126</v>
      </c>
      <c r="AU761" s="173" t="s">
        <v>70</v>
      </c>
      <c r="AV761" s="9" t="s">
        <v>71</v>
      </c>
      <c r="AW761" s="9" t="s">
        <v>1</v>
      </c>
      <c r="AX761" s="9" t="s">
        <v>37</v>
      </c>
      <c r="AY761" s="173" t="s">
        <v>67</v>
      </c>
    </row>
    <row r="762" spans="2:65" s="1" customFormat="1" ht="16.5" customHeight="1">
      <c r="B762" s="23"/>
      <c r="C762" s="118" t="s">
        <v>827</v>
      </c>
      <c r="D762" s="118" t="s">
        <v>68</v>
      </c>
      <c r="E762" s="119" t="s">
        <v>828</v>
      </c>
      <c r="F762" s="120" t="s">
        <v>829</v>
      </c>
      <c r="G762" s="121" t="s">
        <v>131</v>
      </c>
      <c r="H762" s="122">
        <v>274.7</v>
      </c>
      <c r="I762" s="123"/>
      <c r="J762" s="122">
        <f>ROUND(I762*H762,1)</f>
        <v>0</v>
      </c>
      <c r="K762" s="120" t="s">
        <v>122</v>
      </c>
      <c r="L762" s="33"/>
      <c r="M762" s="124" t="s">
        <v>7</v>
      </c>
      <c r="N762" s="125" t="s">
        <v>25</v>
      </c>
      <c r="O762" s="24"/>
      <c r="P762" s="126">
        <f>O762*H762</f>
        <v>0</v>
      </c>
      <c r="Q762" s="126">
        <v>0.0004</v>
      </c>
      <c r="R762" s="126">
        <f>Q762*H762</f>
        <v>0.10988</v>
      </c>
      <c r="S762" s="126">
        <v>0</v>
      </c>
      <c r="T762" s="127">
        <f>S762*H762</f>
        <v>0</v>
      </c>
      <c r="AR762" s="12" t="s">
        <v>73</v>
      </c>
      <c r="AT762" s="12" t="s">
        <v>68</v>
      </c>
      <c r="AU762" s="12" t="s">
        <v>70</v>
      </c>
      <c r="AY762" s="12" t="s">
        <v>67</v>
      </c>
      <c r="BE762" s="128">
        <f>IF(N762="základní",J762,0)</f>
        <v>0</v>
      </c>
      <c r="BF762" s="128">
        <f>IF(N762="snížená",J762,0)</f>
        <v>0</v>
      </c>
      <c r="BG762" s="128">
        <f>IF(N762="zákl. přenesená",J762,0)</f>
        <v>0</v>
      </c>
      <c r="BH762" s="128">
        <f>IF(N762="sníž. přenesená",J762,0)</f>
        <v>0</v>
      </c>
      <c r="BI762" s="128">
        <f>IF(N762="nulová",J762,0)</f>
        <v>0</v>
      </c>
      <c r="BJ762" s="12" t="s">
        <v>37</v>
      </c>
      <c r="BK762" s="128">
        <f>ROUND(I762*H762,1)</f>
        <v>0</v>
      </c>
      <c r="BL762" s="12" t="s">
        <v>73</v>
      </c>
      <c r="BM762" s="12" t="s">
        <v>830</v>
      </c>
    </row>
    <row r="763" spans="2:47" s="1" customFormat="1" ht="40.5">
      <c r="B763" s="23"/>
      <c r="C763" s="35"/>
      <c r="D763" s="129" t="s">
        <v>124</v>
      </c>
      <c r="E763" s="35"/>
      <c r="F763" s="130" t="s">
        <v>831</v>
      </c>
      <c r="G763" s="35"/>
      <c r="H763" s="35"/>
      <c r="I763" s="91"/>
      <c r="J763" s="35"/>
      <c r="K763" s="35"/>
      <c r="L763" s="33"/>
      <c r="M763" s="131"/>
      <c r="N763" s="24"/>
      <c r="O763" s="24"/>
      <c r="P763" s="24"/>
      <c r="Q763" s="24"/>
      <c r="R763" s="24"/>
      <c r="S763" s="24"/>
      <c r="T763" s="38"/>
      <c r="AT763" s="12" t="s">
        <v>124</v>
      </c>
      <c r="AU763" s="12" t="s">
        <v>70</v>
      </c>
    </row>
    <row r="764" spans="2:65" s="1" customFormat="1" ht="16.5" customHeight="1">
      <c r="B764" s="23"/>
      <c r="C764" s="118" t="s">
        <v>832</v>
      </c>
      <c r="D764" s="118" t="s">
        <v>68</v>
      </c>
      <c r="E764" s="119" t="s">
        <v>833</v>
      </c>
      <c r="F764" s="120" t="s">
        <v>834</v>
      </c>
      <c r="G764" s="121" t="s">
        <v>131</v>
      </c>
      <c r="H764" s="122">
        <v>66.32</v>
      </c>
      <c r="I764" s="123"/>
      <c r="J764" s="122">
        <f>ROUND(I764*H764,1)</f>
        <v>0</v>
      </c>
      <c r="K764" s="120" t="s">
        <v>122</v>
      </c>
      <c r="L764" s="33"/>
      <c r="M764" s="124" t="s">
        <v>7</v>
      </c>
      <c r="N764" s="125" t="s">
        <v>25</v>
      </c>
      <c r="O764" s="24"/>
      <c r="P764" s="126">
        <f>O764*H764</f>
        <v>0</v>
      </c>
      <c r="Q764" s="126">
        <v>0.0004</v>
      </c>
      <c r="R764" s="126">
        <f>Q764*H764</f>
        <v>0.026528</v>
      </c>
      <c r="S764" s="126">
        <v>0</v>
      </c>
      <c r="T764" s="127">
        <f>S764*H764</f>
        <v>0</v>
      </c>
      <c r="AR764" s="12" t="s">
        <v>73</v>
      </c>
      <c r="AT764" s="12" t="s">
        <v>68</v>
      </c>
      <c r="AU764" s="12" t="s">
        <v>70</v>
      </c>
      <c r="AY764" s="12" t="s">
        <v>67</v>
      </c>
      <c r="BE764" s="128">
        <f>IF(N764="základní",J764,0)</f>
        <v>0</v>
      </c>
      <c r="BF764" s="128">
        <f>IF(N764="snížená",J764,0)</f>
        <v>0</v>
      </c>
      <c r="BG764" s="128">
        <f>IF(N764="zákl. přenesená",J764,0)</f>
        <v>0</v>
      </c>
      <c r="BH764" s="128">
        <f>IF(N764="sníž. přenesená",J764,0)</f>
        <v>0</v>
      </c>
      <c r="BI764" s="128">
        <f>IF(N764="nulová",J764,0)</f>
        <v>0</v>
      </c>
      <c r="BJ764" s="12" t="s">
        <v>37</v>
      </c>
      <c r="BK764" s="128">
        <f>ROUND(I764*H764,1)</f>
        <v>0</v>
      </c>
      <c r="BL764" s="12" t="s">
        <v>73</v>
      </c>
      <c r="BM764" s="12" t="s">
        <v>835</v>
      </c>
    </row>
    <row r="765" spans="2:47" s="1" customFormat="1" ht="40.5">
      <c r="B765" s="23"/>
      <c r="C765" s="35"/>
      <c r="D765" s="129" t="s">
        <v>124</v>
      </c>
      <c r="E765" s="35"/>
      <c r="F765" s="130" t="s">
        <v>831</v>
      </c>
      <c r="G765" s="35"/>
      <c r="H765" s="35"/>
      <c r="I765" s="91"/>
      <c r="J765" s="35"/>
      <c r="K765" s="35"/>
      <c r="L765" s="33"/>
      <c r="M765" s="131"/>
      <c r="N765" s="24"/>
      <c r="O765" s="24"/>
      <c r="P765" s="24"/>
      <c r="Q765" s="24"/>
      <c r="R765" s="24"/>
      <c r="S765" s="24"/>
      <c r="T765" s="38"/>
      <c r="AT765" s="12" t="s">
        <v>124</v>
      </c>
      <c r="AU765" s="12" t="s">
        <v>70</v>
      </c>
    </row>
    <row r="766" spans="2:65" s="1" customFormat="1" ht="16.5" customHeight="1">
      <c r="B766" s="23"/>
      <c r="C766" s="174" t="s">
        <v>836</v>
      </c>
      <c r="D766" s="174" t="s">
        <v>179</v>
      </c>
      <c r="E766" s="175" t="s">
        <v>837</v>
      </c>
      <c r="F766" s="176" t="s">
        <v>838</v>
      </c>
      <c r="G766" s="177" t="s">
        <v>131</v>
      </c>
      <c r="H766" s="178">
        <v>196.09</v>
      </c>
      <c r="I766" s="179"/>
      <c r="J766" s="178">
        <f>ROUND(I766*H766,1)</f>
        <v>0</v>
      </c>
      <c r="K766" s="176" t="s">
        <v>7</v>
      </c>
      <c r="L766" s="180"/>
      <c r="M766" s="181" t="s">
        <v>7</v>
      </c>
      <c r="N766" s="182" t="s">
        <v>25</v>
      </c>
      <c r="O766" s="24"/>
      <c r="P766" s="126">
        <f>O766*H766</f>
        <v>0</v>
      </c>
      <c r="Q766" s="126">
        <v>0.0052</v>
      </c>
      <c r="R766" s="126">
        <f>Q766*H766</f>
        <v>1.019668</v>
      </c>
      <c r="S766" s="126">
        <v>0</v>
      </c>
      <c r="T766" s="127">
        <f>S766*H766</f>
        <v>0</v>
      </c>
      <c r="AR766" s="12" t="s">
        <v>324</v>
      </c>
      <c r="AT766" s="12" t="s">
        <v>179</v>
      </c>
      <c r="AU766" s="12" t="s">
        <v>70</v>
      </c>
      <c r="AY766" s="12" t="s">
        <v>67</v>
      </c>
      <c r="BE766" s="128">
        <f>IF(N766="základní",J766,0)</f>
        <v>0</v>
      </c>
      <c r="BF766" s="128">
        <f>IF(N766="snížená",J766,0)</f>
        <v>0</v>
      </c>
      <c r="BG766" s="128">
        <f>IF(N766="zákl. přenesená",J766,0)</f>
        <v>0</v>
      </c>
      <c r="BH766" s="128">
        <f>IF(N766="sníž. přenesená",J766,0)</f>
        <v>0</v>
      </c>
      <c r="BI766" s="128">
        <f>IF(N766="nulová",J766,0)</f>
        <v>0</v>
      </c>
      <c r="BJ766" s="12" t="s">
        <v>37</v>
      </c>
      <c r="BK766" s="128">
        <f>ROUND(I766*H766,1)</f>
        <v>0</v>
      </c>
      <c r="BL766" s="12" t="s">
        <v>73</v>
      </c>
      <c r="BM766" s="12" t="s">
        <v>839</v>
      </c>
    </row>
    <row r="767" spans="2:47" s="1" customFormat="1" ht="27">
      <c r="B767" s="23"/>
      <c r="C767" s="35"/>
      <c r="D767" s="129" t="s">
        <v>76</v>
      </c>
      <c r="E767" s="35"/>
      <c r="F767" s="130" t="s">
        <v>840</v>
      </c>
      <c r="G767" s="35"/>
      <c r="H767" s="35"/>
      <c r="I767" s="91"/>
      <c r="J767" s="35"/>
      <c r="K767" s="35"/>
      <c r="L767" s="33"/>
      <c r="M767" s="131"/>
      <c r="N767" s="24"/>
      <c r="O767" s="24"/>
      <c r="P767" s="24"/>
      <c r="Q767" s="24"/>
      <c r="R767" s="24"/>
      <c r="S767" s="24"/>
      <c r="T767" s="38"/>
      <c r="AT767" s="12" t="s">
        <v>76</v>
      </c>
      <c r="AU767" s="12" t="s">
        <v>70</v>
      </c>
    </row>
    <row r="768" spans="2:51" s="8" customFormat="1" ht="13.5">
      <c r="B768" s="152"/>
      <c r="C768" s="153"/>
      <c r="D768" s="129" t="s">
        <v>126</v>
      </c>
      <c r="E768" s="154" t="s">
        <v>7</v>
      </c>
      <c r="F768" s="155" t="s">
        <v>841</v>
      </c>
      <c r="G768" s="153"/>
      <c r="H768" s="156">
        <v>196.09</v>
      </c>
      <c r="I768" s="157"/>
      <c r="J768" s="153"/>
      <c r="K768" s="153"/>
      <c r="L768" s="158"/>
      <c r="M768" s="159"/>
      <c r="N768" s="160"/>
      <c r="O768" s="160"/>
      <c r="P768" s="160"/>
      <c r="Q768" s="160"/>
      <c r="R768" s="160"/>
      <c r="S768" s="160"/>
      <c r="T768" s="161"/>
      <c r="AT768" s="162" t="s">
        <v>126</v>
      </c>
      <c r="AU768" s="162" t="s">
        <v>70</v>
      </c>
      <c r="AV768" s="8" t="s">
        <v>38</v>
      </c>
      <c r="AW768" s="8" t="s">
        <v>18</v>
      </c>
      <c r="AX768" s="8" t="s">
        <v>36</v>
      </c>
      <c r="AY768" s="162" t="s">
        <v>67</v>
      </c>
    </row>
    <row r="769" spans="2:51" s="9" customFormat="1" ht="13.5">
      <c r="B769" s="163"/>
      <c r="C769" s="164"/>
      <c r="D769" s="129" t="s">
        <v>126</v>
      </c>
      <c r="E769" s="165" t="s">
        <v>7</v>
      </c>
      <c r="F769" s="166" t="s">
        <v>155</v>
      </c>
      <c r="G769" s="164"/>
      <c r="H769" s="167">
        <v>196.09</v>
      </c>
      <c r="I769" s="168"/>
      <c r="J769" s="164"/>
      <c r="K769" s="164"/>
      <c r="L769" s="169"/>
      <c r="M769" s="170"/>
      <c r="N769" s="171"/>
      <c r="O769" s="171"/>
      <c r="P769" s="171"/>
      <c r="Q769" s="171"/>
      <c r="R769" s="171"/>
      <c r="S769" s="171"/>
      <c r="T769" s="172"/>
      <c r="AT769" s="173" t="s">
        <v>126</v>
      </c>
      <c r="AU769" s="173" t="s">
        <v>70</v>
      </c>
      <c r="AV769" s="9" t="s">
        <v>71</v>
      </c>
      <c r="AW769" s="9" t="s">
        <v>1</v>
      </c>
      <c r="AX769" s="9" t="s">
        <v>37</v>
      </c>
      <c r="AY769" s="173" t="s">
        <v>67</v>
      </c>
    </row>
    <row r="770" spans="2:65" s="1" customFormat="1" ht="16.5" customHeight="1">
      <c r="B770" s="23"/>
      <c r="C770" s="174" t="s">
        <v>842</v>
      </c>
      <c r="D770" s="174" t="s">
        <v>179</v>
      </c>
      <c r="E770" s="175" t="s">
        <v>843</v>
      </c>
      <c r="F770" s="176" t="s">
        <v>844</v>
      </c>
      <c r="G770" s="177" t="s">
        <v>131</v>
      </c>
      <c r="H770" s="178">
        <v>196.09</v>
      </c>
      <c r="I770" s="179"/>
      <c r="J770" s="178">
        <f>ROUND(I770*H770,1)</f>
        <v>0</v>
      </c>
      <c r="K770" s="176" t="s">
        <v>7</v>
      </c>
      <c r="L770" s="180"/>
      <c r="M770" s="181" t="s">
        <v>7</v>
      </c>
      <c r="N770" s="182" t="s">
        <v>25</v>
      </c>
      <c r="O770" s="24"/>
      <c r="P770" s="126">
        <f>O770*H770</f>
        <v>0</v>
      </c>
      <c r="Q770" s="126">
        <v>0.0035</v>
      </c>
      <c r="R770" s="126">
        <f>Q770*H770</f>
        <v>0.686315</v>
      </c>
      <c r="S770" s="126">
        <v>0</v>
      </c>
      <c r="T770" s="127">
        <f>S770*H770</f>
        <v>0</v>
      </c>
      <c r="AR770" s="12" t="s">
        <v>324</v>
      </c>
      <c r="AT770" s="12" t="s">
        <v>179</v>
      </c>
      <c r="AU770" s="12" t="s">
        <v>70</v>
      </c>
      <c r="AY770" s="12" t="s">
        <v>67</v>
      </c>
      <c r="BE770" s="128">
        <f>IF(N770="základní",J770,0)</f>
        <v>0</v>
      </c>
      <c r="BF770" s="128">
        <f>IF(N770="snížená",J770,0)</f>
        <v>0</v>
      </c>
      <c r="BG770" s="128">
        <f>IF(N770="zákl. přenesená",J770,0)</f>
        <v>0</v>
      </c>
      <c r="BH770" s="128">
        <f>IF(N770="sníž. přenesená",J770,0)</f>
        <v>0</v>
      </c>
      <c r="BI770" s="128">
        <f>IF(N770="nulová",J770,0)</f>
        <v>0</v>
      </c>
      <c r="BJ770" s="12" t="s">
        <v>37</v>
      </c>
      <c r="BK770" s="128">
        <f>ROUND(I770*H770,1)</f>
        <v>0</v>
      </c>
      <c r="BL770" s="12" t="s">
        <v>73</v>
      </c>
      <c r="BM770" s="12" t="s">
        <v>845</v>
      </c>
    </row>
    <row r="771" spans="2:47" s="1" customFormat="1" ht="27">
      <c r="B771" s="23"/>
      <c r="C771" s="35"/>
      <c r="D771" s="129" t="s">
        <v>76</v>
      </c>
      <c r="E771" s="35"/>
      <c r="F771" s="130" t="s">
        <v>840</v>
      </c>
      <c r="G771" s="35"/>
      <c r="H771" s="35"/>
      <c r="I771" s="91"/>
      <c r="J771" s="35"/>
      <c r="K771" s="35"/>
      <c r="L771" s="33"/>
      <c r="M771" s="131"/>
      <c r="N771" s="24"/>
      <c r="O771" s="24"/>
      <c r="P771" s="24"/>
      <c r="Q771" s="24"/>
      <c r="R771" s="24"/>
      <c r="S771" s="24"/>
      <c r="T771" s="38"/>
      <c r="AT771" s="12" t="s">
        <v>76</v>
      </c>
      <c r="AU771" s="12" t="s">
        <v>70</v>
      </c>
    </row>
    <row r="772" spans="2:65" s="1" customFormat="1" ht="16.5" customHeight="1">
      <c r="B772" s="23"/>
      <c r="C772" s="118" t="s">
        <v>846</v>
      </c>
      <c r="D772" s="118" t="s">
        <v>68</v>
      </c>
      <c r="E772" s="119" t="s">
        <v>847</v>
      </c>
      <c r="F772" s="120" t="s">
        <v>848</v>
      </c>
      <c r="G772" s="121" t="s">
        <v>131</v>
      </c>
      <c r="H772" s="122">
        <v>137.35</v>
      </c>
      <c r="I772" s="123"/>
      <c r="J772" s="122">
        <f>ROUND(I772*H772,1)</f>
        <v>0</v>
      </c>
      <c r="K772" s="120" t="s">
        <v>122</v>
      </c>
      <c r="L772" s="33"/>
      <c r="M772" s="124" t="s">
        <v>7</v>
      </c>
      <c r="N772" s="125" t="s">
        <v>25</v>
      </c>
      <c r="O772" s="24"/>
      <c r="P772" s="126">
        <f>O772*H772</f>
        <v>0</v>
      </c>
      <c r="Q772" s="126">
        <v>0</v>
      </c>
      <c r="R772" s="126">
        <f>Q772*H772</f>
        <v>0</v>
      </c>
      <c r="S772" s="126">
        <v>0</v>
      </c>
      <c r="T772" s="127">
        <f>S772*H772</f>
        <v>0</v>
      </c>
      <c r="AR772" s="12" t="s">
        <v>73</v>
      </c>
      <c r="AT772" s="12" t="s">
        <v>68</v>
      </c>
      <c r="AU772" s="12" t="s">
        <v>70</v>
      </c>
      <c r="AY772" s="12" t="s">
        <v>67</v>
      </c>
      <c r="BE772" s="128">
        <f>IF(N772="základní",J772,0)</f>
        <v>0</v>
      </c>
      <c r="BF772" s="128">
        <f>IF(N772="snížená",J772,0)</f>
        <v>0</v>
      </c>
      <c r="BG772" s="128">
        <f>IF(N772="zákl. přenesená",J772,0)</f>
        <v>0</v>
      </c>
      <c r="BH772" s="128">
        <f>IF(N772="sníž. přenesená",J772,0)</f>
        <v>0</v>
      </c>
      <c r="BI772" s="128">
        <f>IF(N772="nulová",J772,0)</f>
        <v>0</v>
      </c>
      <c r="BJ772" s="12" t="s">
        <v>37</v>
      </c>
      <c r="BK772" s="128">
        <f>ROUND(I772*H772,1)</f>
        <v>0</v>
      </c>
      <c r="BL772" s="12" t="s">
        <v>73</v>
      </c>
      <c r="BM772" s="12" t="s">
        <v>849</v>
      </c>
    </row>
    <row r="773" spans="2:47" s="1" customFormat="1" ht="67.5">
      <c r="B773" s="23"/>
      <c r="C773" s="35"/>
      <c r="D773" s="129" t="s">
        <v>124</v>
      </c>
      <c r="E773" s="35"/>
      <c r="F773" s="130" t="s">
        <v>850</v>
      </c>
      <c r="G773" s="35"/>
      <c r="H773" s="35"/>
      <c r="I773" s="91"/>
      <c r="J773" s="35"/>
      <c r="K773" s="35"/>
      <c r="L773" s="33"/>
      <c r="M773" s="131"/>
      <c r="N773" s="24"/>
      <c r="O773" s="24"/>
      <c r="P773" s="24"/>
      <c r="Q773" s="24"/>
      <c r="R773" s="24"/>
      <c r="S773" s="24"/>
      <c r="T773" s="38"/>
      <c r="AT773" s="12" t="s">
        <v>124</v>
      </c>
      <c r="AU773" s="12" t="s">
        <v>70</v>
      </c>
    </row>
    <row r="774" spans="2:65" s="1" customFormat="1" ht="16.5" customHeight="1">
      <c r="B774" s="23"/>
      <c r="C774" s="174" t="s">
        <v>851</v>
      </c>
      <c r="D774" s="174" t="s">
        <v>179</v>
      </c>
      <c r="E774" s="175" t="s">
        <v>852</v>
      </c>
      <c r="F774" s="176" t="s">
        <v>853</v>
      </c>
      <c r="G774" s="177" t="s">
        <v>131</v>
      </c>
      <c r="H774" s="178">
        <v>157.95</v>
      </c>
      <c r="I774" s="179"/>
      <c r="J774" s="178">
        <f>ROUND(I774*H774,1)</f>
        <v>0</v>
      </c>
      <c r="K774" s="176" t="s">
        <v>122</v>
      </c>
      <c r="L774" s="180"/>
      <c r="M774" s="181" t="s">
        <v>7</v>
      </c>
      <c r="N774" s="182" t="s">
        <v>25</v>
      </c>
      <c r="O774" s="24"/>
      <c r="P774" s="126">
        <f>O774*H774</f>
        <v>0</v>
      </c>
      <c r="Q774" s="126">
        <v>0.0003</v>
      </c>
      <c r="R774" s="126">
        <f>Q774*H774</f>
        <v>0.04738499999999999</v>
      </c>
      <c r="S774" s="126">
        <v>0</v>
      </c>
      <c r="T774" s="127">
        <f>S774*H774</f>
        <v>0</v>
      </c>
      <c r="AR774" s="12" t="s">
        <v>324</v>
      </c>
      <c r="AT774" s="12" t="s">
        <v>179</v>
      </c>
      <c r="AU774" s="12" t="s">
        <v>70</v>
      </c>
      <c r="AY774" s="12" t="s">
        <v>67</v>
      </c>
      <c r="BE774" s="128">
        <f>IF(N774="základní",J774,0)</f>
        <v>0</v>
      </c>
      <c r="BF774" s="128">
        <f>IF(N774="snížená",J774,0)</f>
        <v>0</v>
      </c>
      <c r="BG774" s="128">
        <f>IF(N774="zákl. přenesená",J774,0)</f>
        <v>0</v>
      </c>
      <c r="BH774" s="128">
        <f>IF(N774="sníž. přenesená",J774,0)</f>
        <v>0</v>
      </c>
      <c r="BI774" s="128">
        <f>IF(N774="nulová",J774,0)</f>
        <v>0</v>
      </c>
      <c r="BJ774" s="12" t="s">
        <v>37</v>
      </c>
      <c r="BK774" s="128">
        <f>ROUND(I774*H774,1)</f>
        <v>0</v>
      </c>
      <c r="BL774" s="12" t="s">
        <v>73</v>
      </c>
      <c r="BM774" s="12" t="s">
        <v>854</v>
      </c>
    </row>
    <row r="775" spans="2:65" s="1" customFormat="1" ht="16.5" customHeight="1">
      <c r="B775" s="23"/>
      <c r="C775" s="118" t="s">
        <v>855</v>
      </c>
      <c r="D775" s="118" t="s">
        <v>68</v>
      </c>
      <c r="E775" s="119" t="s">
        <v>856</v>
      </c>
      <c r="F775" s="120" t="s">
        <v>857</v>
      </c>
      <c r="G775" s="121" t="s">
        <v>131</v>
      </c>
      <c r="H775" s="122">
        <v>9.67</v>
      </c>
      <c r="I775" s="123"/>
      <c r="J775" s="122">
        <f>ROUND(I775*H775,1)</f>
        <v>0</v>
      </c>
      <c r="K775" s="120" t="s">
        <v>7</v>
      </c>
      <c r="L775" s="33"/>
      <c r="M775" s="124" t="s">
        <v>7</v>
      </c>
      <c r="N775" s="125" t="s">
        <v>25</v>
      </c>
      <c r="O775" s="24"/>
      <c r="P775" s="126">
        <f>O775*H775</f>
        <v>0</v>
      </c>
      <c r="Q775" s="126">
        <v>0.00458</v>
      </c>
      <c r="R775" s="126">
        <f>Q775*H775</f>
        <v>0.0442886</v>
      </c>
      <c r="S775" s="126">
        <v>0</v>
      </c>
      <c r="T775" s="127">
        <f>S775*H775</f>
        <v>0</v>
      </c>
      <c r="AR775" s="12" t="s">
        <v>73</v>
      </c>
      <c r="AT775" s="12" t="s">
        <v>68</v>
      </c>
      <c r="AU775" s="12" t="s">
        <v>70</v>
      </c>
      <c r="AY775" s="12" t="s">
        <v>67</v>
      </c>
      <c r="BE775" s="128">
        <f>IF(N775="základní",J775,0)</f>
        <v>0</v>
      </c>
      <c r="BF775" s="128">
        <f>IF(N775="snížená",J775,0)</f>
        <v>0</v>
      </c>
      <c r="BG775" s="128">
        <f>IF(N775="zákl. přenesená",J775,0)</f>
        <v>0</v>
      </c>
      <c r="BH775" s="128">
        <f>IF(N775="sníž. přenesená",J775,0)</f>
        <v>0</v>
      </c>
      <c r="BI775" s="128">
        <f>IF(N775="nulová",J775,0)</f>
        <v>0</v>
      </c>
      <c r="BJ775" s="12" t="s">
        <v>37</v>
      </c>
      <c r="BK775" s="128">
        <f>ROUND(I775*H775,1)</f>
        <v>0</v>
      </c>
      <c r="BL775" s="12" t="s">
        <v>73</v>
      </c>
      <c r="BM775" s="12" t="s">
        <v>858</v>
      </c>
    </row>
    <row r="776" spans="2:47" s="1" customFormat="1" ht="27">
      <c r="B776" s="23"/>
      <c r="C776" s="35"/>
      <c r="D776" s="129" t="s">
        <v>76</v>
      </c>
      <c r="E776" s="35"/>
      <c r="F776" s="130" t="s">
        <v>859</v>
      </c>
      <c r="G776" s="35"/>
      <c r="H776" s="35"/>
      <c r="I776" s="91"/>
      <c r="J776" s="35"/>
      <c r="K776" s="35"/>
      <c r="L776" s="33"/>
      <c r="M776" s="131"/>
      <c r="N776" s="24"/>
      <c r="O776" s="24"/>
      <c r="P776" s="24"/>
      <c r="Q776" s="24"/>
      <c r="R776" s="24"/>
      <c r="S776" s="24"/>
      <c r="T776" s="38"/>
      <c r="AT776" s="12" t="s">
        <v>76</v>
      </c>
      <c r="AU776" s="12" t="s">
        <v>70</v>
      </c>
    </row>
    <row r="777" spans="2:51" s="7" customFormat="1" ht="13.5">
      <c r="B777" s="142"/>
      <c r="C777" s="143"/>
      <c r="D777" s="129" t="s">
        <v>126</v>
      </c>
      <c r="E777" s="144" t="s">
        <v>7</v>
      </c>
      <c r="F777" s="145" t="s">
        <v>333</v>
      </c>
      <c r="G777" s="143"/>
      <c r="H777" s="144" t="s">
        <v>7</v>
      </c>
      <c r="I777" s="146"/>
      <c r="J777" s="143"/>
      <c r="K777" s="143"/>
      <c r="L777" s="147"/>
      <c r="M777" s="148"/>
      <c r="N777" s="149"/>
      <c r="O777" s="149"/>
      <c r="P777" s="149"/>
      <c r="Q777" s="149"/>
      <c r="R777" s="149"/>
      <c r="S777" s="149"/>
      <c r="T777" s="150"/>
      <c r="AT777" s="151" t="s">
        <v>126</v>
      </c>
      <c r="AU777" s="151" t="s">
        <v>70</v>
      </c>
      <c r="AV777" s="7" t="s">
        <v>37</v>
      </c>
      <c r="AW777" s="7" t="s">
        <v>18</v>
      </c>
      <c r="AX777" s="7" t="s">
        <v>36</v>
      </c>
      <c r="AY777" s="151" t="s">
        <v>67</v>
      </c>
    </row>
    <row r="778" spans="2:51" s="8" customFormat="1" ht="13.5">
      <c r="B778" s="152"/>
      <c r="C778" s="153"/>
      <c r="D778" s="129" t="s">
        <v>126</v>
      </c>
      <c r="E778" s="154" t="s">
        <v>7</v>
      </c>
      <c r="F778" s="155" t="s">
        <v>860</v>
      </c>
      <c r="G778" s="153"/>
      <c r="H778" s="156">
        <v>7.03</v>
      </c>
      <c r="I778" s="157"/>
      <c r="J778" s="153"/>
      <c r="K778" s="153"/>
      <c r="L778" s="158"/>
      <c r="M778" s="159"/>
      <c r="N778" s="160"/>
      <c r="O778" s="160"/>
      <c r="P778" s="160"/>
      <c r="Q778" s="160"/>
      <c r="R778" s="160"/>
      <c r="S778" s="160"/>
      <c r="T778" s="161"/>
      <c r="AT778" s="162" t="s">
        <v>126</v>
      </c>
      <c r="AU778" s="162" t="s">
        <v>70</v>
      </c>
      <c r="AV778" s="8" t="s">
        <v>38</v>
      </c>
      <c r="AW778" s="8" t="s">
        <v>18</v>
      </c>
      <c r="AX778" s="8" t="s">
        <v>36</v>
      </c>
      <c r="AY778" s="162" t="s">
        <v>67</v>
      </c>
    </row>
    <row r="779" spans="2:51" s="7" customFormat="1" ht="13.5">
      <c r="B779" s="142"/>
      <c r="C779" s="143"/>
      <c r="D779" s="129" t="s">
        <v>126</v>
      </c>
      <c r="E779" s="144" t="s">
        <v>7</v>
      </c>
      <c r="F779" s="145" t="s">
        <v>335</v>
      </c>
      <c r="G779" s="143"/>
      <c r="H779" s="144" t="s">
        <v>7</v>
      </c>
      <c r="I779" s="146"/>
      <c r="J779" s="143"/>
      <c r="K779" s="143"/>
      <c r="L779" s="147"/>
      <c r="M779" s="148"/>
      <c r="N779" s="149"/>
      <c r="O779" s="149"/>
      <c r="P779" s="149"/>
      <c r="Q779" s="149"/>
      <c r="R779" s="149"/>
      <c r="S779" s="149"/>
      <c r="T779" s="150"/>
      <c r="AT779" s="151" t="s">
        <v>126</v>
      </c>
      <c r="AU779" s="151" t="s">
        <v>70</v>
      </c>
      <c r="AV779" s="7" t="s">
        <v>37</v>
      </c>
      <c r="AW779" s="7" t="s">
        <v>18</v>
      </c>
      <c r="AX779" s="7" t="s">
        <v>36</v>
      </c>
      <c r="AY779" s="151" t="s">
        <v>67</v>
      </c>
    </row>
    <row r="780" spans="2:51" s="8" customFormat="1" ht="13.5">
      <c r="B780" s="152"/>
      <c r="C780" s="153"/>
      <c r="D780" s="129" t="s">
        <v>126</v>
      </c>
      <c r="E780" s="154" t="s">
        <v>7</v>
      </c>
      <c r="F780" s="155" t="s">
        <v>861</v>
      </c>
      <c r="G780" s="153"/>
      <c r="H780" s="156">
        <v>2.64</v>
      </c>
      <c r="I780" s="157"/>
      <c r="J780" s="153"/>
      <c r="K780" s="153"/>
      <c r="L780" s="158"/>
      <c r="M780" s="159"/>
      <c r="N780" s="160"/>
      <c r="O780" s="160"/>
      <c r="P780" s="160"/>
      <c r="Q780" s="160"/>
      <c r="R780" s="160"/>
      <c r="S780" s="160"/>
      <c r="T780" s="161"/>
      <c r="AT780" s="162" t="s">
        <v>126</v>
      </c>
      <c r="AU780" s="162" t="s">
        <v>70</v>
      </c>
      <c r="AV780" s="8" t="s">
        <v>38</v>
      </c>
      <c r="AW780" s="8" t="s">
        <v>18</v>
      </c>
      <c r="AX780" s="8" t="s">
        <v>36</v>
      </c>
      <c r="AY780" s="162" t="s">
        <v>67</v>
      </c>
    </row>
    <row r="781" spans="2:51" s="9" customFormat="1" ht="13.5">
      <c r="B781" s="163"/>
      <c r="C781" s="164"/>
      <c r="D781" s="129" t="s">
        <v>126</v>
      </c>
      <c r="E781" s="165" t="s">
        <v>7</v>
      </c>
      <c r="F781" s="166" t="s">
        <v>155</v>
      </c>
      <c r="G781" s="164"/>
      <c r="H781" s="167">
        <v>9.67</v>
      </c>
      <c r="I781" s="168"/>
      <c r="J781" s="164"/>
      <c r="K781" s="164"/>
      <c r="L781" s="169"/>
      <c r="M781" s="170"/>
      <c r="N781" s="171"/>
      <c r="O781" s="171"/>
      <c r="P781" s="171"/>
      <c r="Q781" s="171"/>
      <c r="R781" s="171"/>
      <c r="S781" s="171"/>
      <c r="T781" s="172"/>
      <c r="AT781" s="173" t="s">
        <v>126</v>
      </c>
      <c r="AU781" s="173" t="s">
        <v>70</v>
      </c>
      <c r="AV781" s="9" t="s">
        <v>71</v>
      </c>
      <c r="AW781" s="9" t="s">
        <v>18</v>
      </c>
      <c r="AX781" s="9" t="s">
        <v>37</v>
      </c>
      <c r="AY781" s="173" t="s">
        <v>67</v>
      </c>
    </row>
    <row r="782" spans="2:65" s="1" customFormat="1" ht="25.5" customHeight="1">
      <c r="B782" s="23"/>
      <c r="C782" s="118" t="s">
        <v>862</v>
      </c>
      <c r="D782" s="118" t="s">
        <v>68</v>
      </c>
      <c r="E782" s="119" t="s">
        <v>863</v>
      </c>
      <c r="F782" s="120" t="s">
        <v>864</v>
      </c>
      <c r="G782" s="121" t="s">
        <v>865</v>
      </c>
      <c r="H782" s="123"/>
      <c r="I782" s="123"/>
      <c r="J782" s="122">
        <f>ROUND(I782*H782,1)</f>
        <v>0</v>
      </c>
      <c r="K782" s="120" t="s">
        <v>122</v>
      </c>
      <c r="L782" s="33"/>
      <c r="M782" s="124" t="s">
        <v>7</v>
      </c>
      <c r="N782" s="125" t="s">
        <v>25</v>
      </c>
      <c r="O782" s="24"/>
      <c r="P782" s="126">
        <f>O782*H782</f>
        <v>0</v>
      </c>
      <c r="Q782" s="126">
        <v>0</v>
      </c>
      <c r="R782" s="126">
        <f>Q782*H782</f>
        <v>0</v>
      </c>
      <c r="S782" s="126">
        <v>0</v>
      </c>
      <c r="T782" s="127">
        <f>S782*H782</f>
        <v>0</v>
      </c>
      <c r="AR782" s="12" t="s">
        <v>73</v>
      </c>
      <c r="AT782" s="12" t="s">
        <v>68</v>
      </c>
      <c r="AU782" s="12" t="s">
        <v>70</v>
      </c>
      <c r="AY782" s="12" t="s">
        <v>67</v>
      </c>
      <c r="BE782" s="128">
        <f>IF(N782="základní",J782,0)</f>
        <v>0</v>
      </c>
      <c r="BF782" s="128">
        <f>IF(N782="snížená",J782,0)</f>
        <v>0</v>
      </c>
      <c r="BG782" s="128">
        <f>IF(N782="zákl. přenesená",J782,0)</f>
        <v>0</v>
      </c>
      <c r="BH782" s="128">
        <f>IF(N782="sníž. přenesená",J782,0)</f>
        <v>0</v>
      </c>
      <c r="BI782" s="128">
        <f>IF(N782="nulová",J782,0)</f>
        <v>0</v>
      </c>
      <c r="BJ782" s="12" t="s">
        <v>37</v>
      </c>
      <c r="BK782" s="128">
        <f>ROUND(I782*H782,1)</f>
        <v>0</v>
      </c>
      <c r="BL782" s="12" t="s">
        <v>73</v>
      </c>
      <c r="BM782" s="12" t="s">
        <v>866</v>
      </c>
    </row>
    <row r="783" spans="2:47" s="1" customFormat="1" ht="121.5">
      <c r="B783" s="23"/>
      <c r="C783" s="35"/>
      <c r="D783" s="129" t="s">
        <v>124</v>
      </c>
      <c r="E783" s="35"/>
      <c r="F783" s="130" t="s">
        <v>867</v>
      </c>
      <c r="G783" s="35"/>
      <c r="H783" s="35"/>
      <c r="I783" s="91"/>
      <c r="J783" s="35"/>
      <c r="K783" s="35"/>
      <c r="L783" s="33"/>
      <c r="M783" s="131"/>
      <c r="N783" s="24"/>
      <c r="O783" s="24"/>
      <c r="P783" s="24"/>
      <c r="Q783" s="24"/>
      <c r="R783" s="24"/>
      <c r="S783" s="24"/>
      <c r="T783" s="38"/>
      <c r="AT783" s="12" t="s">
        <v>124</v>
      </c>
      <c r="AU783" s="12" t="s">
        <v>70</v>
      </c>
    </row>
    <row r="784" spans="2:63" s="5" customFormat="1" ht="37.35" customHeight="1">
      <c r="B784" s="104"/>
      <c r="C784" s="105"/>
      <c r="D784" s="106" t="s">
        <v>35</v>
      </c>
      <c r="E784" s="107" t="s">
        <v>868</v>
      </c>
      <c r="F784" s="107" t="s">
        <v>869</v>
      </c>
      <c r="G784" s="105"/>
      <c r="H784" s="105"/>
      <c r="I784" s="108"/>
      <c r="J784" s="109">
        <f>BK784</f>
        <v>0</v>
      </c>
      <c r="K784" s="105"/>
      <c r="L784" s="110"/>
      <c r="M784" s="111"/>
      <c r="N784" s="112"/>
      <c r="O784" s="112"/>
      <c r="P784" s="113">
        <f>P785+P1069</f>
        <v>0</v>
      </c>
      <c r="Q784" s="112"/>
      <c r="R784" s="113">
        <f>R785+R1069</f>
        <v>559.3863746999999</v>
      </c>
      <c r="S784" s="112"/>
      <c r="T784" s="114">
        <f>T785+T1069</f>
        <v>0</v>
      </c>
      <c r="AR784" s="115" t="s">
        <v>37</v>
      </c>
      <c r="AT784" s="116" t="s">
        <v>35</v>
      </c>
      <c r="AU784" s="116" t="s">
        <v>36</v>
      </c>
      <c r="AY784" s="115" t="s">
        <v>67</v>
      </c>
      <c r="BK784" s="117">
        <f>BK785+BK1069</f>
        <v>0</v>
      </c>
    </row>
    <row r="785" spans="2:63" s="5" customFormat="1" ht="19.9" customHeight="1">
      <c r="B785" s="104"/>
      <c r="C785" s="105"/>
      <c r="D785" s="106" t="s">
        <v>35</v>
      </c>
      <c r="E785" s="140" t="s">
        <v>116</v>
      </c>
      <c r="F785" s="140" t="s">
        <v>117</v>
      </c>
      <c r="G785" s="105"/>
      <c r="H785" s="105"/>
      <c r="I785" s="108"/>
      <c r="J785" s="141">
        <f>BK785</f>
        <v>0</v>
      </c>
      <c r="K785" s="105"/>
      <c r="L785" s="110"/>
      <c r="M785" s="111"/>
      <c r="N785" s="112"/>
      <c r="O785" s="112"/>
      <c r="P785" s="113">
        <f>P786+P792+P805+P820+P909+P974+P1046+P1066</f>
        <v>0</v>
      </c>
      <c r="Q785" s="112"/>
      <c r="R785" s="113">
        <f>R786+R792+R805+R820+R909+R974+R1046+R1066</f>
        <v>512.1866233999999</v>
      </c>
      <c r="S785" s="112"/>
      <c r="T785" s="114">
        <f>T786+T792+T805+T820+T909+T974+T1046+T1066</f>
        <v>0</v>
      </c>
      <c r="AR785" s="115" t="s">
        <v>37</v>
      </c>
      <c r="AT785" s="116" t="s">
        <v>35</v>
      </c>
      <c r="AU785" s="116" t="s">
        <v>37</v>
      </c>
      <c r="AY785" s="115" t="s">
        <v>67</v>
      </c>
      <c r="BK785" s="117">
        <f>BK786+BK792+BK805+BK820+BK909+BK974+BK1046+BK1066</f>
        <v>0</v>
      </c>
    </row>
    <row r="786" spans="2:63" s="5" customFormat="1" ht="14.85" customHeight="1">
      <c r="B786" s="104"/>
      <c r="C786" s="105"/>
      <c r="D786" s="106" t="s">
        <v>35</v>
      </c>
      <c r="E786" s="140" t="s">
        <v>338</v>
      </c>
      <c r="F786" s="140" t="s">
        <v>429</v>
      </c>
      <c r="G786" s="105"/>
      <c r="H786" s="105"/>
      <c r="I786" s="108"/>
      <c r="J786" s="141">
        <f>BK786</f>
        <v>0</v>
      </c>
      <c r="K786" s="105"/>
      <c r="L786" s="110"/>
      <c r="M786" s="111"/>
      <c r="N786" s="112"/>
      <c r="O786" s="112"/>
      <c r="P786" s="113">
        <f>SUM(P787:P791)</f>
        <v>0</v>
      </c>
      <c r="Q786" s="112"/>
      <c r="R786" s="113">
        <f>SUM(R787:R791)</f>
        <v>9.1636584</v>
      </c>
      <c r="S786" s="112"/>
      <c r="T786" s="114">
        <f>SUM(T787:T791)</f>
        <v>0</v>
      </c>
      <c r="AR786" s="115" t="s">
        <v>37</v>
      </c>
      <c r="AT786" s="116" t="s">
        <v>35</v>
      </c>
      <c r="AU786" s="116" t="s">
        <v>38</v>
      </c>
      <c r="AY786" s="115" t="s">
        <v>67</v>
      </c>
      <c r="BK786" s="117">
        <f>SUM(BK787:BK791)</f>
        <v>0</v>
      </c>
    </row>
    <row r="787" spans="2:65" s="1" customFormat="1" ht="25.5" customHeight="1">
      <c r="B787" s="23"/>
      <c r="C787" s="118" t="s">
        <v>870</v>
      </c>
      <c r="D787" s="118" t="s">
        <v>68</v>
      </c>
      <c r="E787" s="119" t="s">
        <v>871</v>
      </c>
      <c r="F787" s="120" t="s">
        <v>872</v>
      </c>
      <c r="G787" s="121" t="s">
        <v>131</v>
      </c>
      <c r="H787" s="122">
        <v>84.52</v>
      </c>
      <c r="I787" s="123"/>
      <c r="J787" s="122">
        <f>ROUND(I787*H787,1)</f>
        <v>0</v>
      </c>
      <c r="K787" s="120" t="s">
        <v>122</v>
      </c>
      <c r="L787" s="33"/>
      <c r="M787" s="124" t="s">
        <v>7</v>
      </c>
      <c r="N787" s="125" t="s">
        <v>25</v>
      </c>
      <c r="O787" s="24"/>
      <c r="P787" s="126">
        <f>O787*H787</f>
        <v>0</v>
      </c>
      <c r="Q787" s="126">
        <v>0.10842</v>
      </c>
      <c r="R787" s="126">
        <f>Q787*H787</f>
        <v>9.1636584</v>
      </c>
      <c r="S787" s="126">
        <v>0</v>
      </c>
      <c r="T787" s="127">
        <f>S787*H787</f>
        <v>0</v>
      </c>
      <c r="AR787" s="12" t="s">
        <v>71</v>
      </c>
      <c r="AT787" s="12" t="s">
        <v>68</v>
      </c>
      <c r="AU787" s="12" t="s">
        <v>70</v>
      </c>
      <c r="AY787" s="12" t="s">
        <v>67</v>
      </c>
      <c r="BE787" s="128">
        <f>IF(N787="základní",J787,0)</f>
        <v>0</v>
      </c>
      <c r="BF787" s="128">
        <f>IF(N787="snížená",J787,0)</f>
        <v>0</v>
      </c>
      <c r="BG787" s="128">
        <f>IF(N787="zákl. přenesená",J787,0)</f>
        <v>0</v>
      </c>
      <c r="BH787" s="128">
        <f>IF(N787="sníž. přenesená",J787,0)</f>
        <v>0</v>
      </c>
      <c r="BI787" s="128">
        <f>IF(N787="nulová",J787,0)</f>
        <v>0</v>
      </c>
      <c r="BJ787" s="12" t="s">
        <v>37</v>
      </c>
      <c r="BK787" s="128">
        <f>ROUND(I787*H787,1)</f>
        <v>0</v>
      </c>
      <c r="BL787" s="12" t="s">
        <v>71</v>
      </c>
      <c r="BM787" s="12" t="s">
        <v>873</v>
      </c>
    </row>
    <row r="788" spans="2:51" s="7" customFormat="1" ht="13.5">
      <c r="B788" s="142"/>
      <c r="C788" s="143"/>
      <c r="D788" s="129" t="s">
        <v>126</v>
      </c>
      <c r="E788" s="144" t="s">
        <v>7</v>
      </c>
      <c r="F788" s="145" t="s">
        <v>874</v>
      </c>
      <c r="G788" s="143"/>
      <c r="H788" s="144" t="s">
        <v>7</v>
      </c>
      <c r="I788" s="146"/>
      <c r="J788" s="143"/>
      <c r="K788" s="143"/>
      <c r="L788" s="147"/>
      <c r="M788" s="148"/>
      <c r="N788" s="149"/>
      <c r="O788" s="149"/>
      <c r="P788" s="149"/>
      <c r="Q788" s="149"/>
      <c r="R788" s="149"/>
      <c r="S788" s="149"/>
      <c r="T788" s="150"/>
      <c r="AT788" s="151" t="s">
        <v>126</v>
      </c>
      <c r="AU788" s="151" t="s">
        <v>70</v>
      </c>
      <c r="AV788" s="7" t="s">
        <v>37</v>
      </c>
      <c r="AW788" s="7" t="s">
        <v>18</v>
      </c>
      <c r="AX788" s="7" t="s">
        <v>36</v>
      </c>
      <c r="AY788" s="151" t="s">
        <v>67</v>
      </c>
    </row>
    <row r="789" spans="2:51" s="8" customFormat="1" ht="13.5">
      <c r="B789" s="152"/>
      <c r="C789" s="153"/>
      <c r="D789" s="129" t="s">
        <v>126</v>
      </c>
      <c r="E789" s="154" t="s">
        <v>7</v>
      </c>
      <c r="F789" s="155" t="s">
        <v>875</v>
      </c>
      <c r="G789" s="153"/>
      <c r="H789" s="156">
        <v>6.95</v>
      </c>
      <c r="I789" s="157"/>
      <c r="J789" s="153"/>
      <c r="K789" s="153"/>
      <c r="L789" s="158"/>
      <c r="M789" s="159"/>
      <c r="N789" s="160"/>
      <c r="O789" s="160"/>
      <c r="P789" s="160"/>
      <c r="Q789" s="160"/>
      <c r="R789" s="160"/>
      <c r="S789" s="160"/>
      <c r="T789" s="161"/>
      <c r="AT789" s="162" t="s">
        <v>126</v>
      </c>
      <c r="AU789" s="162" t="s">
        <v>70</v>
      </c>
      <c r="AV789" s="8" t="s">
        <v>38</v>
      </c>
      <c r="AW789" s="8" t="s">
        <v>18</v>
      </c>
      <c r="AX789" s="8" t="s">
        <v>36</v>
      </c>
      <c r="AY789" s="162" t="s">
        <v>67</v>
      </c>
    </row>
    <row r="790" spans="2:51" s="8" customFormat="1" ht="13.5">
      <c r="B790" s="152"/>
      <c r="C790" s="153"/>
      <c r="D790" s="129" t="s">
        <v>126</v>
      </c>
      <c r="E790" s="154" t="s">
        <v>7</v>
      </c>
      <c r="F790" s="155" t="s">
        <v>876</v>
      </c>
      <c r="G790" s="153"/>
      <c r="H790" s="156">
        <v>77.57</v>
      </c>
      <c r="I790" s="157"/>
      <c r="J790" s="153"/>
      <c r="K790" s="153"/>
      <c r="L790" s="158"/>
      <c r="M790" s="159"/>
      <c r="N790" s="160"/>
      <c r="O790" s="160"/>
      <c r="P790" s="160"/>
      <c r="Q790" s="160"/>
      <c r="R790" s="160"/>
      <c r="S790" s="160"/>
      <c r="T790" s="161"/>
      <c r="AT790" s="162" t="s">
        <v>126</v>
      </c>
      <c r="AU790" s="162" t="s">
        <v>70</v>
      </c>
      <c r="AV790" s="8" t="s">
        <v>38</v>
      </c>
      <c r="AW790" s="8" t="s">
        <v>18</v>
      </c>
      <c r="AX790" s="8" t="s">
        <v>36</v>
      </c>
      <c r="AY790" s="162" t="s">
        <v>67</v>
      </c>
    </row>
    <row r="791" spans="2:51" s="9" customFormat="1" ht="13.5">
      <c r="B791" s="163"/>
      <c r="C791" s="164"/>
      <c r="D791" s="129" t="s">
        <v>126</v>
      </c>
      <c r="E791" s="165" t="s">
        <v>7</v>
      </c>
      <c r="F791" s="166" t="s">
        <v>155</v>
      </c>
      <c r="G791" s="164"/>
      <c r="H791" s="167">
        <v>84.52</v>
      </c>
      <c r="I791" s="168"/>
      <c r="J791" s="164"/>
      <c r="K791" s="164"/>
      <c r="L791" s="169"/>
      <c r="M791" s="170"/>
      <c r="N791" s="171"/>
      <c r="O791" s="171"/>
      <c r="P791" s="171"/>
      <c r="Q791" s="171"/>
      <c r="R791" s="171"/>
      <c r="S791" s="171"/>
      <c r="T791" s="172"/>
      <c r="AT791" s="173" t="s">
        <v>126</v>
      </c>
      <c r="AU791" s="173" t="s">
        <v>70</v>
      </c>
      <c r="AV791" s="9" t="s">
        <v>71</v>
      </c>
      <c r="AW791" s="9" t="s">
        <v>18</v>
      </c>
      <c r="AX791" s="9" t="s">
        <v>37</v>
      </c>
      <c r="AY791" s="173" t="s">
        <v>67</v>
      </c>
    </row>
    <row r="792" spans="2:63" s="5" customFormat="1" ht="22.35" customHeight="1">
      <c r="B792" s="104"/>
      <c r="C792" s="105"/>
      <c r="D792" s="106" t="s">
        <v>35</v>
      </c>
      <c r="E792" s="140" t="s">
        <v>387</v>
      </c>
      <c r="F792" s="140" t="s">
        <v>877</v>
      </c>
      <c r="G792" s="105"/>
      <c r="H792" s="105"/>
      <c r="I792" s="108"/>
      <c r="J792" s="141">
        <f>BK792</f>
        <v>0</v>
      </c>
      <c r="K792" s="105"/>
      <c r="L792" s="110"/>
      <c r="M792" s="111"/>
      <c r="N792" s="112"/>
      <c r="O792" s="112"/>
      <c r="P792" s="113">
        <f>SUM(P793:P804)</f>
        <v>0</v>
      </c>
      <c r="Q792" s="112"/>
      <c r="R792" s="113">
        <f>SUM(R793:R804)</f>
        <v>326.4</v>
      </c>
      <c r="S792" s="112"/>
      <c r="T792" s="114">
        <f>SUM(T793:T804)</f>
        <v>0</v>
      </c>
      <c r="AR792" s="115" t="s">
        <v>37</v>
      </c>
      <c r="AT792" s="116" t="s">
        <v>35</v>
      </c>
      <c r="AU792" s="116" t="s">
        <v>38</v>
      </c>
      <c r="AY792" s="115" t="s">
        <v>67</v>
      </c>
      <c r="BK792" s="117">
        <f>SUM(BK793:BK804)</f>
        <v>0</v>
      </c>
    </row>
    <row r="793" spans="2:65" s="1" customFormat="1" ht="38.25" customHeight="1">
      <c r="B793" s="23"/>
      <c r="C793" s="118" t="s">
        <v>878</v>
      </c>
      <c r="D793" s="118" t="s">
        <v>68</v>
      </c>
      <c r="E793" s="119" t="s">
        <v>879</v>
      </c>
      <c r="F793" s="120" t="s">
        <v>880</v>
      </c>
      <c r="G793" s="121" t="s">
        <v>69</v>
      </c>
      <c r="H793" s="122">
        <v>106</v>
      </c>
      <c r="I793" s="123"/>
      <c r="J793" s="122">
        <f aca="true" t="shared" si="0" ref="J793:J804">ROUND(I793*H793,1)</f>
        <v>0</v>
      </c>
      <c r="K793" s="120" t="s">
        <v>7</v>
      </c>
      <c r="L793" s="33"/>
      <c r="M793" s="124" t="s">
        <v>7</v>
      </c>
      <c r="N793" s="125" t="s">
        <v>25</v>
      </c>
      <c r="O793" s="24"/>
      <c r="P793" s="126">
        <f aca="true" t="shared" si="1" ref="P793:P804">O793*H793</f>
        <v>0</v>
      </c>
      <c r="Q793" s="126">
        <v>0.55</v>
      </c>
      <c r="R793" s="126">
        <f aca="true" t="shared" si="2" ref="R793:R804">Q793*H793</f>
        <v>58.300000000000004</v>
      </c>
      <c r="S793" s="126">
        <v>0</v>
      </c>
      <c r="T793" s="127">
        <f aca="true" t="shared" si="3" ref="T793:T804">S793*H793</f>
        <v>0</v>
      </c>
      <c r="AR793" s="12" t="s">
        <v>71</v>
      </c>
      <c r="AT793" s="12" t="s">
        <v>68</v>
      </c>
      <c r="AU793" s="12" t="s">
        <v>70</v>
      </c>
      <c r="AY793" s="12" t="s">
        <v>67</v>
      </c>
      <c r="BE793" s="128">
        <f aca="true" t="shared" si="4" ref="BE793:BE804">IF(N793="základní",J793,0)</f>
        <v>0</v>
      </c>
      <c r="BF793" s="128">
        <f aca="true" t="shared" si="5" ref="BF793:BF804">IF(N793="snížená",J793,0)</f>
        <v>0</v>
      </c>
      <c r="BG793" s="128">
        <f aca="true" t="shared" si="6" ref="BG793:BG804">IF(N793="zákl. přenesená",J793,0)</f>
        <v>0</v>
      </c>
      <c r="BH793" s="128">
        <f aca="true" t="shared" si="7" ref="BH793:BH804">IF(N793="sníž. přenesená",J793,0)</f>
        <v>0</v>
      </c>
      <c r="BI793" s="128">
        <f aca="true" t="shared" si="8" ref="BI793:BI804">IF(N793="nulová",J793,0)</f>
        <v>0</v>
      </c>
      <c r="BJ793" s="12" t="s">
        <v>37</v>
      </c>
      <c r="BK793" s="128">
        <f aca="true" t="shared" si="9" ref="BK793:BK804">ROUND(I793*H793,1)</f>
        <v>0</v>
      </c>
      <c r="BL793" s="12" t="s">
        <v>71</v>
      </c>
      <c r="BM793" s="12" t="s">
        <v>881</v>
      </c>
    </row>
    <row r="794" spans="2:65" s="1" customFormat="1" ht="38.25" customHeight="1">
      <c r="B794" s="23"/>
      <c r="C794" s="118" t="s">
        <v>882</v>
      </c>
      <c r="D794" s="118" t="s">
        <v>68</v>
      </c>
      <c r="E794" s="119" t="s">
        <v>883</v>
      </c>
      <c r="F794" s="120" t="s">
        <v>884</v>
      </c>
      <c r="G794" s="121" t="s">
        <v>69</v>
      </c>
      <c r="H794" s="122">
        <v>20</v>
      </c>
      <c r="I794" s="123"/>
      <c r="J794" s="122">
        <f t="shared" si="0"/>
        <v>0</v>
      </c>
      <c r="K794" s="120" t="s">
        <v>7</v>
      </c>
      <c r="L794" s="33"/>
      <c r="M794" s="124" t="s">
        <v>7</v>
      </c>
      <c r="N794" s="125" t="s">
        <v>25</v>
      </c>
      <c r="O794" s="24"/>
      <c r="P794" s="126">
        <f t="shared" si="1"/>
        <v>0</v>
      </c>
      <c r="Q794" s="126">
        <v>0.55</v>
      </c>
      <c r="R794" s="126">
        <f t="shared" si="2"/>
        <v>11</v>
      </c>
      <c r="S794" s="126">
        <v>0</v>
      </c>
      <c r="T794" s="127">
        <f t="shared" si="3"/>
        <v>0</v>
      </c>
      <c r="AR794" s="12" t="s">
        <v>71</v>
      </c>
      <c r="AT794" s="12" t="s">
        <v>68</v>
      </c>
      <c r="AU794" s="12" t="s">
        <v>70</v>
      </c>
      <c r="AY794" s="12" t="s">
        <v>67</v>
      </c>
      <c r="BE794" s="128">
        <f t="shared" si="4"/>
        <v>0</v>
      </c>
      <c r="BF794" s="128">
        <f t="shared" si="5"/>
        <v>0</v>
      </c>
      <c r="BG794" s="128">
        <f t="shared" si="6"/>
        <v>0</v>
      </c>
      <c r="BH794" s="128">
        <f t="shared" si="7"/>
        <v>0</v>
      </c>
      <c r="BI794" s="128">
        <f t="shared" si="8"/>
        <v>0</v>
      </c>
      <c r="BJ794" s="12" t="s">
        <v>37</v>
      </c>
      <c r="BK794" s="128">
        <f t="shared" si="9"/>
        <v>0</v>
      </c>
      <c r="BL794" s="12" t="s">
        <v>71</v>
      </c>
      <c r="BM794" s="12" t="s">
        <v>885</v>
      </c>
    </row>
    <row r="795" spans="2:65" s="1" customFormat="1" ht="38.25" customHeight="1">
      <c r="B795" s="23"/>
      <c r="C795" s="118" t="s">
        <v>886</v>
      </c>
      <c r="D795" s="118" t="s">
        <v>68</v>
      </c>
      <c r="E795" s="119" t="s">
        <v>887</v>
      </c>
      <c r="F795" s="120" t="s">
        <v>888</v>
      </c>
      <c r="G795" s="121" t="s">
        <v>69</v>
      </c>
      <c r="H795" s="122">
        <v>5</v>
      </c>
      <c r="I795" s="123"/>
      <c r="J795" s="122">
        <f t="shared" si="0"/>
        <v>0</v>
      </c>
      <c r="K795" s="120" t="s">
        <v>7</v>
      </c>
      <c r="L795" s="33"/>
      <c r="M795" s="124" t="s">
        <v>7</v>
      </c>
      <c r="N795" s="125" t="s">
        <v>25</v>
      </c>
      <c r="O795" s="24"/>
      <c r="P795" s="126">
        <f t="shared" si="1"/>
        <v>0</v>
      </c>
      <c r="Q795" s="126">
        <v>0.55</v>
      </c>
      <c r="R795" s="126">
        <f t="shared" si="2"/>
        <v>2.75</v>
      </c>
      <c r="S795" s="126">
        <v>0</v>
      </c>
      <c r="T795" s="127">
        <f t="shared" si="3"/>
        <v>0</v>
      </c>
      <c r="AR795" s="12" t="s">
        <v>71</v>
      </c>
      <c r="AT795" s="12" t="s">
        <v>68</v>
      </c>
      <c r="AU795" s="12" t="s">
        <v>70</v>
      </c>
      <c r="AY795" s="12" t="s">
        <v>67</v>
      </c>
      <c r="BE795" s="128">
        <f t="shared" si="4"/>
        <v>0</v>
      </c>
      <c r="BF795" s="128">
        <f t="shared" si="5"/>
        <v>0</v>
      </c>
      <c r="BG795" s="128">
        <f t="shared" si="6"/>
        <v>0</v>
      </c>
      <c r="BH795" s="128">
        <f t="shared" si="7"/>
        <v>0</v>
      </c>
      <c r="BI795" s="128">
        <f t="shared" si="8"/>
        <v>0</v>
      </c>
      <c r="BJ795" s="12" t="s">
        <v>37</v>
      </c>
      <c r="BK795" s="128">
        <f t="shared" si="9"/>
        <v>0</v>
      </c>
      <c r="BL795" s="12" t="s">
        <v>71</v>
      </c>
      <c r="BM795" s="12" t="s">
        <v>889</v>
      </c>
    </row>
    <row r="796" spans="2:65" s="1" customFormat="1" ht="38.25" customHeight="1">
      <c r="B796" s="23"/>
      <c r="C796" s="118" t="s">
        <v>890</v>
      </c>
      <c r="D796" s="118" t="s">
        <v>68</v>
      </c>
      <c r="E796" s="119" t="s">
        <v>891</v>
      </c>
      <c r="F796" s="120" t="s">
        <v>892</v>
      </c>
      <c r="G796" s="121" t="s">
        <v>69</v>
      </c>
      <c r="H796" s="122">
        <v>5</v>
      </c>
      <c r="I796" s="123"/>
      <c r="J796" s="122">
        <f t="shared" si="0"/>
        <v>0</v>
      </c>
      <c r="K796" s="120" t="s">
        <v>7</v>
      </c>
      <c r="L796" s="33"/>
      <c r="M796" s="124" t="s">
        <v>7</v>
      </c>
      <c r="N796" s="125" t="s">
        <v>25</v>
      </c>
      <c r="O796" s="24"/>
      <c r="P796" s="126">
        <f t="shared" si="1"/>
        <v>0</v>
      </c>
      <c r="Q796" s="126">
        <v>0.55</v>
      </c>
      <c r="R796" s="126">
        <f t="shared" si="2"/>
        <v>2.75</v>
      </c>
      <c r="S796" s="126">
        <v>0</v>
      </c>
      <c r="T796" s="127">
        <f t="shared" si="3"/>
        <v>0</v>
      </c>
      <c r="AR796" s="12" t="s">
        <v>71</v>
      </c>
      <c r="AT796" s="12" t="s">
        <v>68</v>
      </c>
      <c r="AU796" s="12" t="s">
        <v>70</v>
      </c>
      <c r="AY796" s="12" t="s">
        <v>67</v>
      </c>
      <c r="BE796" s="128">
        <f t="shared" si="4"/>
        <v>0</v>
      </c>
      <c r="BF796" s="128">
        <f t="shared" si="5"/>
        <v>0</v>
      </c>
      <c r="BG796" s="128">
        <f t="shared" si="6"/>
        <v>0</v>
      </c>
      <c r="BH796" s="128">
        <f t="shared" si="7"/>
        <v>0</v>
      </c>
      <c r="BI796" s="128">
        <f t="shared" si="8"/>
        <v>0</v>
      </c>
      <c r="BJ796" s="12" t="s">
        <v>37</v>
      </c>
      <c r="BK796" s="128">
        <f t="shared" si="9"/>
        <v>0</v>
      </c>
      <c r="BL796" s="12" t="s">
        <v>71</v>
      </c>
      <c r="BM796" s="12" t="s">
        <v>893</v>
      </c>
    </row>
    <row r="797" spans="2:65" s="1" customFormat="1" ht="38.25" customHeight="1">
      <c r="B797" s="23"/>
      <c r="C797" s="118" t="s">
        <v>894</v>
      </c>
      <c r="D797" s="118" t="s">
        <v>68</v>
      </c>
      <c r="E797" s="119" t="s">
        <v>895</v>
      </c>
      <c r="F797" s="120" t="s">
        <v>896</v>
      </c>
      <c r="G797" s="121" t="s">
        <v>69</v>
      </c>
      <c r="H797" s="122">
        <v>6</v>
      </c>
      <c r="I797" s="123"/>
      <c r="J797" s="122">
        <f t="shared" si="0"/>
        <v>0</v>
      </c>
      <c r="K797" s="120" t="s">
        <v>7</v>
      </c>
      <c r="L797" s="33"/>
      <c r="M797" s="124" t="s">
        <v>7</v>
      </c>
      <c r="N797" s="125" t="s">
        <v>25</v>
      </c>
      <c r="O797" s="24"/>
      <c r="P797" s="126">
        <f t="shared" si="1"/>
        <v>0</v>
      </c>
      <c r="Q797" s="126">
        <v>0.55</v>
      </c>
      <c r="R797" s="126">
        <f t="shared" si="2"/>
        <v>3.3000000000000003</v>
      </c>
      <c r="S797" s="126">
        <v>0</v>
      </c>
      <c r="T797" s="127">
        <f t="shared" si="3"/>
        <v>0</v>
      </c>
      <c r="AR797" s="12" t="s">
        <v>71</v>
      </c>
      <c r="AT797" s="12" t="s">
        <v>68</v>
      </c>
      <c r="AU797" s="12" t="s">
        <v>70</v>
      </c>
      <c r="AY797" s="12" t="s">
        <v>67</v>
      </c>
      <c r="BE797" s="128">
        <f t="shared" si="4"/>
        <v>0</v>
      </c>
      <c r="BF797" s="128">
        <f t="shared" si="5"/>
        <v>0</v>
      </c>
      <c r="BG797" s="128">
        <f t="shared" si="6"/>
        <v>0</v>
      </c>
      <c r="BH797" s="128">
        <f t="shared" si="7"/>
        <v>0</v>
      </c>
      <c r="BI797" s="128">
        <f t="shared" si="8"/>
        <v>0</v>
      </c>
      <c r="BJ797" s="12" t="s">
        <v>37</v>
      </c>
      <c r="BK797" s="128">
        <f t="shared" si="9"/>
        <v>0</v>
      </c>
      <c r="BL797" s="12" t="s">
        <v>71</v>
      </c>
      <c r="BM797" s="12" t="s">
        <v>897</v>
      </c>
    </row>
    <row r="798" spans="2:65" s="1" customFormat="1" ht="38.25" customHeight="1">
      <c r="B798" s="23"/>
      <c r="C798" s="118" t="s">
        <v>898</v>
      </c>
      <c r="D798" s="118" t="s">
        <v>68</v>
      </c>
      <c r="E798" s="119" t="s">
        <v>899</v>
      </c>
      <c r="F798" s="120" t="s">
        <v>900</v>
      </c>
      <c r="G798" s="121" t="s">
        <v>69</v>
      </c>
      <c r="H798" s="122">
        <v>4</v>
      </c>
      <c r="I798" s="123"/>
      <c r="J798" s="122">
        <f t="shared" si="0"/>
        <v>0</v>
      </c>
      <c r="K798" s="120" t="s">
        <v>7</v>
      </c>
      <c r="L798" s="33"/>
      <c r="M798" s="124" t="s">
        <v>7</v>
      </c>
      <c r="N798" s="125" t="s">
        <v>25</v>
      </c>
      <c r="O798" s="24"/>
      <c r="P798" s="126">
        <f t="shared" si="1"/>
        <v>0</v>
      </c>
      <c r="Q798" s="126">
        <v>0.55</v>
      </c>
      <c r="R798" s="126">
        <f t="shared" si="2"/>
        <v>2.2</v>
      </c>
      <c r="S798" s="126">
        <v>0</v>
      </c>
      <c r="T798" s="127">
        <f t="shared" si="3"/>
        <v>0</v>
      </c>
      <c r="AR798" s="12" t="s">
        <v>71</v>
      </c>
      <c r="AT798" s="12" t="s">
        <v>68</v>
      </c>
      <c r="AU798" s="12" t="s">
        <v>70</v>
      </c>
      <c r="AY798" s="12" t="s">
        <v>67</v>
      </c>
      <c r="BE798" s="128">
        <f t="shared" si="4"/>
        <v>0</v>
      </c>
      <c r="BF798" s="128">
        <f t="shared" si="5"/>
        <v>0</v>
      </c>
      <c r="BG798" s="128">
        <f t="shared" si="6"/>
        <v>0</v>
      </c>
      <c r="BH798" s="128">
        <f t="shared" si="7"/>
        <v>0</v>
      </c>
      <c r="BI798" s="128">
        <f t="shared" si="8"/>
        <v>0</v>
      </c>
      <c r="BJ798" s="12" t="s">
        <v>37</v>
      </c>
      <c r="BK798" s="128">
        <f t="shared" si="9"/>
        <v>0</v>
      </c>
      <c r="BL798" s="12" t="s">
        <v>71</v>
      </c>
      <c r="BM798" s="12" t="s">
        <v>901</v>
      </c>
    </row>
    <row r="799" spans="2:65" s="1" customFormat="1" ht="38.25" customHeight="1">
      <c r="B799" s="23"/>
      <c r="C799" s="118" t="s">
        <v>902</v>
      </c>
      <c r="D799" s="118" t="s">
        <v>68</v>
      </c>
      <c r="E799" s="119" t="s">
        <v>903</v>
      </c>
      <c r="F799" s="120" t="s">
        <v>904</v>
      </c>
      <c r="G799" s="121" t="s">
        <v>69</v>
      </c>
      <c r="H799" s="122">
        <v>1</v>
      </c>
      <c r="I799" s="123"/>
      <c r="J799" s="122">
        <f t="shared" si="0"/>
        <v>0</v>
      </c>
      <c r="K799" s="120" t="s">
        <v>7</v>
      </c>
      <c r="L799" s="33"/>
      <c r="M799" s="124" t="s">
        <v>7</v>
      </c>
      <c r="N799" s="125" t="s">
        <v>25</v>
      </c>
      <c r="O799" s="24"/>
      <c r="P799" s="126">
        <f t="shared" si="1"/>
        <v>0</v>
      </c>
      <c r="Q799" s="126">
        <v>0.55</v>
      </c>
      <c r="R799" s="126">
        <f t="shared" si="2"/>
        <v>0.55</v>
      </c>
      <c r="S799" s="126">
        <v>0</v>
      </c>
      <c r="T799" s="127">
        <f t="shared" si="3"/>
        <v>0</v>
      </c>
      <c r="AR799" s="12" t="s">
        <v>71</v>
      </c>
      <c r="AT799" s="12" t="s">
        <v>68</v>
      </c>
      <c r="AU799" s="12" t="s">
        <v>70</v>
      </c>
      <c r="AY799" s="12" t="s">
        <v>67</v>
      </c>
      <c r="BE799" s="128">
        <f t="shared" si="4"/>
        <v>0</v>
      </c>
      <c r="BF799" s="128">
        <f t="shared" si="5"/>
        <v>0</v>
      </c>
      <c r="BG799" s="128">
        <f t="shared" si="6"/>
        <v>0</v>
      </c>
      <c r="BH799" s="128">
        <f t="shared" si="7"/>
        <v>0</v>
      </c>
      <c r="BI799" s="128">
        <f t="shared" si="8"/>
        <v>0</v>
      </c>
      <c r="BJ799" s="12" t="s">
        <v>37</v>
      </c>
      <c r="BK799" s="128">
        <f t="shared" si="9"/>
        <v>0</v>
      </c>
      <c r="BL799" s="12" t="s">
        <v>71</v>
      </c>
      <c r="BM799" s="12" t="s">
        <v>905</v>
      </c>
    </row>
    <row r="800" spans="2:65" s="1" customFormat="1" ht="38.25" customHeight="1">
      <c r="B800" s="23"/>
      <c r="C800" s="118" t="s">
        <v>906</v>
      </c>
      <c r="D800" s="118" t="s">
        <v>68</v>
      </c>
      <c r="E800" s="119" t="s">
        <v>907</v>
      </c>
      <c r="F800" s="120" t="s">
        <v>908</v>
      </c>
      <c r="G800" s="121" t="s">
        <v>69</v>
      </c>
      <c r="H800" s="122">
        <v>1</v>
      </c>
      <c r="I800" s="123"/>
      <c r="J800" s="122">
        <f t="shared" si="0"/>
        <v>0</v>
      </c>
      <c r="K800" s="120" t="s">
        <v>7</v>
      </c>
      <c r="L800" s="33"/>
      <c r="M800" s="124" t="s">
        <v>7</v>
      </c>
      <c r="N800" s="125" t="s">
        <v>25</v>
      </c>
      <c r="O800" s="24"/>
      <c r="P800" s="126">
        <f t="shared" si="1"/>
        <v>0</v>
      </c>
      <c r="Q800" s="126">
        <v>0.55</v>
      </c>
      <c r="R800" s="126">
        <f t="shared" si="2"/>
        <v>0.55</v>
      </c>
      <c r="S800" s="126">
        <v>0</v>
      </c>
      <c r="T800" s="127">
        <f t="shared" si="3"/>
        <v>0</v>
      </c>
      <c r="AR800" s="12" t="s">
        <v>71</v>
      </c>
      <c r="AT800" s="12" t="s">
        <v>68</v>
      </c>
      <c r="AU800" s="12" t="s">
        <v>70</v>
      </c>
      <c r="AY800" s="12" t="s">
        <v>67</v>
      </c>
      <c r="BE800" s="128">
        <f t="shared" si="4"/>
        <v>0</v>
      </c>
      <c r="BF800" s="128">
        <f t="shared" si="5"/>
        <v>0</v>
      </c>
      <c r="BG800" s="128">
        <f t="shared" si="6"/>
        <v>0</v>
      </c>
      <c r="BH800" s="128">
        <f t="shared" si="7"/>
        <v>0</v>
      </c>
      <c r="BI800" s="128">
        <f t="shared" si="8"/>
        <v>0</v>
      </c>
      <c r="BJ800" s="12" t="s">
        <v>37</v>
      </c>
      <c r="BK800" s="128">
        <f t="shared" si="9"/>
        <v>0</v>
      </c>
      <c r="BL800" s="12" t="s">
        <v>71</v>
      </c>
      <c r="BM800" s="12" t="s">
        <v>909</v>
      </c>
    </row>
    <row r="801" spans="2:65" s="1" customFormat="1" ht="38.25" customHeight="1">
      <c r="B801" s="23"/>
      <c r="C801" s="118" t="s">
        <v>910</v>
      </c>
      <c r="D801" s="118" t="s">
        <v>68</v>
      </c>
      <c r="E801" s="119" t="s">
        <v>911</v>
      </c>
      <c r="F801" s="120" t="s">
        <v>912</v>
      </c>
      <c r="G801" s="121" t="s">
        <v>69</v>
      </c>
      <c r="H801" s="122">
        <v>6</v>
      </c>
      <c r="I801" s="123"/>
      <c r="J801" s="122">
        <f t="shared" si="0"/>
        <v>0</v>
      </c>
      <c r="K801" s="120" t="s">
        <v>7</v>
      </c>
      <c r="L801" s="33"/>
      <c r="M801" s="124" t="s">
        <v>7</v>
      </c>
      <c r="N801" s="125" t="s">
        <v>25</v>
      </c>
      <c r="O801" s="24"/>
      <c r="P801" s="126">
        <f t="shared" si="1"/>
        <v>0</v>
      </c>
      <c r="Q801" s="126">
        <v>1</v>
      </c>
      <c r="R801" s="126">
        <f t="shared" si="2"/>
        <v>6</v>
      </c>
      <c r="S801" s="126">
        <v>0</v>
      </c>
      <c r="T801" s="127">
        <f t="shared" si="3"/>
        <v>0</v>
      </c>
      <c r="AR801" s="12" t="s">
        <v>71</v>
      </c>
      <c r="AT801" s="12" t="s">
        <v>68</v>
      </c>
      <c r="AU801" s="12" t="s">
        <v>70</v>
      </c>
      <c r="AY801" s="12" t="s">
        <v>67</v>
      </c>
      <c r="BE801" s="128">
        <f t="shared" si="4"/>
        <v>0</v>
      </c>
      <c r="BF801" s="128">
        <f t="shared" si="5"/>
        <v>0</v>
      </c>
      <c r="BG801" s="128">
        <f t="shared" si="6"/>
        <v>0</v>
      </c>
      <c r="BH801" s="128">
        <f t="shared" si="7"/>
        <v>0</v>
      </c>
      <c r="BI801" s="128">
        <f t="shared" si="8"/>
        <v>0</v>
      </c>
      <c r="BJ801" s="12" t="s">
        <v>37</v>
      </c>
      <c r="BK801" s="128">
        <f t="shared" si="9"/>
        <v>0</v>
      </c>
      <c r="BL801" s="12" t="s">
        <v>71</v>
      </c>
      <c r="BM801" s="12" t="s">
        <v>913</v>
      </c>
    </row>
    <row r="802" spans="2:65" s="1" customFormat="1" ht="25.5" customHeight="1">
      <c r="B802" s="23"/>
      <c r="C802" s="118" t="s">
        <v>914</v>
      </c>
      <c r="D802" s="118" t="s">
        <v>68</v>
      </c>
      <c r="E802" s="119" t="s">
        <v>915</v>
      </c>
      <c r="F802" s="120" t="s">
        <v>916</v>
      </c>
      <c r="G802" s="121" t="s">
        <v>69</v>
      </c>
      <c r="H802" s="122">
        <v>1</v>
      </c>
      <c r="I802" s="123"/>
      <c r="J802" s="122">
        <f t="shared" si="0"/>
        <v>0</v>
      </c>
      <c r="K802" s="120" t="s">
        <v>7</v>
      </c>
      <c r="L802" s="33"/>
      <c r="M802" s="124" t="s">
        <v>7</v>
      </c>
      <c r="N802" s="125" t="s">
        <v>25</v>
      </c>
      <c r="O802" s="24"/>
      <c r="P802" s="126">
        <f t="shared" si="1"/>
        <v>0</v>
      </c>
      <c r="Q802" s="126">
        <v>1</v>
      </c>
      <c r="R802" s="126">
        <f t="shared" si="2"/>
        <v>1</v>
      </c>
      <c r="S802" s="126">
        <v>0</v>
      </c>
      <c r="T802" s="127">
        <f t="shared" si="3"/>
        <v>0</v>
      </c>
      <c r="AR802" s="12" t="s">
        <v>71</v>
      </c>
      <c r="AT802" s="12" t="s">
        <v>68</v>
      </c>
      <c r="AU802" s="12" t="s">
        <v>70</v>
      </c>
      <c r="AY802" s="12" t="s">
        <v>67</v>
      </c>
      <c r="BE802" s="128">
        <f t="shared" si="4"/>
        <v>0</v>
      </c>
      <c r="BF802" s="128">
        <f t="shared" si="5"/>
        <v>0</v>
      </c>
      <c r="BG802" s="128">
        <f t="shared" si="6"/>
        <v>0</v>
      </c>
      <c r="BH802" s="128">
        <f t="shared" si="7"/>
        <v>0</v>
      </c>
      <c r="BI802" s="128">
        <f t="shared" si="8"/>
        <v>0</v>
      </c>
      <c r="BJ802" s="12" t="s">
        <v>37</v>
      </c>
      <c r="BK802" s="128">
        <f t="shared" si="9"/>
        <v>0</v>
      </c>
      <c r="BL802" s="12" t="s">
        <v>71</v>
      </c>
      <c r="BM802" s="12" t="s">
        <v>917</v>
      </c>
    </row>
    <row r="803" spans="2:65" s="1" customFormat="1" ht="38.25" customHeight="1">
      <c r="B803" s="23"/>
      <c r="C803" s="118" t="s">
        <v>918</v>
      </c>
      <c r="D803" s="118" t="s">
        <v>68</v>
      </c>
      <c r="E803" s="119" t="s">
        <v>919</v>
      </c>
      <c r="F803" s="120" t="s">
        <v>920</v>
      </c>
      <c r="G803" s="121" t="s">
        <v>69</v>
      </c>
      <c r="H803" s="122">
        <v>1</v>
      </c>
      <c r="I803" s="123"/>
      <c r="J803" s="122">
        <f t="shared" si="0"/>
        <v>0</v>
      </c>
      <c r="K803" s="120" t="s">
        <v>7</v>
      </c>
      <c r="L803" s="33"/>
      <c r="M803" s="124" t="s">
        <v>7</v>
      </c>
      <c r="N803" s="125" t="s">
        <v>25</v>
      </c>
      <c r="O803" s="24"/>
      <c r="P803" s="126">
        <f t="shared" si="1"/>
        <v>0</v>
      </c>
      <c r="Q803" s="126">
        <v>1</v>
      </c>
      <c r="R803" s="126">
        <f t="shared" si="2"/>
        <v>1</v>
      </c>
      <c r="S803" s="126">
        <v>0</v>
      </c>
      <c r="T803" s="127">
        <f t="shared" si="3"/>
        <v>0</v>
      </c>
      <c r="AR803" s="12" t="s">
        <v>71</v>
      </c>
      <c r="AT803" s="12" t="s">
        <v>68</v>
      </c>
      <c r="AU803" s="12" t="s">
        <v>70</v>
      </c>
      <c r="AY803" s="12" t="s">
        <v>67</v>
      </c>
      <c r="BE803" s="128">
        <f t="shared" si="4"/>
        <v>0</v>
      </c>
      <c r="BF803" s="128">
        <f t="shared" si="5"/>
        <v>0</v>
      </c>
      <c r="BG803" s="128">
        <f t="shared" si="6"/>
        <v>0</v>
      </c>
      <c r="BH803" s="128">
        <f t="shared" si="7"/>
        <v>0</v>
      </c>
      <c r="BI803" s="128">
        <f t="shared" si="8"/>
        <v>0</v>
      </c>
      <c r="BJ803" s="12" t="s">
        <v>37</v>
      </c>
      <c r="BK803" s="128">
        <f t="shared" si="9"/>
        <v>0</v>
      </c>
      <c r="BL803" s="12" t="s">
        <v>71</v>
      </c>
      <c r="BM803" s="12" t="s">
        <v>921</v>
      </c>
    </row>
    <row r="804" spans="2:65" s="1" customFormat="1" ht="16.5" customHeight="1">
      <c r="B804" s="23"/>
      <c r="C804" s="118" t="s">
        <v>922</v>
      </c>
      <c r="D804" s="118" t="s">
        <v>68</v>
      </c>
      <c r="E804" s="119" t="s">
        <v>923</v>
      </c>
      <c r="F804" s="120" t="s">
        <v>924</v>
      </c>
      <c r="G804" s="121" t="s">
        <v>121</v>
      </c>
      <c r="H804" s="122">
        <v>237</v>
      </c>
      <c r="I804" s="123"/>
      <c r="J804" s="122">
        <f t="shared" si="0"/>
        <v>0</v>
      </c>
      <c r="K804" s="120" t="s">
        <v>7</v>
      </c>
      <c r="L804" s="33"/>
      <c r="M804" s="124" t="s">
        <v>7</v>
      </c>
      <c r="N804" s="125" t="s">
        <v>25</v>
      </c>
      <c r="O804" s="24"/>
      <c r="P804" s="126">
        <f t="shared" si="1"/>
        <v>0</v>
      </c>
      <c r="Q804" s="126">
        <v>1</v>
      </c>
      <c r="R804" s="126">
        <f t="shared" si="2"/>
        <v>237</v>
      </c>
      <c r="S804" s="126">
        <v>0</v>
      </c>
      <c r="T804" s="127">
        <f t="shared" si="3"/>
        <v>0</v>
      </c>
      <c r="AR804" s="12" t="s">
        <v>71</v>
      </c>
      <c r="AT804" s="12" t="s">
        <v>68</v>
      </c>
      <c r="AU804" s="12" t="s">
        <v>70</v>
      </c>
      <c r="AY804" s="12" t="s">
        <v>67</v>
      </c>
      <c r="BE804" s="128">
        <f t="shared" si="4"/>
        <v>0</v>
      </c>
      <c r="BF804" s="128">
        <f t="shared" si="5"/>
        <v>0</v>
      </c>
      <c r="BG804" s="128">
        <f t="shared" si="6"/>
        <v>0</v>
      </c>
      <c r="BH804" s="128">
        <f t="shared" si="7"/>
        <v>0</v>
      </c>
      <c r="BI804" s="128">
        <f t="shared" si="8"/>
        <v>0</v>
      </c>
      <c r="BJ804" s="12" t="s">
        <v>37</v>
      </c>
      <c r="BK804" s="128">
        <f t="shared" si="9"/>
        <v>0</v>
      </c>
      <c r="BL804" s="12" t="s">
        <v>71</v>
      </c>
      <c r="BM804" s="12" t="s">
        <v>925</v>
      </c>
    </row>
    <row r="805" spans="2:63" s="5" customFormat="1" ht="22.35" customHeight="1">
      <c r="B805" s="104"/>
      <c r="C805" s="105"/>
      <c r="D805" s="106" t="s">
        <v>35</v>
      </c>
      <c r="E805" s="140" t="s">
        <v>72</v>
      </c>
      <c r="F805" s="140" t="s">
        <v>926</v>
      </c>
      <c r="G805" s="105"/>
      <c r="H805" s="105"/>
      <c r="I805" s="108"/>
      <c r="J805" s="141">
        <f>BK805</f>
        <v>0</v>
      </c>
      <c r="K805" s="105"/>
      <c r="L805" s="110"/>
      <c r="M805" s="111"/>
      <c r="N805" s="112"/>
      <c r="O805" s="112"/>
      <c r="P805" s="113">
        <f>SUM(P806:P819)</f>
        <v>0</v>
      </c>
      <c r="Q805" s="112"/>
      <c r="R805" s="113">
        <f>SUM(R806:R819)</f>
        <v>24.689158600000003</v>
      </c>
      <c r="S805" s="112"/>
      <c r="T805" s="114">
        <f>SUM(T806:T819)</f>
        <v>0</v>
      </c>
      <c r="AR805" s="115" t="s">
        <v>37</v>
      </c>
      <c r="AT805" s="116" t="s">
        <v>35</v>
      </c>
      <c r="AU805" s="116" t="s">
        <v>38</v>
      </c>
      <c r="AY805" s="115" t="s">
        <v>67</v>
      </c>
      <c r="BK805" s="117">
        <f>SUM(BK806:BK819)</f>
        <v>0</v>
      </c>
    </row>
    <row r="806" spans="2:65" s="1" customFormat="1" ht="16.5" customHeight="1">
      <c r="B806" s="23"/>
      <c r="C806" s="118" t="s">
        <v>927</v>
      </c>
      <c r="D806" s="118" t="s">
        <v>68</v>
      </c>
      <c r="E806" s="119" t="s">
        <v>183</v>
      </c>
      <c r="F806" s="120" t="s">
        <v>184</v>
      </c>
      <c r="G806" s="121" t="s">
        <v>131</v>
      </c>
      <c r="H806" s="122">
        <v>29.62</v>
      </c>
      <c r="I806" s="123"/>
      <c r="J806" s="122">
        <f>ROUND(I806*H806,1)</f>
        <v>0</v>
      </c>
      <c r="K806" s="120" t="s">
        <v>122</v>
      </c>
      <c r="L806" s="33"/>
      <c r="M806" s="124" t="s">
        <v>7</v>
      </c>
      <c r="N806" s="125" t="s">
        <v>25</v>
      </c>
      <c r="O806" s="24"/>
      <c r="P806" s="126">
        <f>O806*H806</f>
        <v>0</v>
      </c>
      <c r="Q806" s="126">
        <v>0</v>
      </c>
      <c r="R806" s="126">
        <f>Q806*H806</f>
        <v>0</v>
      </c>
      <c r="S806" s="126">
        <v>0</v>
      </c>
      <c r="T806" s="127">
        <f>S806*H806</f>
        <v>0</v>
      </c>
      <c r="AR806" s="12" t="s">
        <v>71</v>
      </c>
      <c r="AT806" s="12" t="s">
        <v>68</v>
      </c>
      <c r="AU806" s="12" t="s">
        <v>70</v>
      </c>
      <c r="AY806" s="12" t="s">
        <v>67</v>
      </c>
      <c r="BE806" s="128">
        <f>IF(N806="základní",J806,0)</f>
        <v>0</v>
      </c>
      <c r="BF806" s="128">
        <f>IF(N806="snížená",J806,0)</f>
        <v>0</v>
      </c>
      <c r="BG806" s="128">
        <f>IF(N806="zákl. přenesená",J806,0)</f>
        <v>0</v>
      </c>
      <c r="BH806" s="128">
        <f>IF(N806="sníž. přenesená",J806,0)</f>
        <v>0</v>
      </c>
      <c r="BI806" s="128">
        <f>IF(N806="nulová",J806,0)</f>
        <v>0</v>
      </c>
      <c r="BJ806" s="12" t="s">
        <v>37</v>
      </c>
      <c r="BK806" s="128">
        <f>ROUND(I806*H806,1)</f>
        <v>0</v>
      </c>
      <c r="BL806" s="12" t="s">
        <v>71</v>
      </c>
      <c r="BM806" s="12" t="s">
        <v>928</v>
      </c>
    </row>
    <row r="807" spans="2:47" s="1" customFormat="1" ht="162">
      <c r="B807" s="23"/>
      <c r="C807" s="35"/>
      <c r="D807" s="129" t="s">
        <v>124</v>
      </c>
      <c r="E807" s="35"/>
      <c r="F807" s="130" t="s">
        <v>186</v>
      </c>
      <c r="G807" s="35"/>
      <c r="H807" s="35"/>
      <c r="I807" s="91"/>
      <c r="J807" s="35"/>
      <c r="K807" s="35"/>
      <c r="L807" s="33"/>
      <c r="M807" s="131"/>
      <c r="N807" s="24"/>
      <c r="O807" s="24"/>
      <c r="P807" s="24"/>
      <c r="Q807" s="24"/>
      <c r="R807" s="24"/>
      <c r="S807" s="24"/>
      <c r="T807" s="38"/>
      <c r="AT807" s="12" t="s">
        <v>124</v>
      </c>
      <c r="AU807" s="12" t="s">
        <v>70</v>
      </c>
    </row>
    <row r="808" spans="2:65" s="1" customFormat="1" ht="16.5" customHeight="1">
      <c r="B808" s="23"/>
      <c r="C808" s="118" t="s">
        <v>929</v>
      </c>
      <c r="D808" s="118" t="s">
        <v>68</v>
      </c>
      <c r="E808" s="119" t="s">
        <v>930</v>
      </c>
      <c r="F808" s="120" t="s">
        <v>931</v>
      </c>
      <c r="G808" s="121" t="s">
        <v>131</v>
      </c>
      <c r="H808" s="122">
        <v>29.62</v>
      </c>
      <c r="I808" s="123"/>
      <c r="J808" s="122">
        <f>ROUND(I808*H808,1)</f>
        <v>0</v>
      </c>
      <c r="K808" s="120" t="s">
        <v>122</v>
      </c>
      <c r="L808" s="33"/>
      <c r="M808" s="124" t="s">
        <v>7</v>
      </c>
      <c r="N808" s="125" t="s">
        <v>25</v>
      </c>
      <c r="O808" s="24"/>
      <c r="P808" s="126">
        <f>O808*H808</f>
        <v>0</v>
      </c>
      <c r="Q808" s="126">
        <v>0.2916</v>
      </c>
      <c r="R808" s="126">
        <f>Q808*H808</f>
        <v>8.637192</v>
      </c>
      <c r="S808" s="126">
        <v>0</v>
      </c>
      <c r="T808" s="127">
        <f>S808*H808</f>
        <v>0</v>
      </c>
      <c r="AR808" s="12" t="s">
        <v>71</v>
      </c>
      <c r="AT808" s="12" t="s">
        <v>68</v>
      </c>
      <c r="AU808" s="12" t="s">
        <v>70</v>
      </c>
      <c r="AY808" s="12" t="s">
        <v>67</v>
      </c>
      <c r="BE808" s="128">
        <f>IF(N808="základní",J808,0)</f>
        <v>0</v>
      </c>
      <c r="BF808" s="128">
        <f>IF(N808="snížená",J808,0)</f>
        <v>0</v>
      </c>
      <c r="BG808" s="128">
        <f>IF(N808="zákl. přenesená",J808,0)</f>
        <v>0</v>
      </c>
      <c r="BH808" s="128">
        <f>IF(N808="sníž. přenesená",J808,0)</f>
        <v>0</v>
      </c>
      <c r="BI808" s="128">
        <f>IF(N808="nulová",J808,0)</f>
        <v>0</v>
      </c>
      <c r="BJ808" s="12" t="s">
        <v>37</v>
      </c>
      <c r="BK808" s="128">
        <f>ROUND(I808*H808,1)</f>
        <v>0</v>
      </c>
      <c r="BL808" s="12" t="s">
        <v>71</v>
      </c>
      <c r="BM808" s="12" t="s">
        <v>932</v>
      </c>
    </row>
    <row r="809" spans="2:65" s="1" customFormat="1" ht="16.5" customHeight="1">
      <c r="B809" s="23"/>
      <c r="C809" s="118" t="s">
        <v>933</v>
      </c>
      <c r="D809" s="118" t="s">
        <v>68</v>
      </c>
      <c r="E809" s="119" t="s">
        <v>934</v>
      </c>
      <c r="F809" s="120" t="s">
        <v>935</v>
      </c>
      <c r="G809" s="121" t="s">
        <v>131</v>
      </c>
      <c r="H809" s="122">
        <v>29.62</v>
      </c>
      <c r="I809" s="123"/>
      <c r="J809" s="122">
        <f>ROUND(I809*H809,1)</f>
        <v>0</v>
      </c>
      <c r="K809" s="120" t="s">
        <v>122</v>
      </c>
      <c r="L809" s="33"/>
      <c r="M809" s="124" t="s">
        <v>7</v>
      </c>
      <c r="N809" s="125" t="s">
        <v>25</v>
      </c>
      <c r="O809" s="24"/>
      <c r="P809" s="126">
        <f>O809*H809</f>
        <v>0</v>
      </c>
      <c r="Q809" s="126">
        <v>0.27994</v>
      </c>
      <c r="R809" s="126">
        <f>Q809*H809</f>
        <v>8.2918228</v>
      </c>
      <c r="S809" s="126">
        <v>0</v>
      </c>
      <c r="T809" s="127">
        <f>S809*H809</f>
        <v>0</v>
      </c>
      <c r="AR809" s="12" t="s">
        <v>71</v>
      </c>
      <c r="AT809" s="12" t="s">
        <v>68</v>
      </c>
      <c r="AU809" s="12" t="s">
        <v>70</v>
      </c>
      <c r="AY809" s="12" t="s">
        <v>67</v>
      </c>
      <c r="BE809" s="128">
        <f>IF(N809="základní",J809,0)</f>
        <v>0</v>
      </c>
      <c r="BF809" s="128">
        <f>IF(N809="snížená",J809,0)</f>
        <v>0</v>
      </c>
      <c r="BG809" s="128">
        <f>IF(N809="zákl. přenesená",J809,0)</f>
        <v>0</v>
      </c>
      <c r="BH809" s="128">
        <f>IF(N809="sníž. přenesená",J809,0)</f>
        <v>0</v>
      </c>
      <c r="BI809" s="128">
        <f>IF(N809="nulová",J809,0)</f>
        <v>0</v>
      </c>
      <c r="BJ809" s="12" t="s">
        <v>37</v>
      </c>
      <c r="BK809" s="128">
        <f>ROUND(I809*H809,1)</f>
        <v>0</v>
      </c>
      <c r="BL809" s="12" t="s">
        <v>71</v>
      </c>
      <c r="BM809" s="12" t="s">
        <v>936</v>
      </c>
    </row>
    <row r="810" spans="2:65" s="1" customFormat="1" ht="25.5" customHeight="1">
      <c r="B810" s="23"/>
      <c r="C810" s="118" t="s">
        <v>937</v>
      </c>
      <c r="D810" s="118" t="s">
        <v>68</v>
      </c>
      <c r="E810" s="119" t="s">
        <v>938</v>
      </c>
      <c r="F810" s="120" t="s">
        <v>939</v>
      </c>
      <c r="G810" s="121" t="s">
        <v>131</v>
      </c>
      <c r="H810" s="122">
        <v>29.62</v>
      </c>
      <c r="I810" s="123"/>
      <c r="J810" s="122">
        <f>ROUND(I810*H810,1)</f>
        <v>0</v>
      </c>
      <c r="K810" s="120" t="s">
        <v>122</v>
      </c>
      <c r="L810" s="33"/>
      <c r="M810" s="124" t="s">
        <v>7</v>
      </c>
      <c r="N810" s="125" t="s">
        <v>25</v>
      </c>
      <c r="O810" s="24"/>
      <c r="P810" s="126">
        <f>O810*H810</f>
        <v>0</v>
      </c>
      <c r="Q810" s="126">
        <v>0.15826</v>
      </c>
      <c r="R810" s="126">
        <f>Q810*H810</f>
        <v>4.687661200000001</v>
      </c>
      <c r="S810" s="126">
        <v>0</v>
      </c>
      <c r="T810" s="127">
        <f>S810*H810</f>
        <v>0</v>
      </c>
      <c r="AR810" s="12" t="s">
        <v>71</v>
      </c>
      <c r="AT810" s="12" t="s">
        <v>68</v>
      </c>
      <c r="AU810" s="12" t="s">
        <v>70</v>
      </c>
      <c r="AY810" s="12" t="s">
        <v>67</v>
      </c>
      <c r="BE810" s="128">
        <f>IF(N810="základní",J810,0)</f>
        <v>0</v>
      </c>
      <c r="BF810" s="128">
        <f>IF(N810="snížená",J810,0)</f>
        <v>0</v>
      </c>
      <c r="BG810" s="128">
        <f>IF(N810="zákl. přenesená",J810,0)</f>
        <v>0</v>
      </c>
      <c r="BH810" s="128">
        <f>IF(N810="sníž. přenesená",J810,0)</f>
        <v>0</v>
      </c>
      <c r="BI810" s="128">
        <f>IF(N810="nulová",J810,0)</f>
        <v>0</v>
      </c>
      <c r="BJ810" s="12" t="s">
        <v>37</v>
      </c>
      <c r="BK810" s="128">
        <f>ROUND(I810*H810,1)</f>
        <v>0</v>
      </c>
      <c r="BL810" s="12" t="s">
        <v>71</v>
      </c>
      <c r="BM810" s="12" t="s">
        <v>940</v>
      </c>
    </row>
    <row r="811" spans="2:47" s="1" customFormat="1" ht="27">
      <c r="B811" s="23"/>
      <c r="C811" s="35"/>
      <c r="D811" s="129" t="s">
        <v>124</v>
      </c>
      <c r="E811" s="35"/>
      <c r="F811" s="130" t="s">
        <v>941</v>
      </c>
      <c r="G811" s="35"/>
      <c r="H811" s="35"/>
      <c r="I811" s="91"/>
      <c r="J811" s="35"/>
      <c r="K811" s="35"/>
      <c r="L811" s="33"/>
      <c r="M811" s="131"/>
      <c r="N811" s="24"/>
      <c r="O811" s="24"/>
      <c r="P811" s="24"/>
      <c r="Q811" s="24"/>
      <c r="R811" s="24"/>
      <c r="S811" s="24"/>
      <c r="T811" s="38"/>
      <c r="AT811" s="12" t="s">
        <v>124</v>
      </c>
      <c r="AU811" s="12" t="s">
        <v>70</v>
      </c>
    </row>
    <row r="812" spans="2:65" s="1" customFormat="1" ht="16.5" customHeight="1">
      <c r="B812" s="23"/>
      <c r="C812" s="118" t="s">
        <v>942</v>
      </c>
      <c r="D812" s="118" t="s">
        <v>68</v>
      </c>
      <c r="E812" s="119" t="s">
        <v>943</v>
      </c>
      <c r="F812" s="120" t="s">
        <v>944</v>
      </c>
      <c r="G812" s="121" t="s">
        <v>131</v>
      </c>
      <c r="H812" s="122">
        <v>29.62</v>
      </c>
      <c r="I812" s="123"/>
      <c r="J812" s="122">
        <f>ROUND(I812*H812,1)</f>
        <v>0</v>
      </c>
      <c r="K812" s="120" t="s">
        <v>7</v>
      </c>
      <c r="L812" s="33"/>
      <c r="M812" s="124" t="s">
        <v>7</v>
      </c>
      <c r="N812" s="125" t="s">
        <v>25</v>
      </c>
      <c r="O812" s="24"/>
      <c r="P812" s="126">
        <f>O812*H812</f>
        <v>0</v>
      </c>
      <c r="Q812" s="126">
        <v>0</v>
      </c>
      <c r="R812" s="126">
        <f>Q812*H812</f>
        <v>0</v>
      </c>
      <c r="S812" s="126">
        <v>0</v>
      </c>
      <c r="T812" s="127">
        <f>S812*H812</f>
        <v>0</v>
      </c>
      <c r="AR812" s="12" t="s">
        <v>71</v>
      </c>
      <c r="AT812" s="12" t="s">
        <v>68</v>
      </c>
      <c r="AU812" s="12" t="s">
        <v>70</v>
      </c>
      <c r="AY812" s="12" t="s">
        <v>67</v>
      </c>
      <c r="BE812" s="128">
        <f>IF(N812="základní",J812,0)</f>
        <v>0</v>
      </c>
      <c r="BF812" s="128">
        <f>IF(N812="snížená",J812,0)</f>
        <v>0</v>
      </c>
      <c r="BG812" s="128">
        <f>IF(N812="zákl. přenesená",J812,0)</f>
        <v>0</v>
      </c>
      <c r="BH812" s="128">
        <f>IF(N812="sníž. přenesená",J812,0)</f>
        <v>0</v>
      </c>
      <c r="BI812" s="128">
        <f>IF(N812="nulová",J812,0)</f>
        <v>0</v>
      </c>
      <c r="BJ812" s="12" t="s">
        <v>37</v>
      </c>
      <c r="BK812" s="128">
        <f>ROUND(I812*H812,1)</f>
        <v>0</v>
      </c>
      <c r="BL812" s="12" t="s">
        <v>71</v>
      </c>
      <c r="BM812" s="12" t="s">
        <v>945</v>
      </c>
    </row>
    <row r="813" spans="2:65" s="1" customFormat="1" ht="25.5" customHeight="1">
      <c r="B813" s="23"/>
      <c r="C813" s="118" t="s">
        <v>946</v>
      </c>
      <c r="D813" s="118" t="s">
        <v>68</v>
      </c>
      <c r="E813" s="119" t="s">
        <v>947</v>
      </c>
      <c r="F813" s="120" t="s">
        <v>948</v>
      </c>
      <c r="G813" s="121" t="s">
        <v>131</v>
      </c>
      <c r="H813" s="122">
        <v>29.62</v>
      </c>
      <c r="I813" s="123"/>
      <c r="J813" s="122">
        <f>ROUND(I813*H813,1)</f>
        <v>0</v>
      </c>
      <c r="K813" s="120" t="s">
        <v>122</v>
      </c>
      <c r="L813" s="33"/>
      <c r="M813" s="124" t="s">
        <v>7</v>
      </c>
      <c r="N813" s="125" t="s">
        <v>25</v>
      </c>
      <c r="O813" s="24"/>
      <c r="P813" s="126">
        <f>O813*H813</f>
        <v>0</v>
      </c>
      <c r="Q813" s="126">
        <v>0.10373</v>
      </c>
      <c r="R813" s="126">
        <f>Q813*H813</f>
        <v>3.0724826000000003</v>
      </c>
      <c r="S813" s="126">
        <v>0</v>
      </c>
      <c r="T813" s="127">
        <f>S813*H813</f>
        <v>0</v>
      </c>
      <c r="AR813" s="12" t="s">
        <v>71</v>
      </c>
      <c r="AT813" s="12" t="s">
        <v>68</v>
      </c>
      <c r="AU813" s="12" t="s">
        <v>70</v>
      </c>
      <c r="AY813" s="12" t="s">
        <v>67</v>
      </c>
      <c r="BE813" s="128">
        <f>IF(N813="základní",J813,0)</f>
        <v>0</v>
      </c>
      <c r="BF813" s="128">
        <f>IF(N813="snížená",J813,0)</f>
        <v>0</v>
      </c>
      <c r="BG813" s="128">
        <f>IF(N813="zákl. přenesená",J813,0)</f>
        <v>0</v>
      </c>
      <c r="BH813" s="128">
        <f>IF(N813="sníž. přenesená",J813,0)</f>
        <v>0</v>
      </c>
      <c r="BI813" s="128">
        <f>IF(N813="nulová",J813,0)</f>
        <v>0</v>
      </c>
      <c r="BJ813" s="12" t="s">
        <v>37</v>
      </c>
      <c r="BK813" s="128">
        <f>ROUND(I813*H813,1)</f>
        <v>0</v>
      </c>
      <c r="BL813" s="12" t="s">
        <v>71</v>
      </c>
      <c r="BM813" s="12" t="s">
        <v>949</v>
      </c>
    </row>
    <row r="814" spans="2:47" s="1" customFormat="1" ht="27">
      <c r="B814" s="23"/>
      <c r="C814" s="35"/>
      <c r="D814" s="129" t="s">
        <v>124</v>
      </c>
      <c r="E814" s="35"/>
      <c r="F814" s="130" t="s">
        <v>950</v>
      </c>
      <c r="G814" s="35"/>
      <c r="H814" s="35"/>
      <c r="I814" s="91"/>
      <c r="J814" s="35"/>
      <c r="K814" s="35"/>
      <c r="L814" s="33"/>
      <c r="M814" s="131"/>
      <c r="N814" s="24"/>
      <c r="O814" s="24"/>
      <c r="P814" s="24"/>
      <c r="Q814" s="24"/>
      <c r="R814" s="24"/>
      <c r="S814" s="24"/>
      <c r="T814" s="38"/>
      <c r="AT814" s="12" t="s">
        <v>124</v>
      </c>
      <c r="AU814" s="12" t="s">
        <v>70</v>
      </c>
    </row>
    <row r="815" spans="2:51" s="7" customFormat="1" ht="13.5">
      <c r="B815" s="142"/>
      <c r="C815" s="143"/>
      <c r="D815" s="129" t="s">
        <v>126</v>
      </c>
      <c r="E815" s="144" t="s">
        <v>7</v>
      </c>
      <c r="F815" s="145" t="s">
        <v>951</v>
      </c>
      <c r="G815" s="143"/>
      <c r="H815" s="144" t="s">
        <v>7</v>
      </c>
      <c r="I815" s="146"/>
      <c r="J815" s="143"/>
      <c r="K815" s="143"/>
      <c r="L815" s="147"/>
      <c r="M815" s="148"/>
      <c r="N815" s="149"/>
      <c r="O815" s="149"/>
      <c r="P815" s="149"/>
      <c r="Q815" s="149"/>
      <c r="R815" s="149"/>
      <c r="S815" s="149"/>
      <c r="T815" s="150"/>
      <c r="AT815" s="151" t="s">
        <v>126</v>
      </c>
      <c r="AU815" s="151" t="s">
        <v>70</v>
      </c>
      <c r="AV815" s="7" t="s">
        <v>37</v>
      </c>
      <c r="AW815" s="7" t="s">
        <v>18</v>
      </c>
      <c r="AX815" s="7" t="s">
        <v>36</v>
      </c>
      <c r="AY815" s="151" t="s">
        <v>67</v>
      </c>
    </row>
    <row r="816" spans="2:51" s="8" customFormat="1" ht="13.5">
      <c r="B816" s="152"/>
      <c r="C816" s="153"/>
      <c r="D816" s="129" t="s">
        <v>126</v>
      </c>
      <c r="E816" s="154" t="s">
        <v>7</v>
      </c>
      <c r="F816" s="155" t="s">
        <v>952</v>
      </c>
      <c r="G816" s="153"/>
      <c r="H816" s="156">
        <v>13.62</v>
      </c>
      <c r="I816" s="157"/>
      <c r="J816" s="153"/>
      <c r="K816" s="153"/>
      <c r="L816" s="158"/>
      <c r="M816" s="159"/>
      <c r="N816" s="160"/>
      <c r="O816" s="160"/>
      <c r="P816" s="160"/>
      <c r="Q816" s="160"/>
      <c r="R816" s="160"/>
      <c r="S816" s="160"/>
      <c r="T816" s="161"/>
      <c r="AT816" s="162" t="s">
        <v>126</v>
      </c>
      <c r="AU816" s="162" t="s">
        <v>70</v>
      </c>
      <c r="AV816" s="8" t="s">
        <v>38</v>
      </c>
      <c r="AW816" s="8" t="s">
        <v>18</v>
      </c>
      <c r="AX816" s="8" t="s">
        <v>36</v>
      </c>
      <c r="AY816" s="162" t="s">
        <v>67</v>
      </c>
    </row>
    <row r="817" spans="2:51" s="7" customFormat="1" ht="13.5">
      <c r="B817" s="142"/>
      <c r="C817" s="143"/>
      <c r="D817" s="129" t="s">
        <v>126</v>
      </c>
      <c r="E817" s="144" t="s">
        <v>7</v>
      </c>
      <c r="F817" s="145" t="s">
        <v>953</v>
      </c>
      <c r="G817" s="143"/>
      <c r="H817" s="144" t="s">
        <v>7</v>
      </c>
      <c r="I817" s="146"/>
      <c r="J817" s="143"/>
      <c r="K817" s="143"/>
      <c r="L817" s="147"/>
      <c r="M817" s="148"/>
      <c r="N817" s="149"/>
      <c r="O817" s="149"/>
      <c r="P817" s="149"/>
      <c r="Q817" s="149"/>
      <c r="R817" s="149"/>
      <c r="S817" s="149"/>
      <c r="T817" s="150"/>
      <c r="AT817" s="151" t="s">
        <v>126</v>
      </c>
      <c r="AU817" s="151" t="s">
        <v>70</v>
      </c>
      <c r="AV817" s="7" t="s">
        <v>37</v>
      </c>
      <c r="AW817" s="7" t="s">
        <v>18</v>
      </c>
      <c r="AX817" s="7" t="s">
        <v>36</v>
      </c>
      <c r="AY817" s="151" t="s">
        <v>67</v>
      </c>
    </row>
    <row r="818" spans="2:51" s="8" customFormat="1" ht="13.5">
      <c r="B818" s="152"/>
      <c r="C818" s="153"/>
      <c r="D818" s="129" t="s">
        <v>126</v>
      </c>
      <c r="E818" s="154" t="s">
        <v>7</v>
      </c>
      <c r="F818" s="155" t="s">
        <v>73</v>
      </c>
      <c r="G818" s="153"/>
      <c r="H818" s="156">
        <v>16</v>
      </c>
      <c r="I818" s="157"/>
      <c r="J818" s="153"/>
      <c r="K818" s="153"/>
      <c r="L818" s="158"/>
      <c r="M818" s="159"/>
      <c r="N818" s="160"/>
      <c r="O818" s="160"/>
      <c r="P818" s="160"/>
      <c r="Q818" s="160"/>
      <c r="R818" s="160"/>
      <c r="S818" s="160"/>
      <c r="T818" s="161"/>
      <c r="AT818" s="162" t="s">
        <v>126</v>
      </c>
      <c r="AU818" s="162" t="s">
        <v>70</v>
      </c>
      <c r="AV818" s="8" t="s">
        <v>38</v>
      </c>
      <c r="AW818" s="8" t="s">
        <v>18</v>
      </c>
      <c r="AX818" s="8" t="s">
        <v>36</v>
      </c>
      <c r="AY818" s="162" t="s">
        <v>67</v>
      </c>
    </row>
    <row r="819" spans="2:51" s="9" customFormat="1" ht="13.5">
      <c r="B819" s="163"/>
      <c r="C819" s="164"/>
      <c r="D819" s="129" t="s">
        <v>126</v>
      </c>
      <c r="E819" s="165" t="s">
        <v>7</v>
      </c>
      <c r="F819" s="166" t="s">
        <v>155</v>
      </c>
      <c r="G819" s="164"/>
      <c r="H819" s="167">
        <v>29.62</v>
      </c>
      <c r="I819" s="168"/>
      <c r="J819" s="164"/>
      <c r="K819" s="164"/>
      <c r="L819" s="169"/>
      <c r="M819" s="170"/>
      <c r="N819" s="171"/>
      <c r="O819" s="171"/>
      <c r="P819" s="171"/>
      <c r="Q819" s="171"/>
      <c r="R819" s="171"/>
      <c r="S819" s="171"/>
      <c r="T819" s="172"/>
      <c r="AT819" s="173" t="s">
        <v>126</v>
      </c>
      <c r="AU819" s="173" t="s">
        <v>70</v>
      </c>
      <c r="AV819" s="9" t="s">
        <v>71</v>
      </c>
      <c r="AW819" s="9" t="s">
        <v>18</v>
      </c>
      <c r="AX819" s="9" t="s">
        <v>37</v>
      </c>
      <c r="AY819" s="173" t="s">
        <v>67</v>
      </c>
    </row>
    <row r="820" spans="2:63" s="5" customFormat="1" ht="22.35" customHeight="1">
      <c r="B820" s="104"/>
      <c r="C820" s="105"/>
      <c r="D820" s="106" t="s">
        <v>35</v>
      </c>
      <c r="E820" s="140" t="s">
        <v>539</v>
      </c>
      <c r="F820" s="140" t="s">
        <v>954</v>
      </c>
      <c r="G820" s="105"/>
      <c r="H820" s="105"/>
      <c r="I820" s="108"/>
      <c r="J820" s="141">
        <f>BK820</f>
        <v>0</v>
      </c>
      <c r="K820" s="105"/>
      <c r="L820" s="110"/>
      <c r="M820" s="111"/>
      <c r="N820" s="112"/>
      <c r="O820" s="112"/>
      <c r="P820" s="113">
        <f>SUM(P821:P908)</f>
        <v>0</v>
      </c>
      <c r="Q820" s="112"/>
      <c r="R820" s="113">
        <f>SUM(R821:R908)</f>
        <v>47.6035098</v>
      </c>
      <c r="S820" s="112"/>
      <c r="T820" s="114">
        <f>SUM(T821:T908)</f>
        <v>0</v>
      </c>
      <c r="AR820" s="115" t="s">
        <v>37</v>
      </c>
      <c r="AT820" s="116" t="s">
        <v>35</v>
      </c>
      <c r="AU820" s="116" t="s">
        <v>38</v>
      </c>
      <c r="AY820" s="115" t="s">
        <v>67</v>
      </c>
      <c r="BK820" s="117">
        <f>SUM(BK821:BK908)</f>
        <v>0</v>
      </c>
    </row>
    <row r="821" spans="2:65" s="1" customFormat="1" ht="25.5" customHeight="1">
      <c r="B821" s="23"/>
      <c r="C821" s="118" t="s">
        <v>955</v>
      </c>
      <c r="D821" s="118" t="s">
        <v>68</v>
      </c>
      <c r="E821" s="119" t="s">
        <v>956</v>
      </c>
      <c r="F821" s="120" t="s">
        <v>957</v>
      </c>
      <c r="G821" s="121" t="s">
        <v>131</v>
      </c>
      <c r="H821" s="122">
        <v>21.56</v>
      </c>
      <c r="I821" s="123"/>
      <c r="J821" s="122">
        <f>ROUND(I821*H821,1)</f>
        <v>0</v>
      </c>
      <c r="K821" s="120" t="s">
        <v>122</v>
      </c>
      <c r="L821" s="33"/>
      <c r="M821" s="124" t="s">
        <v>7</v>
      </c>
      <c r="N821" s="125" t="s">
        <v>25</v>
      </c>
      <c r="O821" s="24"/>
      <c r="P821" s="126">
        <f>O821*H821</f>
        <v>0</v>
      </c>
      <c r="Q821" s="126">
        <v>0.00947</v>
      </c>
      <c r="R821" s="126">
        <f>Q821*H821</f>
        <v>0.20417319999999997</v>
      </c>
      <c r="S821" s="126">
        <v>0</v>
      </c>
      <c r="T821" s="127">
        <f>S821*H821</f>
        <v>0</v>
      </c>
      <c r="AR821" s="12" t="s">
        <v>71</v>
      </c>
      <c r="AT821" s="12" t="s">
        <v>68</v>
      </c>
      <c r="AU821" s="12" t="s">
        <v>70</v>
      </c>
      <c r="AY821" s="12" t="s">
        <v>67</v>
      </c>
      <c r="BE821" s="128">
        <f>IF(N821="základní",J821,0)</f>
        <v>0</v>
      </c>
      <c r="BF821" s="128">
        <f>IF(N821="snížená",J821,0)</f>
        <v>0</v>
      </c>
      <c r="BG821" s="128">
        <f>IF(N821="zákl. přenesená",J821,0)</f>
        <v>0</v>
      </c>
      <c r="BH821" s="128">
        <f>IF(N821="sníž. přenesená",J821,0)</f>
        <v>0</v>
      </c>
      <c r="BI821" s="128">
        <f>IF(N821="nulová",J821,0)</f>
        <v>0</v>
      </c>
      <c r="BJ821" s="12" t="s">
        <v>37</v>
      </c>
      <c r="BK821" s="128">
        <f>ROUND(I821*H821,1)</f>
        <v>0</v>
      </c>
      <c r="BL821" s="12" t="s">
        <v>71</v>
      </c>
      <c r="BM821" s="12" t="s">
        <v>958</v>
      </c>
    </row>
    <row r="822" spans="2:47" s="1" customFormat="1" ht="148.5">
      <c r="B822" s="23"/>
      <c r="C822" s="35"/>
      <c r="D822" s="129" t="s">
        <v>124</v>
      </c>
      <c r="E822" s="35"/>
      <c r="F822" s="130" t="s">
        <v>959</v>
      </c>
      <c r="G822" s="35"/>
      <c r="H822" s="35"/>
      <c r="I822" s="91"/>
      <c r="J822" s="35"/>
      <c r="K822" s="35"/>
      <c r="L822" s="33"/>
      <c r="M822" s="131"/>
      <c r="N822" s="24"/>
      <c r="O822" s="24"/>
      <c r="P822" s="24"/>
      <c r="Q822" s="24"/>
      <c r="R822" s="24"/>
      <c r="S822" s="24"/>
      <c r="T822" s="38"/>
      <c r="AT822" s="12" t="s">
        <v>124</v>
      </c>
      <c r="AU822" s="12" t="s">
        <v>70</v>
      </c>
    </row>
    <row r="823" spans="2:51" s="7" customFormat="1" ht="13.5">
      <c r="B823" s="142"/>
      <c r="C823" s="143"/>
      <c r="D823" s="129" t="s">
        <v>126</v>
      </c>
      <c r="E823" s="144" t="s">
        <v>7</v>
      </c>
      <c r="F823" s="145" t="s">
        <v>960</v>
      </c>
      <c r="G823" s="143"/>
      <c r="H823" s="144" t="s">
        <v>7</v>
      </c>
      <c r="I823" s="146"/>
      <c r="J823" s="143"/>
      <c r="K823" s="143"/>
      <c r="L823" s="147"/>
      <c r="M823" s="148"/>
      <c r="N823" s="149"/>
      <c r="O823" s="149"/>
      <c r="P823" s="149"/>
      <c r="Q823" s="149"/>
      <c r="R823" s="149"/>
      <c r="S823" s="149"/>
      <c r="T823" s="150"/>
      <c r="AT823" s="151" t="s">
        <v>126</v>
      </c>
      <c r="AU823" s="151" t="s">
        <v>70</v>
      </c>
      <c r="AV823" s="7" t="s">
        <v>37</v>
      </c>
      <c r="AW823" s="7" t="s">
        <v>18</v>
      </c>
      <c r="AX823" s="7" t="s">
        <v>36</v>
      </c>
      <c r="AY823" s="151" t="s">
        <v>67</v>
      </c>
    </row>
    <row r="824" spans="2:51" s="8" customFormat="1" ht="13.5">
      <c r="B824" s="152"/>
      <c r="C824" s="153"/>
      <c r="D824" s="129" t="s">
        <v>126</v>
      </c>
      <c r="E824" s="154" t="s">
        <v>7</v>
      </c>
      <c r="F824" s="155" t="s">
        <v>961</v>
      </c>
      <c r="G824" s="153"/>
      <c r="H824" s="156">
        <v>21.56</v>
      </c>
      <c r="I824" s="157"/>
      <c r="J824" s="153"/>
      <c r="K824" s="153"/>
      <c r="L824" s="158"/>
      <c r="M824" s="159"/>
      <c r="N824" s="160"/>
      <c r="O824" s="160"/>
      <c r="P824" s="160"/>
      <c r="Q824" s="160"/>
      <c r="R824" s="160"/>
      <c r="S824" s="160"/>
      <c r="T824" s="161"/>
      <c r="AT824" s="162" t="s">
        <v>126</v>
      </c>
      <c r="AU824" s="162" t="s">
        <v>70</v>
      </c>
      <c r="AV824" s="8" t="s">
        <v>38</v>
      </c>
      <c r="AW824" s="8" t="s">
        <v>18</v>
      </c>
      <c r="AX824" s="8" t="s">
        <v>37</v>
      </c>
      <c r="AY824" s="162" t="s">
        <v>67</v>
      </c>
    </row>
    <row r="825" spans="2:65" s="1" customFormat="1" ht="16.5" customHeight="1">
      <c r="B825" s="23"/>
      <c r="C825" s="174" t="s">
        <v>962</v>
      </c>
      <c r="D825" s="174" t="s">
        <v>179</v>
      </c>
      <c r="E825" s="175" t="s">
        <v>963</v>
      </c>
      <c r="F825" s="176" t="s">
        <v>964</v>
      </c>
      <c r="G825" s="177" t="s">
        <v>131</v>
      </c>
      <c r="H825" s="178">
        <v>22.64</v>
      </c>
      <c r="I825" s="179"/>
      <c r="J825" s="178">
        <f>ROUND(I825*H825,1)</f>
        <v>0</v>
      </c>
      <c r="K825" s="176" t="s">
        <v>122</v>
      </c>
      <c r="L825" s="180"/>
      <c r="M825" s="181" t="s">
        <v>7</v>
      </c>
      <c r="N825" s="182" t="s">
        <v>25</v>
      </c>
      <c r="O825" s="24"/>
      <c r="P825" s="126">
        <f>O825*H825</f>
        <v>0</v>
      </c>
      <c r="Q825" s="126">
        <v>0.015</v>
      </c>
      <c r="R825" s="126">
        <f>Q825*H825</f>
        <v>0.3396</v>
      </c>
      <c r="S825" s="126">
        <v>0</v>
      </c>
      <c r="T825" s="127">
        <f>S825*H825</f>
        <v>0</v>
      </c>
      <c r="AR825" s="12" t="s">
        <v>77</v>
      </c>
      <c r="AT825" s="12" t="s">
        <v>179</v>
      </c>
      <c r="AU825" s="12" t="s">
        <v>70</v>
      </c>
      <c r="AY825" s="12" t="s">
        <v>67</v>
      </c>
      <c r="BE825" s="128">
        <f>IF(N825="základní",J825,0)</f>
        <v>0</v>
      </c>
      <c r="BF825" s="128">
        <f>IF(N825="snížená",J825,0)</f>
        <v>0</v>
      </c>
      <c r="BG825" s="128">
        <f>IF(N825="zákl. přenesená",J825,0)</f>
        <v>0</v>
      </c>
      <c r="BH825" s="128">
        <f>IF(N825="sníž. přenesená",J825,0)</f>
        <v>0</v>
      </c>
      <c r="BI825" s="128">
        <f>IF(N825="nulová",J825,0)</f>
        <v>0</v>
      </c>
      <c r="BJ825" s="12" t="s">
        <v>37</v>
      </c>
      <c r="BK825" s="128">
        <f>ROUND(I825*H825,1)</f>
        <v>0</v>
      </c>
      <c r="BL825" s="12" t="s">
        <v>71</v>
      </c>
      <c r="BM825" s="12" t="s">
        <v>965</v>
      </c>
    </row>
    <row r="826" spans="2:65" s="1" customFormat="1" ht="38.25" customHeight="1">
      <c r="B826" s="23"/>
      <c r="C826" s="118" t="s">
        <v>966</v>
      </c>
      <c r="D826" s="118" t="s">
        <v>68</v>
      </c>
      <c r="E826" s="119" t="s">
        <v>967</v>
      </c>
      <c r="F826" s="120" t="s">
        <v>968</v>
      </c>
      <c r="G826" s="121" t="s">
        <v>131</v>
      </c>
      <c r="H826" s="122">
        <v>61.89</v>
      </c>
      <c r="I826" s="123"/>
      <c r="J826" s="122">
        <f>ROUND(I826*H826,1)</f>
        <v>0</v>
      </c>
      <c r="K826" s="120" t="s">
        <v>7</v>
      </c>
      <c r="L826" s="33"/>
      <c r="M826" s="124" t="s">
        <v>7</v>
      </c>
      <c r="N826" s="125" t="s">
        <v>25</v>
      </c>
      <c r="O826" s="24"/>
      <c r="P826" s="126">
        <f>O826*H826</f>
        <v>0</v>
      </c>
      <c r="Q826" s="126">
        <v>0.01838</v>
      </c>
      <c r="R826" s="126">
        <f>Q826*H826</f>
        <v>1.1375382</v>
      </c>
      <c r="S826" s="126">
        <v>0</v>
      </c>
      <c r="T826" s="127">
        <f>S826*H826</f>
        <v>0</v>
      </c>
      <c r="AR826" s="12" t="s">
        <v>71</v>
      </c>
      <c r="AT826" s="12" t="s">
        <v>68</v>
      </c>
      <c r="AU826" s="12" t="s">
        <v>70</v>
      </c>
      <c r="AY826" s="12" t="s">
        <v>67</v>
      </c>
      <c r="BE826" s="128">
        <f>IF(N826="základní",J826,0)</f>
        <v>0</v>
      </c>
      <c r="BF826" s="128">
        <f>IF(N826="snížená",J826,0)</f>
        <v>0</v>
      </c>
      <c r="BG826" s="128">
        <f>IF(N826="zákl. přenesená",J826,0)</f>
        <v>0</v>
      </c>
      <c r="BH826" s="128">
        <f>IF(N826="sníž. přenesená",J826,0)</f>
        <v>0</v>
      </c>
      <c r="BI826" s="128">
        <f>IF(N826="nulová",J826,0)</f>
        <v>0</v>
      </c>
      <c r="BJ826" s="12" t="s">
        <v>37</v>
      </c>
      <c r="BK826" s="128">
        <f>ROUND(I826*H826,1)</f>
        <v>0</v>
      </c>
      <c r="BL826" s="12" t="s">
        <v>71</v>
      </c>
      <c r="BM826" s="12" t="s">
        <v>969</v>
      </c>
    </row>
    <row r="827" spans="2:51" s="7" customFormat="1" ht="13.5">
      <c r="B827" s="142"/>
      <c r="C827" s="143"/>
      <c r="D827" s="129" t="s">
        <v>126</v>
      </c>
      <c r="E827" s="144" t="s">
        <v>7</v>
      </c>
      <c r="F827" s="145" t="s">
        <v>342</v>
      </c>
      <c r="G827" s="143"/>
      <c r="H827" s="144" t="s">
        <v>7</v>
      </c>
      <c r="I827" s="146"/>
      <c r="J827" s="143"/>
      <c r="K827" s="143"/>
      <c r="L827" s="147"/>
      <c r="M827" s="148"/>
      <c r="N827" s="149"/>
      <c r="O827" s="149"/>
      <c r="P827" s="149"/>
      <c r="Q827" s="149"/>
      <c r="R827" s="149"/>
      <c r="S827" s="149"/>
      <c r="T827" s="150"/>
      <c r="AT827" s="151" t="s">
        <v>126</v>
      </c>
      <c r="AU827" s="151" t="s">
        <v>70</v>
      </c>
      <c r="AV827" s="7" t="s">
        <v>37</v>
      </c>
      <c r="AW827" s="7" t="s">
        <v>18</v>
      </c>
      <c r="AX827" s="7" t="s">
        <v>36</v>
      </c>
      <c r="AY827" s="151" t="s">
        <v>67</v>
      </c>
    </row>
    <row r="828" spans="2:51" s="8" customFormat="1" ht="13.5">
      <c r="B828" s="152"/>
      <c r="C828" s="153"/>
      <c r="D828" s="129" t="s">
        <v>126</v>
      </c>
      <c r="E828" s="154" t="s">
        <v>7</v>
      </c>
      <c r="F828" s="155" t="s">
        <v>970</v>
      </c>
      <c r="G828" s="153"/>
      <c r="H828" s="156">
        <v>61.89</v>
      </c>
      <c r="I828" s="157"/>
      <c r="J828" s="153"/>
      <c r="K828" s="153"/>
      <c r="L828" s="158"/>
      <c r="M828" s="159"/>
      <c r="N828" s="160"/>
      <c r="O828" s="160"/>
      <c r="P828" s="160"/>
      <c r="Q828" s="160"/>
      <c r="R828" s="160"/>
      <c r="S828" s="160"/>
      <c r="T828" s="161"/>
      <c r="AT828" s="162" t="s">
        <v>126</v>
      </c>
      <c r="AU828" s="162" t="s">
        <v>70</v>
      </c>
      <c r="AV828" s="8" t="s">
        <v>38</v>
      </c>
      <c r="AW828" s="8" t="s">
        <v>18</v>
      </c>
      <c r="AX828" s="8" t="s">
        <v>37</v>
      </c>
      <c r="AY828" s="162" t="s">
        <v>67</v>
      </c>
    </row>
    <row r="829" spans="2:65" s="1" customFormat="1" ht="25.5" customHeight="1">
      <c r="B829" s="23"/>
      <c r="C829" s="118" t="s">
        <v>971</v>
      </c>
      <c r="D829" s="118" t="s">
        <v>68</v>
      </c>
      <c r="E829" s="119" t="s">
        <v>972</v>
      </c>
      <c r="F829" s="120" t="s">
        <v>973</v>
      </c>
      <c r="G829" s="121" t="s">
        <v>131</v>
      </c>
      <c r="H829" s="122">
        <v>166.47</v>
      </c>
      <c r="I829" s="123"/>
      <c r="J829" s="122">
        <f>ROUND(I829*H829,1)</f>
        <v>0</v>
      </c>
      <c r="K829" s="120" t="s">
        <v>122</v>
      </c>
      <c r="L829" s="33"/>
      <c r="M829" s="124" t="s">
        <v>7</v>
      </c>
      <c r="N829" s="125" t="s">
        <v>25</v>
      </c>
      <c r="O829" s="24"/>
      <c r="P829" s="126">
        <f>O829*H829</f>
        <v>0</v>
      </c>
      <c r="Q829" s="126">
        <v>0.0051</v>
      </c>
      <c r="R829" s="126">
        <f>Q829*H829</f>
        <v>0.848997</v>
      </c>
      <c r="S829" s="126">
        <v>0</v>
      </c>
      <c r="T829" s="127">
        <f>S829*H829</f>
        <v>0</v>
      </c>
      <c r="AR829" s="12" t="s">
        <v>71</v>
      </c>
      <c r="AT829" s="12" t="s">
        <v>68</v>
      </c>
      <c r="AU829" s="12" t="s">
        <v>70</v>
      </c>
      <c r="AY829" s="12" t="s">
        <v>67</v>
      </c>
      <c r="BE829" s="128">
        <f>IF(N829="základní",J829,0)</f>
        <v>0</v>
      </c>
      <c r="BF829" s="128">
        <f>IF(N829="snížená",J829,0)</f>
        <v>0</v>
      </c>
      <c r="BG829" s="128">
        <f>IF(N829="zákl. přenesená",J829,0)</f>
        <v>0</v>
      </c>
      <c r="BH829" s="128">
        <f>IF(N829="sníž. přenesená",J829,0)</f>
        <v>0</v>
      </c>
      <c r="BI829" s="128">
        <f>IF(N829="nulová",J829,0)</f>
        <v>0</v>
      </c>
      <c r="BJ829" s="12" t="s">
        <v>37</v>
      </c>
      <c r="BK829" s="128">
        <f>ROUND(I829*H829,1)</f>
        <v>0</v>
      </c>
      <c r="BL829" s="12" t="s">
        <v>71</v>
      </c>
      <c r="BM829" s="12" t="s">
        <v>974</v>
      </c>
    </row>
    <row r="830" spans="2:47" s="1" customFormat="1" ht="40.5">
      <c r="B830" s="23"/>
      <c r="C830" s="35"/>
      <c r="D830" s="129" t="s">
        <v>124</v>
      </c>
      <c r="E830" s="35"/>
      <c r="F830" s="130" t="s">
        <v>975</v>
      </c>
      <c r="G830" s="35"/>
      <c r="H830" s="35"/>
      <c r="I830" s="91"/>
      <c r="J830" s="35"/>
      <c r="K830" s="35"/>
      <c r="L830" s="33"/>
      <c r="M830" s="131"/>
      <c r="N830" s="24"/>
      <c r="O830" s="24"/>
      <c r="P830" s="24"/>
      <c r="Q830" s="24"/>
      <c r="R830" s="24"/>
      <c r="S830" s="24"/>
      <c r="T830" s="38"/>
      <c r="AT830" s="12" t="s">
        <v>124</v>
      </c>
      <c r="AU830" s="12" t="s">
        <v>70</v>
      </c>
    </row>
    <row r="831" spans="2:51" s="7" customFormat="1" ht="13.5">
      <c r="B831" s="142"/>
      <c r="C831" s="143"/>
      <c r="D831" s="129" t="s">
        <v>126</v>
      </c>
      <c r="E831" s="144" t="s">
        <v>7</v>
      </c>
      <c r="F831" s="145" t="s">
        <v>342</v>
      </c>
      <c r="G831" s="143"/>
      <c r="H831" s="144" t="s">
        <v>7</v>
      </c>
      <c r="I831" s="146"/>
      <c r="J831" s="143"/>
      <c r="K831" s="143"/>
      <c r="L831" s="147"/>
      <c r="M831" s="148"/>
      <c r="N831" s="149"/>
      <c r="O831" s="149"/>
      <c r="P831" s="149"/>
      <c r="Q831" s="149"/>
      <c r="R831" s="149"/>
      <c r="S831" s="149"/>
      <c r="T831" s="150"/>
      <c r="AT831" s="151" t="s">
        <v>126</v>
      </c>
      <c r="AU831" s="151" t="s">
        <v>70</v>
      </c>
      <c r="AV831" s="7" t="s">
        <v>37</v>
      </c>
      <c r="AW831" s="7" t="s">
        <v>18</v>
      </c>
      <c r="AX831" s="7" t="s">
        <v>36</v>
      </c>
      <c r="AY831" s="151" t="s">
        <v>67</v>
      </c>
    </row>
    <row r="832" spans="2:51" s="8" customFormat="1" ht="13.5">
      <c r="B832" s="152"/>
      <c r="C832" s="153"/>
      <c r="D832" s="129" t="s">
        <v>126</v>
      </c>
      <c r="E832" s="154" t="s">
        <v>7</v>
      </c>
      <c r="F832" s="155" t="s">
        <v>719</v>
      </c>
      <c r="G832" s="153"/>
      <c r="H832" s="156">
        <v>12.3</v>
      </c>
      <c r="I832" s="157"/>
      <c r="J832" s="153"/>
      <c r="K832" s="153"/>
      <c r="L832" s="158"/>
      <c r="M832" s="159"/>
      <c r="N832" s="160"/>
      <c r="O832" s="160"/>
      <c r="P832" s="160"/>
      <c r="Q832" s="160"/>
      <c r="R832" s="160"/>
      <c r="S832" s="160"/>
      <c r="T832" s="161"/>
      <c r="AT832" s="162" t="s">
        <v>126</v>
      </c>
      <c r="AU832" s="162" t="s">
        <v>70</v>
      </c>
      <c r="AV832" s="8" t="s">
        <v>38</v>
      </c>
      <c r="AW832" s="8" t="s">
        <v>18</v>
      </c>
      <c r="AX832" s="8" t="s">
        <v>36</v>
      </c>
      <c r="AY832" s="162" t="s">
        <v>67</v>
      </c>
    </row>
    <row r="833" spans="2:51" s="7" customFormat="1" ht="13.5">
      <c r="B833" s="142"/>
      <c r="C833" s="143"/>
      <c r="D833" s="129" t="s">
        <v>126</v>
      </c>
      <c r="E833" s="144" t="s">
        <v>7</v>
      </c>
      <c r="F833" s="145" t="s">
        <v>720</v>
      </c>
      <c r="G833" s="143"/>
      <c r="H833" s="144" t="s">
        <v>7</v>
      </c>
      <c r="I833" s="146"/>
      <c r="J833" s="143"/>
      <c r="K833" s="143"/>
      <c r="L833" s="147"/>
      <c r="M833" s="148"/>
      <c r="N833" s="149"/>
      <c r="O833" s="149"/>
      <c r="P833" s="149"/>
      <c r="Q833" s="149"/>
      <c r="R833" s="149"/>
      <c r="S833" s="149"/>
      <c r="T833" s="150"/>
      <c r="AT833" s="151" t="s">
        <v>126</v>
      </c>
      <c r="AU833" s="151" t="s">
        <v>70</v>
      </c>
      <c r="AV833" s="7" t="s">
        <v>37</v>
      </c>
      <c r="AW833" s="7" t="s">
        <v>18</v>
      </c>
      <c r="AX833" s="7" t="s">
        <v>36</v>
      </c>
      <c r="AY833" s="151" t="s">
        <v>67</v>
      </c>
    </row>
    <row r="834" spans="2:51" s="8" customFormat="1" ht="13.5">
      <c r="B834" s="152"/>
      <c r="C834" s="153"/>
      <c r="D834" s="129" t="s">
        <v>126</v>
      </c>
      <c r="E834" s="154" t="s">
        <v>7</v>
      </c>
      <c r="F834" s="155" t="s">
        <v>721</v>
      </c>
      <c r="G834" s="153"/>
      <c r="H834" s="156">
        <v>151.97</v>
      </c>
      <c r="I834" s="157"/>
      <c r="J834" s="153"/>
      <c r="K834" s="153"/>
      <c r="L834" s="158"/>
      <c r="M834" s="159"/>
      <c r="N834" s="160"/>
      <c r="O834" s="160"/>
      <c r="P834" s="160"/>
      <c r="Q834" s="160"/>
      <c r="R834" s="160"/>
      <c r="S834" s="160"/>
      <c r="T834" s="161"/>
      <c r="AT834" s="162" t="s">
        <v>126</v>
      </c>
      <c r="AU834" s="162" t="s">
        <v>70</v>
      </c>
      <c r="AV834" s="8" t="s">
        <v>38</v>
      </c>
      <c r="AW834" s="8" t="s">
        <v>18</v>
      </c>
      <c r="AX834" s="8" t="s">
        <v>36</v>
      </c>
      <c r="AY834" s="162" t="s">
        <v>67</v>
      </c>
    </row>
    <row r="835" spans="2:51" s="7" customFormat="1" ht="13.5">
      <c r="B835" s="142"/>
      <c r="C835" s="143"/>
      <c r="D835" s="129" t="s">
        <v>126</v>
      </c>
      <c r="E835" s="144" t="s">
        <v>7</v>
      </c>
      <c r="F835" s="145" t="s">
        <v>427</v>
      </c>
      <c r="G835" s="143"/>
      <c r="H835" s="144" t="s">
        <v>7</v>
      </c>
      <c r="I835" s="146"/>
      <c r="J835" s="143"/>
      <c r="K835" s="143"/>
      <c r="L835" s="147"/>
      <c r="M835" s="148"/>
      <c r="N835" s="149"/>
      <c r="O835" s="149"/>
      <c r="P835" s="149"/>
      <c r="Q835" s="149"/>
      <c r="R835" s="149"/>
      <c r="S835" s="149"/>
      <c r="T835" s="150"/>
      <c r="AT835" s="151" t="s">
        <v>126</v>
      </c>
      <c r="AU835" s="151" t="s">
        <v>70</v>
      </c>
      <c r="AV835" s="7" t="s">
        <v>37</v>
      </c>
      <c r="AW835" s="7" t="s">
        <v>18</v>
      </c>
      <c r="AX835" s="7" t="s">
        <v>36</v>
      </c>
      <c r="AY835" s="151" t="s">
        <v>67</v>
      </c>
    </row>
    <row r="836" spans="2:51" s="8" customFormat="1" ht="13.5">
      <c r="B836" s="152"/>
      <c r="C836" s="153"/>
      <c r="D836" s="129" t="s">
        <v>126</v>
      </c>
      <c r="E836" s="154" t="s">
        <v>7</v>
      </c>
      <c r="F836" s="155" t="s">
        <v>651</v>
      </c>
      <c r="G836" s="153"/>
      <c r="H836" s="156">
        <v>2.2</v>
      </c>
      <c r="I836" s="157"/>
      <c r="J836" s="153"/>
      <c r="K836" s="153"/>
      <c r="L836" s="158"/>
      <c r="M836" s="159"/>
      <c r="N836" s="160"/>
      <c r="O836" s="160"/>
      <c r="P836" s="160"/>
      <c r="Q836" s="160"/>
      <c r="R836" s="160"/>
      <c r="S836" s="160"/>
      <c r="T836" s="161"/>
      <c r="AT836" s="162" t="s">
        <v>126</v>
      </c>
      <c r="AU836" s="162" t="s">
        <v>70</v>
      </c>
      <c r="AV836" s="8" t="s">
        <v>38</v>
      </c>
      <c r="AW836" s="8" t="s">
        <v>18</v>
      </c>
      <c r="AX836" s="8" t="s">
        <v>36</v>
      </c>
      <c r="AY836" s="162" t="s">
        <v>67</v>
      </c>
    </row>
    <row r="837" spans="2:51" s="9" customFormat="1" ht="13.5">
      <c r="B837" s="163"/>
      <c r="C837" s="164"/>
      <c r="D837" s="129" t="s">
        <v>126</v>
      </c>
      <c r="E837" s="165" t="s">
        <v>7</v>
      </c>
      <c r="F837" s="166" t="s">
        <v>155</v>
      </c>
      <c r="G837" s="164"/>
      <c r="H837" s="167">
        <v>166.47</v>
      </c>
      <c r="I837" s="168"/>
      <c r="J837" s="164"/>
      <c r="K837" s="164"/>
      <c r="L837" s="169"/>
      <c r="M837" s="170"/>
      <c r="N837" s="171"/>
      <c r="O837" s="171"/>
      <c r="P837" s="171"/>
      <c r="Q837" s="171"/>
      <c r="R837" s="171"/>
      <c r="S837" s="171"/>
      <c r="T837" s="172"/>
      <c r="AT837" s="173" t="s">
        <v>126</v>
      </c>
      <c r="AU837" s="173" t="s">
        <v>70</v>
      </c>
      <c r="AV837" s="9" t="s">
        <v>71</v>
      </c>
      <c r="AW837" s="9" t="s">
        <v>18</v>
      </c>
      <c r="AX837" s="9" t="s">
        <v>37</v>
      </c>
      <c r="AY837" s="173" t="s">
        <v>67</v>
      </c>
    </row>
    <row r="838" spans="2:65" s="1" customFormat="1" ht="16.5" customHeight="1">
      <c r="B838" s="23"/>
      <c r="C838" s="118" t="s">
        <v>976</v>
      </c>
      <c r="D838" s="118" t="s">
        <v>68</v>
      </c>
      <c r="E838" s="119" t="s">
        <v>977</v>
      </c>
      <c r="F838" s="120" t="s">
        <v>978</v>
      </c>
      <c r="G838" s="121" t="s">
        <v>131</v>
      </c>
      <c r="H838" s="122">
        <v>166.47</v>
      </c>
      <c r="I838" s="123"/>
      <c r="J838" s="122">
        <f>ROUND(I838*H838,1)</f>
        <v>0</v>
      </c>
      <c r="K838" s="120" t="s">
        <v>122</v>
      </c>
      <c r="L838" s="33"/>
      <c r="M838" s="124" t="s">
        <v>7</v>
      </c>
      <c r="N838" s="125" t="s">
        <v>25</v>
      </c>
      <c r="O838" s="24"/>
      <c r="P838" s="126">
        <f>O838*H838</f>
        <v>0</v>
      </c>
      <c r="Q838" s="126">
        <v>0.003</v>
      </c>
      <c r="R838" s="126">
        <f>Q838*H838</f>
        <v>0.49941</v>
      </c>
      <c r="S838" s="126">
        <v>0</v>
      </c>
      <c r="T838" s="127">
        <f>S838*H838</f>
        <v>0</v>
      </c>
      <c r="AR838" s="12" t="s">
        <v>71</v>
      </c>
      <c r="AT838" s="12" t="s">
        <v>68</v>
      </c>
      <c r="AU838" s="12" t="s">
        <v>70</v>
      </c>
      <c r="AY838" s="12" t="s">
        <v>67</v>
      </c>
      <c r="BE838" s="128">
        <f>IF(N838="základní",J838,0)</f>
        <v>0</v>
      </c>
      <c r="BF838" s="128">
        <f>IF(N838="snížená",J838,0)</f>
        <v>0</v>
      </c>
      <c r="BG838" s="128">
        <f>IF(N838="zákl. přenesená",J838,0)</f>
        <v>0</v>
      </c>
      <c r="BH838" s="128">
        <f>IF(N838="sníž. přenesená",J838,0)</f>
        <v>0</v>
      </c>
      <c r="BI838" s="128">
        <f>IF(N838="nulová",J838,0)</f>
        <v>0</v>
      </c>
      <c r="BJ838" s="12" t="s">
        <v>37</v>
      </c>
      <c r="BK838" s="128">
        <f>ROUND(I838*H838,1)</f>
        <v>0</v>
      </c>
      <c r="BL838" s="12" t="s">
        <v>71</v>
      </c>
      <c r="BM838" s="12" t="s">
        <v>979</v>
      </c>
    </row>
    <row r="839" spans="2:65" s="1" customFormat="1" ht="25.5" customHeight="1">
      <c r="B839" s="23"/>
      <c r="C839" s="118" t="s">
        <v>980</v>
      </c>
      <c r="D839" s="118" t="s">
        <v>68</v>
      </c>
      <c r="E839" s="119" t="s">
        <v>981</v>
      </c>
      <c r="F839" s="120" t="s">
        <v>982</v>
      </c>
      <c r="G839" s="121" t="s">
        <v>131</v>
      </c>
      <c r="H839" s="122">
        <v>1686.92</v>
      </c>
      <c r="I839" s="123"/>
      <c r="J839" s="122">
        <f>ROUND(I839*H839,1)</f>
        <v>0</v>
      </c>
      <c r="K839" s="120" t="s">
        <v>7</v>
      </c>
      <c r="L839" s="33"/>
      <c r="M839" s="124" t="s">
        <v>7</v>
      </c>
      <c r="N839" s="125" t="s">
        <v>25</v>
      </c>
      <c r="O839" s="24"/>
      <c r="P839" s="126">
        <f>O839*H839</f>
        <v>0</v>
      </c>
      <c r="Q839" s="126">
        <v>0.01838</v>
      </c>
      <c r="R839" s="126">
        <f>Q839*H839</f>
        <v>31.0055896</v>
      </c>
      <c r="S839" s="126">
        <v>0</v>
      </c>
      <c r="T839" s="127">
        <f>S839*H839</f>
        <v>0</v>
      </c>
      <c r="AR839" s="12" t="s">
        <v>71</v>
      </c>
      <c r="AT839" s="12" t="s">
        <v>68</v>
      </c>
      <c r="AU839" s="12" t="s">
        <v>70</v>
      </c>
      <c r="AY839" s="12" t="s">
        <v>67</v>
      </c>
      <c r="BE839" s="128">
        <f>IF(N839="základní",J839,0)</f>
        <v>0</v>
      </c>
      <c r="BF839" s="128">
        <f>IF(N839="snížená",J839,0)</f>
        <v>0</v>
      </c>
      <c r="BG839" s="128">
        <f>IF(N839="zákl. přenesená",J839,0)</f>
        <v>0</v>
      </c>
      <c r="BH839" s="128">
        <f>IF(N839="sníž. přenesená",J839,0)</f>
        <v>0</v>
      </c>
      <c r="BI839" s="128">
        <f>IF(N839="nulová",J839,0)</f>
        <v>0</v>
      </c>
      <c r="BJ839" s="12" t="s">
        <v>37</v>
      </c>
      <c r="BK839" s="128">
        <f>ROUND(I839*H839,1)</f>
        <v>0</v>
      </c>
      <c r="BL839" s="12" t="s">
        <v>71</v>
      </c>
      <c r="BM839" s="12" t="s">
        <v>983</v>
      </c>
    </row>
    <row r="840" spans="2:51" s="7" customFormat="1" ht="13.5">
      <c r="B840" s="142"/>
      <c r="C840" s="143"/>
      <c r="D840" s="129" t="s">
        <v>126</v>
      </c>
      <c r="E840" s="144" t="s">
        <v>7</v>
      </c>
      <c r="F840" s="145" t="s">
        <v>342</v>
      </c>
      <c r="G840" s="143"/>
      <c r="H840" s="144" t="s">
        <v>7</v>
      </c>
      <c r="I840" s="146"/>
      <c r="J840" s="143"/>
      <c r="K840" s="143"/>
      <c r="L840" s="147"/>
      <c r="M840" s="148"/>
      <c r="N840" s="149"/>
      <c r="O840" s="149"/>
      <c r="P840" s="149"/>
      <c r="Q840" s="149"/>
      <c r="R840" s="149"/>
      <c r="S840" s="149"/>
      <c r="T840" s="150"/>
      <c r="AT840" s="151" t="s">
        <v>126</v>
      </c>
      <c r="AU840" s="151" t="s">
        <v>70</v>
      </c>
      <c r="AV840" s="7" t="s">
        <v>37</v>
      </c>
      <c r="AW840" s="7" t="s">
        <v>18</v>
      </c>
      <c r="AX840" s="7" t="s">
        <v>36</v>
      </c>
      <c r="AY840" s="151" t="s">
        <v>67</v>
      </c>
    </row>
    <row r="841" spans="2:51" s="8" customFormat="1" ht="13.5">
      <c r="B841" s="152"/>
      <c r="C841" s="153"/>
      <c r="D841" s="129" t="s">
        <v>126</v>
      </c>
      <c r="E841" s="154" t="s">
        <v>7</v>
      </c>
      <c r="F841" s="155" t="s">
        <v>984</v>
      </c>
      <c r="G841" s="153"/>
      <c r="H841" s="156">
        <v>3.13</v>
      </c>
      <c r="I841" s="157"/>
      <c r="J841" s="153"/>
      <c r="K841" s="153"/>
      <c r="L841" s="158"/>
      <c r="M841" s="159"/>
      <c r="N841" s="160"/>
      <c r="O841" s="160"/>
      <c r="P841" s="160"/>
      <c r="Q841" s="160"/>
      <c r="R841" s="160"/>
      <c r="S841" s="160"/>
      <c r="T841" s="161"/>
      <c r="AT841" s="162" t="s">
        <v>126</v>
      </c>
      <c r="AU841" s="162" t="s">
        <v>70</v>
      </c>
      <c r="AV841" s="8" t="s">
        <v>38</v>
      </c>
      <c r="AW841" s="8" t="s">
        <v>18</v>
      </c>
      <c r="AX841" s="8" t="s">
        <v>36</v>
      </c>
      <c r="AY841" s="162" t="s">
        <v>67</v>
      </c>
    </row>
    <row r="842" spans="2:51" s="8" customFormat="1" ht="13.5">
      <c r="B842" s="152"/>
      <c r="C842" s="153"/>
      <c r="D842" s="129" t="s">
        <v>126</v>
      </c>
      <c r="E842" s="154" t="s">
        <v>7</v>
      </c>
      <c r="F842" s="155" t="s">
        <v>732</v>
      </c>
      <c r="G842" s="153"/>
      <c r="H842" s="156">
        <v>46.79</v>
      </c>
      <c r="I842" s="157"/>
      <c r="J842" s="153"/>
      <c r="K842" s="153"/>
      <c r="L842" s="158"/>
      <c r="M842" s="159"/>
      <c r="N842" s="160"/>
      <c r="O842" s="160"/>
      <c r="P842" s="160"/>
      <c r="Q842" s="160"/>
      <c r="R842" s="160"/>
      <c r="S842" s="160"/>
      <c r="T842" s="161"/>
      <c r="AT842" s="162" t="s">
        <v>126</v>
      </c>
      <c r="AU842" s="162" t="s">
        <v>70</v>
      </c>
      <c r="AV842" s="8" t="s">
        <v>38</v>
      </c>
      <c r="AW842" s="8" t="s">
        <v>18</v>
      </c>
      <c r="AX842" s="8" t="s">
        <v>36</v>
      </c>
      <c r="AY842" s="162" t="s">
        <v>67</v>
      </c>
    </row>
    <row r="843" spans="2:51" s="8" customFormat="1" ht="13.5">
      <c r="B843" s="152"/>
      <c r="C843" s="153"/>
      <c r="D843" s="129" t="s">
        <v>126</v>
      </c>
      <c r="E843" s="154" t="s">
        <v>7</v>
      </c>
      <c r="F843" s="155" t="s">
        <v>985</v>
      </c>
      <c r="G843" s="153"/>
      <c r="H843" s="156">
        <v>-16.52</v>
      </c>
      <c r="I843" s="157"/>
      <c r="J843" s="153"/>
      <c r="K843" s="153"/>
      <c r="L843" s="158"/>
      <c r="M843" s="159"/>
      <c r="N843" s="160"/>
      <c r="O843" s="160"/>
      <c r="P843" s="160"/>
      <c r="Q843" s="160"/>
      <c r="R843" s="160"/>
      <c r="S843" s="160"/>
      <c r="T843" s="161"/>
      <c r="AT843" s="162" t="s">
        <v>126</v>
      </c>
      <c r="AU843" s="162" t="s">
        <v>70</v>
      </c>
      <c r="AV843" s="8" t="s">
        <v>38</v>
      </c>
      <c r="AW843" s="8" t="s">
        <v>18</v>
      </c>
      <c r="AX843" s="8" t="s">
        <v>36</v>
      </c>
      <c r="AY843" s="162" t="s">
        <v>67</v>
      </c>
    </row>
    <row r="844" spans="2:51" s="7" customFormat="1" ht="13.5">
      <c r="B844" s="142"/>
      <c r="C844" s="143"/>
      <c r="D844" s="129" t="s">
        <v>126</v>
      </c>
      <c r="E844" s="144" t="s">
        <v>7</v>
      </c>
      <c r="F844" s="145" t="s">
        <v>423</v>
      </c>
      <c r="G844" s="143"/>
      <c r="H844" s="144" t="s">
        <v>7</v>
      </c>
      <c r="I844" s="146"/>
      <c r="J844" s="143"/>
      <c r="K844" s="143"/>
      <c r="L844" s="147"/>
      <c r="M844" s="148"/>
      <c r="N844" s="149"/>
      <c r="O844" s="149"/>
      <c r="P844" s="149"/>
      <c r="Q844" s="149"/>
      <c r="R844" s="149"/>
      <c r="S844" s="149"/>
      <c r="T844" s="150"/>
      <c r="AT844" s="151" t="s">
        <v>126</v>
      </c>
      <c r="AU844" s="151" t="s">
        <v>70</v>
      </c>
      <c r="AV844" s="7" t="s">
        <v>37</v>
      </c>
      <c r="AW844" s="7" t="s">
        <v>18</v>
      </c>
      <c r="AX844" s="7" t="s">
        <v>36</v>
      </c>
      <c r="AY844" s="151" t="s">
        <v>67</v>
      </c>
    </row>
    <row r="845" spans="2:51" s="8" customFormat="1" ht="13.5">
      <c r="B845" s="152"/>
      <c r="C845" s="153"/>
      <c r="D845" s="129" t="s">
        <v>126</v>
      </c>
      <c r="E845" s="154" t="s">
        <v>7</v>
      </c>
      <c r="F845" s="155" t="s">
        <v>986</v>
      </c>
      <c r="G845" s="153"/>
      <c r="H845" s="156">
        <v>56.99</v>
      </c>
      <c r="I845" s="157"/>
      <c r="J845" s="153"/>
      <c r="K845" s="153"/>
      <c r="L845" s="158"/>
      <c r="M845" s="159"/>
      <c r="N845" s="160"/>
      <c r="O845" s="160"/>
      <c r="P845" s="160"/>
      <c r="Q845" s="160"/>
      <c r="R845" s="160"/>
      <c r="S845" s="160"/>
      <c r="T845" s="161"/>
      <c r="AT845" s="162" t="s">
        <v>126</v>
      </c>
      <c r="AU845" s="162" t="s">
        <v>70</v>
      </c>
      <c r="AV845" s="8" t="s">
        <v>38</v>
      </c>
      <c r="AW845" s="8" t="s">
        <v>18</v>
      </c>
      <c r="AX845" s="8" t="s">
        <v>36</v>
      </c>
      <c r="AY845" s="162" t="s">
        <v>67</v>
      </c>
    </row>
    <row r="846" spans="2:51" s="7" customFormat="1" ht="13.5">
      <c r="B846" s="142"/>
      <c r="C846" s="143"/>
      <c r="D846" s="129" t="s">
        <v>126</v>
      </c>
      <c r="E846" s="144" t="s">
        <v>7</v>
      </c>
      <c r="F846" s="145" t="s">
        <v>425</v>
      </c>
      <c r="G846" s="143"/>
      <c r="H846" s="144" t="s">
        <v>7</v>
      </c>
      <c r="I846" s="146"/>
      <c r="J846" s="143"/>
      <c r="K846" s="143"/>
      <c r="L846" s="147"/>
      <c r="M846" s="148"/>
      <c r="N846" s="149"/>
      <c r="O846" s="149"/>
      <c r="P846" s="149"/>
      <c r="Q846" s="149"/>
      <c r="R846" s="149"/>
      <c r="S846" s="149"/>
      <c r="T846" s="150"/>
      <c r="AT846" s="151" t="s">
        <v>126</v>
      </c>
      <c r="AU846" s="151" t="s">
        <v>70</v>
      </c>
      <c r="AV846" s="7" t="s">
        <v>37</v>
      </c>
      <c r="AW846" s="7" t="s">
        <v>18</v>
      </c>
      <c r="AX846" s="7" t="s">
        <v>36</v>
      </c>
      <c r="AY846" s="151" t="s">
        <v>67</v>
      </c>
    </row>
    <row r="847" spans="2:51" s="8" customFormat="1" ht="13.5">
      <c r="B847" s="152"/>
      <c r="C847" s="153"/>
      <c r="D847" s="129" t="s">
        <v>126</v>
      </c>
      <c r="E847" s="154" t="s">
        <v>7</v>
      </c>
      <c r="F847" s="155" t="s">
        <v>986</v>
      </c>
      <c r="G847" s="153"/>
      <c r="H847" s="156">
        <v>56.99</v>
      </c>
      <c r="I847" s="157"/>
      <c r="J847" s="153"/>
      <c r="K847" s="153"/>
      <c r="L847" s="158"/>
      <c r="M847" s="159"/>
      <c r="N847" s="160"/>
      <c r="O847" s="160"/>
      <c r="P847" s="160"/>
      <c r="Q847" s="160"/>
      <c r="R847" s="160"/>
      <c r="S847" s="160"/>
      <c r="T847" s="161"/>
      <c r="AT847" s="162" t="s">
        <v>126</v>
      </c>
      <c r="AU847" s="162" t="s">
        <v>70</v>
      </c>
      <c r="AV847" s="8" t="s">
        <v>38</v>
      </c>
      <c r="AW847" s="8" t="s">
        <v>18</v>
      </c>
      <c r="AX847" s="8" t="s">
        <v>36</v>
      </c>
      <c r="AY847" s="162" t="s">
        <v>67</v>
      </c>
    </row>
    <row r="848" spans="2:51" s="7" customFormat="1" ht="13.5">
      <c r="B848" s="142"/>
      <c r="C848" s="143"/>
      <c r="D848" s="129" t="s">
        <v>126</v>
      </c>
      <c r="E848" s="144" t="s">
        <v>7</v>
      </c>
      <c r="F848" s="145" t="s">
        <v>426</v>
      </c>
      <c r="G848" s="143"/>
      <c r="H848" s="144" t="s">
        <v>7</v>
      </c>
      <c r="I848" s="146"/>
      <c r="J848" s="143"/>
      <c r="K848" s="143"/>
      <c r="L848" s="147"/>
      <c r="M848" s="148"/>
      <c r="N848" s="149"/>
      <c r="O848" s="149"/>
      <c r="P848" s="149"/>
      <c r="Q848" s="149"/>
      <c r="R848" s="149"/>
      <c r="S848" s="149"/>
      <c r="T848" s="150"/>
      <c r="AT848" s="151" t="s">
        <v>126</v>
      </c>
      <c r="AU848" s="151" t="s">
        <v>70</v>
      </c>
      <c r="AV848" s="7" t="s">
        <v>37</v>
      </c>
      <c r="AW848" s="7" t="s">
        <v>18</v>
      </c>
      <c r="AX848" s="7" t="s">
        <v>36</v>
      </c>
      <c r="AY848" s="151" t="s">
        <v>67</v>
      </c>
    </row>
    <row r="849" spans="2:51" s="8" customFormat="1" ht="13.5">
      <c r="B849" s="152"/>
      <c r="C849" s="153"/>
      <c r="D849" s="129" t="s">
        <v>126</v>
      </c>
      <c r="E849" s="154" t="s">
        <v>7</v>
      </c>
      <c r="F849" s="155" t="s">
        <v>986</v>
      </c>
      <c r="G849" s="153"/>
      <c r="H849" s="156">
        <v>56.99</v>
      </c>
      <c r="I849" s="157"/>
      <c r="J849" s="153"/>
      <c r="K849" s="153"/>
      <c r="L849" s="158"/>
      <c r="M849" s="159"/>
      <c r="N849" s="160"/>
      <c r="O849" s="160"/>
      <c r="P849" s="160"/>
      <c r="Q849" s="160"/>
      <c r="R849" s="160"/>
      <c r="S849" s="160"/>
      <c r="T849" s="161"/>
      <c r="AT849" s="162" t="s">
        <v>126</v>
      </c>
      <c r="AU849" s="162" t="s">
        <v>70</v>
      </c>
      <c r="AV849" s="8" t="s">
        <v>38</v>
      </c>
      <c r="AW849" s="8" t="s">
        <v>18</v>
      </c>
      <c r="AX849" s="8" t="s">
        <v>36</v>
      </c>
      <c r="AY849" s="162" t="s">
        <v>67</v>
      </c>
    </row>
    <row r="850" spans="2:51" s="7" customFormat="1" ht="13.5">
      <c r="B850" s="142"/>
      <c r="C850" s="143"/>
      <c r="D850" s="129" t="s">
        <v>126</v>
      </c>
      <c r="E850" s="144" t="s">
        <v>7</v>
      </c>
      <c r="F850" s="145" t="s">
        <v>427</v>
      </c>
      <c r="G850" s="143"/>
      <c r="H850" s="144" t="s">
        <v>7</v>
      </c>
      <c r="I850" s="146"/>
      <c r="J850" s="143"/>
      <c r="K850" s="143"/>
      <c r="L850" s="147"/>
      <c r="M850" s="148"/>
      <c r="N850" s="149"/>
      <c r="O850" s="149"/>
      <c r="P850" s="149"/>
      <c r="Q850" s="149"/>
      <c r="R850" s="149"/>
      <c r="S850" s="149"/>
      <c r="T850" s="150"/>
      <c r="AT850" s="151" t="s">
        <v>126</v>
      </c>
      <c r="AU850" s="151" t="s">
        <v>70</v>
      </c>
      <c r="AV850" s="7" t="s">
        <v>37</v>
      </c>
      <c r="AW850" s="7" t="s">
        <v>18</v>
      </c>
      <c r="AX850" s="7" t="s">
        <v>36</v>
      </c>
      <c r="AY850" s="151" t="s">
        <v>67</v>
      </c>
    </row>
    <row r="851" spans="2:51" s="8" customFormat="1" ht="13.5">
      <c r="B851" s="152"/>
      <c r="C851" s="153"/>
      <c r="D851" s="129" t="s">
        <v>126</v>
      </c>
      <c r="E851" s="154" t="s">
        <v>7</v>
      </c>
      <c r="F851" s="155" t="s">
        <v>751</v>
      </c>
      <c r="G851" s="153"/>
      <c r="H851" s="156">
        <v>7.56</v>
      </c>
      <c r="I851" s="157"/>
      <c r="J851" s="153"/>
      <c r="K851" s="153"/>
      <c r="L851" s="158"/>
      <c r="M851" s="159"/>
      <c r="N851" s="160"/>
      <c r="O851" s="160"/>
      <c r="P851" s="160"/>
      <c r="Q851" s="160"/>
      <c r="R851" s="160"/>
      <c r="S851" s="160"/>
      <c r="T851" s="161"/>
      <c r="AT851" s="162" t="s">
        <v>126</v>
      </c>
      <c r="AU851" s="162" t="s">
        <v>70</v>
      </c>
      <c r="AV851" s="8" t="s">
        <v>38</v>
      </c>
      <c r="AW851" s="8" t="s">
        <v>18</v>
      </c>
      <c r="AX851" s="8" t="s">
        <v>36</v>
      </c>
      <c r="AY851" s="162" t="s">
        <v>67</v>
      </c>
    </row>
    <row r="852" spans="2:51" s="7" customFormat="1" ht="13.5">
      <c r="B852" s="142"/>
      <c r="C852" s="143"/>
      <c r="D852" s="129" t="s">
        <v>126</v>
      </c>
      <c r="E852" s="144" t="s">
        <v>7</v>
      </c>
      <c r="F852" s="145" t="s">
        <v>397</v>
      </c>
      <c r="G852" s="143"/>
      <c r="H852" s="144" t="s">
        <v>7</v>
      </c>
      <c r="I852" s="146"/>
      <c r="J852" s="143"/>
      <c r="K852" s="143"/>
      <c r="L852" s="147"/>
      <c r="M852" s="148"/>
      <c r="N852" s="149"/>
      <c r="O852" s="149"/>
      <c r="P852" s="149"/>
      <c r="Q852" s="149"/>
      <c r="R852" s="149"/>
      <c r="S852" s="149"/>
      <c r="T852" s="150"/>
      <c r="AT852" s="151" t="s">
        <v>126</v>
      </c>
      <c r="AU852" s="151" t="s">
        <v>70</v>
      </c>
      <c r="AV852" s="7" t="s">
        <v>37</v>
      </c>
      <c r="AW852" s="7" t="s">
        <v>18</v>
      </c>
      <c r="AX852" s="7" t="s">
        <v>36</v>
      </c>
      <c r="AY852" s="151" t="s">
        <v>67</v>
      </c>
    </row>
    <row r="853" spans="2:51" s="8" customFormat="1" ht="13.5">
      <c r="B853" s="152"/>
      <c r="C853" s="153"/>
      <c r="D853" s="129" t="s">
        <v>126</v>
      </c>
      <c r="E853" s="154" t="s">
        <v>7</v>
      </c>
      <c r="F853" s="155" t="s">
        <v>738</v>
      </c>
      <c r="G853" s="153"/>
      <c r="H853" s="156">
        <v>106.55</v>
      </c>
      <c r="I853" s="157"/>
      <c r="J853" s="153"/>
      <c r="K853" s="153"/>
      <c r="L853" s="158"/>
      <c r="M853" s="159"/>
      <c r="N853" s="160"/>
      <c r="O853" s="160"/>
      <c r="P853" s="160"/>
      <c r="Q853" s="160"/>
      <c r="R853" s="160"/>
      <c r="S853" s="160"/>
      <c r="T853" s="161"/>
      <c r="AT853" s="162" t="s">
        <v>126</v>
      </c>
      <c r="AU853" s="162" t="s">
        <v>70</v>
      </c>
      <c r="AV853" s="8" t="s">
        <v>38</v>
      </c>
      <c r="AW853" s="8" t="s">
        <v>18</v>
      </c>
      <c r="AX853" s="8" t="s">
        <v>36</v>
      </c>
      <c r="AY853" s="162" t="s">
        <v>67</v>
      </c>
    </row>
    <row r="854" spans="2:51" s="8" customFormat="1" ht="13.5">
      <c r="B854" s="152"/>
      <c r="C854" s="153"/>
      <c r="D854" s="129" t="s">
        <v>126</v>
      </c>
      <c r="E854" s="154" t="s">
        <v>7</v>
      </c>
      <c r="F854" s="155" t="s">
        <v>739</v>
      </c>
      <c r="G854" s="153"/>
      <c r="H854" s="156">
        <v>-56.59</v>
      </c>
      <c r="I854" s="157"/>
      <c r="J854" s="153"/>
      <c r="K854" s="153"/>
      <c r="L854" s="158"/>
      <c r="M854" s="159"/>
      <c r="N854" s="160"/>
      <c r="O854" s="160"/>
      <c r="P854" s="160"/>
      <c r="Q854" s="160"/>
      <c r="R854" s="160"/>
      <c r="S854" s="160"/>
      <c r="T854" s="161"/>
      <c r="AT854" s="162" t="s">
        <v>126</v>
      </c>
      <c r="AU854" s="162" t="s">
        <v>70</v>
      </c>
      <c r="AV854" s="8" t="s">
        <v>38</v>
      </c>
      <c r="AW854" s="8" t="s">
        <v>18</v>
      </c>
      <c r="AX854" s="8" t="s">
        <v>36</v>
      </c>
      <c r="AY854" s="162" t="s">
        <v>67</v>
      </c>
    </row>
    <row r="855" spans="2:51" s="7" customFormat="1" ht="13.5">
      <c r="B855" s="142"/>
      <c r="C855" s="143"/>
      <c r="D855" s="129" t="s">
        <v>126</v>
      </c>
      <c r="E855" s="144" t="s">
        <v>7</v>
      </c>
      <c r="F855" s="145" t="s">
        <v>427</v>
      </c>
      <c r="G855" s="143"/>
      <c r="H855" s="144" t="s">
        <v>7</v>
      </c>
      <c r="I855" s="146"/>
      <c r="J855" s="143"/>
      <c r="K855" s="143"/>
      <c r="L855" s="147"/>
      <c r="M855" s="148"/>
      <c r="N855" s="149"/>
      <c r="O855" s="149"/>
      <c r="P855" s="149"/>
      <c r="Q855" s="149"/>
      <c r="R855" s="149"/>
      <c r="S855" s="149"/>
      <c r="T855" s="150"/>
      <c r="AT855" s="151" t="s">
        <v>126</v>
      </c>
      <c r="AU855" s="151" t="s">
        <v>70</v>
      </c>
      <c r="AV855" s="7" t="s">
        <v>37</v>
      </c>
      <c r="AW855" s="7" t="s">
        <v>18</v>
      </c>
      <c r="AX855" s="7" t="s">
        <v>36</v>
      </c>
      <c r="AY855" s="151" t="s">
        <v>67</v>
      </c>
    </row>
    <row r="856" spans="2:51" s="8" customFormat="1" ht="13.5">
      <c r="B856" s="152"/>
      <c r="C856" s="153"/>
      <c r="D856" s="129" t="s">
        <v>126</v>
      </c>
      <c r="E856" s="154" t="s">
        <v>7</v>
      </c>
      <c r="F856" s="155" t="s">
        <v>740</v>
      </c>
      <c r="G856" s="153"/>
      <c r="H856" s="156">
        <v>11.61</v>
      </c>
      <c r="I856" s="157"/>
      <c r="J856" s="153"/>
      <c r="K856" s="153"/>
      <c r="L856" s="158"/>
      <c r="M856" s="159"/>
      <c r="N856" s="160"/>
      <c r="O856" s="160"/>
      <c r="P856" s="160"/>
      <c r="Q856" s="160"/>
      <c r="R856" s="160"/>
      <c r="S856" s="160"/>
      <c r="T856" s="161"/>
      <c r="AT856" s="162" t="s">
        <v>126</v>
      </c>
      <c r="AU856" s="162" t="s">
        <v>70</v>
      </c>
      <c r="AV856" s="8" t="s">
        <v>38</v>
      </c>
      <c r="AW856" s="8" t="s">
        <v>18</v>
      </c>
      <c r="AX856" s="8" t="s">
        <v>36</v>
      </c>
      <c r="AY856" s="162" t="s">
        <v>67</v>
      </c>
    </row>
    <row r="857" spans="2:51" s="8" customFormat="1" ht="13.5">
      <c r="B857" s="152"/>
      <c r="C857" s="153"/>
      <c r="D857" s="129" t="s">
        <v>126</v>
      </c>
      <c r="E857" s="154" t="s">
        <v>7</v>
      </c>
      <c r="F857" s="155" t="s">
        <v>741</v>
      </c>
      <c r="G857" s="153"/>
      <c r="H857" s="156">
        <v>-6.94</v>
      </c>
      <c r="I857" s="157"/>
      <c r="J857" s="153"/>
      <c r="K857" s="153"/>
      <c r="L857" s="158"/>
      <c r="M857" s="159"/>
      <c r="N857" s="160"/>
      <c r="O857" s="160"/>
      <c r="P857" s="160"/>
      <c r="Q857" s="160"/>
      <c r="R857" s="160"/>
      <c r="S857" s="160"/>
      <c r="T857" s="161"/>
      <c r="AT857" s="162" t="s">
        <v>126</v>
      </c>
      <c r="AU857" s="162" t="s">
        <v>70</v>
      </c>
      <c r="AV857" s="8" t="s">
        <v>38</v>
      </c>
      <c r="AW857" s="8" t="s">
        <v>18</v>
      </c>
      <c r="AX857" s="8" t="s">
        <v>36</v>
      </c>
      <c r="AY857" s="162" t="s">
        <v>67</v>
      </c>
    </row>
    <row r="858" spans="2:51" s="7" customFormat="1" ht="13.5">
      <c r="B858" s="142"/>
      <c r="C858" s="143"/>
      <c r="D858" s="129" t="s">
        <v>126</v>
      </c>
      <c r="E858" s="144" t="s">
        <v>7</v>
      </c>
      <c r="F858" s="145" t="s">
        <v>987</v>
      </c>
      <c r="G858" s="143"/>
      <c r="H858" s="144" t="s">
        <v>7</v>
      </c>
      <c r="I858" s="146"/>
      <c r="J858" s="143"/>
      <c r="K858" s="143"/>
      <c r="L858" s="147"/>
      <c r="M858" s="148"/>
      <c r="N858" s="149"/>
      <c r="O858" s="149"/>
      <c r="P858" s="149"/>
      <c r="Q858" s="149"/>
      <c r="R858" s="149"/>
      <c r="S858" s="149"/>
      <c r="T858" s="150"/>
      <c r="AT858" s="151" t="s">
        <v>126</v>
      </c>
      <c r="AU858" s="151" t="s">
        <v>70</v>
      </c>
      <c r="AV858" s="7" t="s">
        <v>37</v>
      </c>
      <c r="AW858" s="7" t="s">
        <v>18</v>
      </c>
      <c r="AX858" s="7" t="s">
        <v>36</v>
      </c>
      <c r="AY858" s="151" t="s">
        <v>67</v>
      </c>
    </row>
    <row r="859" spans="2:51" s="8" customFormat="1" ht="13.5">
      <c r="B859" s="152"/>
      <c r="C859" s="153"/>
      <c r="D859" s="129" t="s">
        <v>126</v>
      </c>
      <c r="E859" s="154" t="s">
        <v>7</v>
      </c>
      <c r="F859" s="155" t="s">
        <v>988</v>
      </c>
      <c r="G859" s="153"/>
      <c r="H859" s="156">
        <v>996.64</v>
      </c>
      <c r="I859" s="157"/>
      <c r="J859" s="153"/>
      <c r="K859" s="153"/>
      <c r="L859" s="158"/>
      <c r="M859" s="159"/>
      <c r="N859" s="160"/>
      <c r="O859" s="160"/>
      <c r="P859" s="160"/>
      <c r="Q859" s="160"/>
      <c r="R859" s="160"/>
      <c r="S859" s="160"/>
      <c r="T859" s="161"/>
      <c r="AT859" s="162" t="s">
        <v>126</v>
      </c>
      <c r="AU859" s="162" t="s">
        <v>70</v>
      </c>
      <c r="AV859" s="8" t="s">
        <v>38</v>
      </c>
      <c r="AW859" s="8" t="s">
        <v>18</v>
      </c>
      <c r="AX859" s="8" t="s">
        <v>36</v>
      </c>
      <c r="AY859" s="162" t="s">
        <v>67</v>
      </c>
    </row>
    <row r="860" spans="2:51" s="7" customFormat="1" ht="13.5">
      <c r="B860" s="142"/>
      <c r="C860" s="143"/>
      <c r="D860" s="129" t="s">
        <v>126</v>
      </c>
      <c r="E860" s="144" t="s">
        <v>7</v>
      </c>
      <c r="F860" s="145" t="s">
        <v>989</v>
      </c>
      <c r="G860" s="143"/>
      <c r="H860" s="144" t="s">
        <v>7</v>
      </c>
      <c r="I860" s="146"/>
      <c r="J860" s="143"/>
      <c r="K860" s="143"/>
      <c r="L860" s="147"/>
      <c r="M860" s="148"/>
      <c r="N860" s="149"/>
      <c r="O860" s="149"/>
      <c r="P860" s="149"/>
      <c r="Q860" s="149"/>
      <c r="R860" s="149"/>
      <c r="S860" s="149"/>
      <c r="T860" s="150"/>
      <c r="AT860" s="151" t="s">
        <v>126</v>
      </c>
      <c r="AU860" s="151" t="s">
        <v>70</v>
      </c>
      <c r="AV860" s="7" t="s">
        <v>37</v>
      </c>
      <c r="AW860" s="7" t="s">
        <v>18</v>
      </c>
      <c r="AX860" s="7" t="s">
        <v>36</v>
      </c>
      <c r="AY860" s="151" t="s">
        <v>67</v>
      </c>
    </row>
    <row r="861" spans="2:51" s="7" customFormat="1" ht="13.5">
      <c r="B861" s="142"/>
      <c r="C861" s="143"/>
      <c r="D861" s="129" t="s">
        <v>126</v>
      </c>
      <c r="E861" s="144" t="s">
        <v>7</v>
      </c>
      <c r="F861" s="145" t="s">
        <v>342</v>
      </c>
      <c r="G861" s="143"/>
      <c r="H861" s="144" t="s">
        <v>7</v>
      </c>
      <c r="I861" s="146"/>
      <c r="J861" s="143"/>
      <c r="K861" s="143"/>
      <c r="L861" s="147"/>
      <c r="M861" s="148"/>
      <c r="N861" s="149"/>
      <c r="O861" s="149"/>
      <c r="P861" s="149"/>
      <c r="Q861" s="149"/>
      <c r="R861" s="149"/>
      <c r="S861" s="149"/>
      <c r="T861" s="150"/>
      <c r="AT861" s="151" t="s">
        <v>126</v>
      </c>
      <c r="AU861" s="151" t="s">
        <v>70</v>
      </c>
      <c r="AV861" s="7" t="s">
        <v>37</v>
      </c>
      <c r="AW861" s="7" t="s">
        <v>18</v>
      </c>
      <c r="AX861" s="7" t="s">
        <v>36</v>
      </c>
      <c r="AY861" s="151" t="s">
        <v>67</v>
      </c>
    </row>
    <row r="862" spans="2:51" s="8" customFormat="1" ht="13.5">
      <c r="B862" s="152"/>
      <c r="C862" s="153"/>
      <c r="D862" s="129" t="s">
        <v>126</v>
      </c>
      <c r="E862" s="154" t="s">
        <v>7</v>
      </c>
      <c r="F862" s="155" t="s">
        <v>990</v>
      </c>
      <c r="G862" s="153"/>
      <c r="H862" s="156">
        <v>107.17</v>
      </c>
      <c r="I862" s="157"/>
      <c r="J862" s="153"/>
      <c r="K862" s="153"/>
      <c r="L862" s="158"/>
      <c r="M862" s="159"/>
      <c r="N862" s="160"/>
      <c r="O862" s="160"/>
      <c r="P862" s="160"/>
      <c r="Q862" s="160"/>
      <c r="R862" s="160"/>
      <c r="S862" s="160"/>
      <c r="T862" s="161"/>
      <c r="AT862" s="162" t="s">
        <v>126</v>
      </c>
      <c r="AU862" s="162" t="s">
        <v>70</v>
      </c>
      <c r="AV862" s="8" t="s">
        <v>38</v>
      </c>
      <c r="AW862" s="8" t="s">
        <v>18</v>
      </c>
      <c r="AX862" s="8" t="s">
        <v>36</v>
      </c>
      <c r="AY862" s="162" t="s">
        <v>67</v>
      </c>
    </row>
    <row r="863" spans="2:51" s="8" customFormat="1" ht="13.5">
      <c r="B863" s="152"/>
      <c r="C863" s="153"/>
      <c r="D863" s="129" t="s">
        <v>126</v>
      </c>
      <c r="E863" s="154" t="s">
        <v>7</v>
      </c>
      <c r="F863" s="155" t="s">
        <v>991</v>
      </c>
      <c r="G863" s="153"/>
      <c r="H863" s="156">
        <v>-16.63</v>
      </c>
      <c r="I863" s="157"/>
      <c r="J863" s="153"/>
      <c r="K863" s="153"/>
      <c r="L863" s="158"/>
      <c r="M863" s="159"/>
      <c r="N863" s="160"/>
      <c r="O863" s="160"/>
      <c r="P863" s="160"/>
      <c r="Q863" s="160"/>
      <c r="R863" s="160"/>
      <c r="S863" s="160"/>
      <c r="T863" s="161"/>
      <c r="AT863" s="162" t="s">
        <v>126</v>
      </c>
      <c r="AU863" s="162" t="s">
        <v>70</v>
      </c>
      <c r="AV863" s="8" t="s">
        <v>38</v>
      </c>
      <c r="AW863" s="8" t="s">
        <v>18</v>
      </c>
      <c r="AX863" s="8" t="s">
        <v>36</v>
      </c>
      <c r="AY863" s="162" t="s">
        <v>67</v>
      </c>
    </row>
    <row r="864" spans="2:51" s="8" customFormat="1" ht="13.5">
      <c r="B864" s="152"/>
      <c r="C864" s="153"/>
      <c r="D864" s="129" t="s">
        <v>126</v>
      </c>
      <c r="E864" s="154" t="s">
        <v>7</v>
      </c>
      <c r="F864" s="155" t="s">
        <v>992</v>
      </c>
      <c r="G864" s="153"/>
      <c r="H864" s="156">
        <v>6.24</v>
      </c>
      <c r="I864" s="157"/>
      <c r="J864" s="153"/>
      <c r="K864" s="153"/>
      <c r="L864" s="158"/>
      <c r="M864" s="159"/>
      <c r="N864" s="160"/>
      <c r="O864" s="160"/>
      <c r="P864" s="160"/>
      <c r="Q864" s="160"/>
      <c r="R864" s="160"/>
      <c r="S864" s="160"/>
      <c r="T864" s="161"/>
      <c r="AT864" s="162" t="s">
        <v>126</v>
      </c>
      <c r="AU864" s="162" t="s">
        <v>70</v>
      </c>
      <c r="AV864" s="8" t="s">
        <v>38</v>
      </c>
      <c r="AW864" s="8" t="s">
        <v>18</v>
      </c>
      <c r="AX864" s="8" t="s">
        <v>36</v>
      </c>
      <c r="AY864" s="162" t="s">
        <v>67</v>
      </c>
    </row>
    <row r="865" spans="2:51" s="7" customFormat="1" ht="13.5">
      <c r="B865" s="142"/>
      <c r="C865" s="143"/>
      <c r="D865" s="129" t="s">
        <v>126</v>
      </c>
      <c r="E865" s="144" t="s">
        <v>7</v>
      </c>
      <c r="F865" s="145" t="s">
        <v>720</v>
      </c>
      <c r="G865" s="143"/>
      <c r="H865" s="144" t="s">
        <v>7</v>
      </c>
      <c r="I865" s="146"/>
      <c r="J865" s="143"/>
      <c r="K865" s="143"/>
      <c r="L865" s="147"/>
      <c r="M865" s="148"/>
      <c r="N865" s="149"/>
      <c r="O865" s="149"/>
      <c r="P865" s="149"/>
      <c r="Q865" s="149"/>
      <c r="R865" s="149"/>
      <c r="S865" s="149"/>
      <c r="T865" s="150"/>
      <c r="AT865" s="151" t="s">
        <v>126</v>
      </c>
      <c r="AU865" s="151" t="s">
        <v>70</v>
      </c>
      <c r="AV865" s="7" t="s">
        <v>37</v>
      </c>
      <c r="AW865" s="7" t="s">
        <v>18</v>
      </c>
      <c r="AX865" s="7" t="s">
        <v>36</v>
      </c>
      <c r="AY865" s="151" t="s">
        <v>67</v>
      </c>
    </row>
    <row r="866" spans="2:51" s="8" customFormat="1" ht="13.5">
      <c r="B866" s="152"/>
      <c r="C866" s="153"/>
      <c r="D866" s="129" t="s">
        <v>126</v>
      </c>
      <c r="E866" s="154" t="s">
        <v>7</v>
      </c>
      <c r="F866" s="155" t="s">
        <v>993</v>
      </c>
      <c r="G866" s="153"/>
      <c r="H866" s="156">
        <v>323.98</v>
      </c>
      <c r="I866" s="157"/>
      <c r="J866" s="153"/>
      <c r="K866" s="153"/>
      <c r="L866" s="158"/>
      <c r="M866" s="159"/>
      <c r="N866" s="160"/>
      <c r="O866" s="160"/>
      <c r="P866" s="160"/>
      <c r="Q866" s="160"/>
      <c r="R866" s="160"/>
      <c r="S866" s="160"/>
      <c r="T866" s="161"/>
      <c r="AT866" s="162" t="s">
        <v>126</v>
      </c>
      <c r="AU866" s="162" t="s">
        <v>70</v>
      </c>
      <c r="AV866" s="8" t="s">
        <v>38</v>
      </c>
      <c r="AW866" s="8" t="s">
        <v>18</v>
      </c>
      <c r="AX866" s="8" t="s">
        <v>36</v>
      </c>
      <c r="AY866" s="162" t="s">
        <v>67</v>
      </c>
    </row>
    <row r="867" spans="2:51" s="8" customFormat="1" ht="13.5">
      <c r="B867" s="152"/>
      <c r="C867" s="153"/>
      <c r="D867" s="129" t="s">
        <v>126</v>
      </c>
      <c r="E867" s="154" t="s">
        <v>7</v>
      </c>
      <c r="F867" s="155" t="s">
        <v>994</v>
      </c>
      <c r="G867" s="153"/>
      <c r="H867" s="156">
        <v>-30.29</v>
      </c>
      <c r="I867" s="157"/>
      <c r="J867" s="153"/>
      <c r="K867" s="153"/>
      <c r="L867" s="158"/>
      <c r="M867" s="159"/>
      <c r="N867" s="160"/>
      <c r="O867" s="160"/>
      <c r="P867" s="160"/>
      <c r="Q867" s="160"/>
      <c r="R867" s="160"/>
      <c r="S867" s="160"/>
      <c r="T867" s="161"/>
      <c r="AT867" s="162" t="s">
        <v>126</v>
      </c>
      <c r="AU867" s="162" t="s">
        <v>70</v>
      </c>
      <c r="AV867" s="8" t="s">
        <v>38</v>
      </c>
      <c r="AW867" s="8" t="s">
        <v>18</v>
      </c>
      <c r="AX867" s="8" t="s">
        <v>36</v>
      </c>
      <c r="AY867" s="162" t="s">
        <v>67</v>
      </c>
    </row>
    <row r="868" spans="2:51" s="8" customFormat="1" ht="13.5">
      <c r="B868" s="152"/>
      <c r="C868" s="153"/>
      <c r="D868" s="129" t="s">
        <v>126</v>
      </c>
      <c r="E868" s="154" t="s">
        <v>7</v>
      </c>
      <c r="F868" s="155" t="s">
        <v>995</v>
      </c>
      <c r="G868" s="153"/>
      <c r="H868" s="156">
        <v>28.03</v>
      </c>
      <c r="I868" s="157"/>
      <c r="J868" s="153"/>
      <c r="K868" s="153"/>
      <c r="L868" s="158"/>
      <c r="M868" s="159"/>
      <c r="N868" s="160"/>
      <c r="O868" s="160"/>
      <c r="P868" s="160"/>
      <c r="Q868" s="160"/>
      <c r="R868" s="160"/>
      <c r="S868" s="160"/>
      <c r="T868" s="161"/>
      <c r="AT868" s="162" t="s">
        <v>126</v>
      </c>
      <c r="AU868" s="162" t="s">
        <v>70</v>
      </c>
      <c r="AV868" s="8" t="s">
        <v>38</v>
      </c>
      <c r="AW868" s="8" t="s">
        <v>18</v>
      </c>
      <c r="AX868" s="8" t="s">
        <v>36</v>
      </c>
      <c r="AY868" s="162" t="s">
        <v>67</v>
      </c>
    </row>
    <row r="869" spans="2:51" s="7" customFormat="1" ht="13.5">
      <c r="B869" s="142"/>
      <c r="C869" s="143"/>
      <c r="D869" s="129" t="s">
        <v>126</v>
      </c>
      <c r="E869" s="144" t="s">
        <v>7</v>
      </c>
      <c r="F869" s="145" t="s">
        <v>427</v>
      </c>
      <c r="G869" s="143"/>
      <c r="H869" s="144" t="s">
        <v>7</v>
      </c>
      <c r="I869" s="146"/>
      <c r="J869" s="143"/>
      <c r="K869" s="143"/>
      <c r="L869" s="147"/>
      <c r="M869" s="148"/>
      <c r="N869" s="149"/>
      <c r="O869" s="149"/>
      <c r="P869" s="149"/>
      <c r="Q869" s="149"/>
      <c r="R869" s="149"/>
      <c r="S869" s="149"/>
      <c r="T869" s="150"/>
      <c r="AT869" s="151" t="s">
        <v>126</v>
      </c>
      <c r="AU869" s="151" t="s">
        <v>70</v>
      </c>
      <c r="AV869" s="7" t="s">
        <v>37</v>
      </c>
      <c r="AW869" s="7" t="s">
        <v>18</v>
      </c>
      <c r="AX869" s="7" t="s">
        <v>36</v>
      </c>
      <c r="AY869" s="151" t="s">
        <v>67</v>
      </c>
    </row>
    <row r="870" spans="2:51" s="8" customFormat="1" ht="13.5">
      <c r="B870" s="152"/>
      <c r="C870" s="153"/>
      <c r="D870" s="129" t="s">
        <v>126</v>
      </c>
      <c r="E870" s="154" t="s">
        <v>7</v>
      </c>
      <c r="F870" s="155" t="s">
        <v>996</v>
      </c>
      <c r="G870" s="153"/>
      <c r="H870" s="156">
        <v>6.94</v>
      </c>
      <c r="I870" s="157"/>
      <c r="J870" s="153"/>
      <c r="K870" s="153"/>
      <c r="L870" s="158"/>
      <c r="M870" s="159"/>
      <c r="N870" s="160"/>
      <c r="O870" s="160"/>
      <c r="P870" s="160"/>
      <c r="Q870" s="160"/>
      <c r="R870" s="160"/>
      <c r="S870" s="160"/>
      <c r="T870" s="161"/>
      <c r="AT870" s="162" t="s">
        <v>126</v>
      </c>
      <c r="AU870" s="162" t="s">
        <v>70</v>
      </c>
      <c r="AV870" s="8" t="s">
        <v>38</v>
      </c>
      <c r="AW870" s="8" t="s">
        <v>18</v>
      </c>
      <c r="AX870" s="8" t="s">
        <v>36</v>
      </c>
      <c r="AY870" s="162" t="s">
        <v>67</v>
      </c>
    </row>
    <row r="871" spans="2:51" s="8" customFormat="1" ht="13.5">
      <c r="B871" s="152"/>
      <c r="C871" s="153"/>
      <c r="D871" s="129" t="s">
        <v>126</v>
      </c>
      <c r="E871" s="154" t="s">
        <v>7</v>
      </c>
      <c r="F871" s="155" t="s">
        <v>997</v>
      </c>
      <c r="G871" s="153"/>
      <c r="H871" s="156">
        <v>-2.54</v>
      </c>
      <c r="I871" s="157"/>
      <c r="J871" s="153"/>
      <c r="K871" s="153"/>
      <c r="L871" s="158"/>
      <c r="M871" s="159"/>
      <c r="N871" s="160"/>
      <c r="O871" s="160"/>
      <c r="P871" s="160"/>
      <c r="Q871" s="160"/>
      <c r="R871" s="160"/>
      <c r="S871" s="160"/>
      <c r="T871" s="161"/>
      <c r="AT871" s="162" t="s">
        <v>126</v>
      </c>
      <c r="AU871" s="162" t="s">
        <v>70</v>
      </c>
      <c r="AV871" s="8" t="s">
        <v>38</v>
      </c>
      <c r="AW871" s="8" t="s">
        <v>18</v>
      </c>
      <c r="AX871" s="8" t="s">
        <v>36</v>
      </c>
      <c r="AY871" s="162" t="s">
        <v>67</v>
      </c>
    </row>
    <row r="872" spans="2:51" s="8" customFormat="1" ht="13.5">
      <c r="B872" s="152"/>
      <c r="C872" s="153"/>
      <c r="D872" s="129" t="s">
        <v>126</v>
      </c>
      <c r="E872" s="154" t="s">
        <v>7</v>
      </c>
      <c r="F872" s="155" t="s">
        <v>998</v>
      </c>
      <c r="G872" s="153"/>
      <c r="H872" s="156">
        <v>0.82</v>
      </c>
      <c r="I872" s="157"/>
      <c r="J872" s="153"/>
      <c r="K872" s="153"/>
      <c r="L872" s="158"/>
      <c r="M872" s="159"/>
      <c r="N872" s="160"/>
      <c r="O872" s="160"/>
      <c r="P872" s="160"/>
      <c r="Q872" s="160"/>
      <c r="R872" s="160"/>
      <c r="S872" s="160"/>
      <c r="T872" s="161"/>
      <c r="AT872" s="162" t="s">
        <v>126</v>
      </c>
      <c r="AU872" s="162" t="s">
        <v>70</v>
      </c>
      <c r="AV872" s="8" t="s">
        <v>38</v>
      </c>
      <c r="AW872" s="8" t="s">
        <v>18</v>
      </c>
      <c r="AX872" s="8" t="s">
        <v>36</v>
      </c>
      <c r="AY872" s="162" t="s">
        <v>67</v>
      </c>
    </row>
    <row r="873" spans="2:51" s="9" customFormat="1" ht="13.5">
      <c r="B873" s="163"/>
      <c r="C873" s="164"/>
      <c r="D873" s="129" t="s">
        <v>126</v>
      </c>
      <c r="E873" s="165" t="s">
        <v>7</v>
      </c>
      <c r="F873" s="166" t="s">
        <v>155</v>
      </c>
      <c r="G873" s="164"/>
      <c r="H873" s="167">
        <v>1686.92</v>
      </c>
      <c r="I873" s="168"/>
      <c r="J873" s="164"/>
      <c r="K873" s="164"/>
      <c r="L873" s="169"/>
      <c r="M873" s="170"/>
      <c r="N873" s="171"/>
      <c r="O873" s="171"/>
      <c r="P873" s="171"/>
      <c r="Q873" s="171"/>
      <c r="R873" s="171"/>
      <c r="S873" s="171"/>
      <c r="T873" s="172"/>
      <c r="AT873" s="173" t="s">
        <v>126</v>
      </c>
      <c r="AU873" s="173" t="s">
        <v>70</v>
      </c>
      <c r="AV873" s="9" t="s">
        <v>71</v>
      </c>
      <c r="AW873" s="9" t="s">
        <v>1</v>
      </c>
      <c r="AX873" s="9" t="s">
        <v>37</v>
      </c>
      <c r="AY873" s="173" t="s">
        <v>67</v>
      </c>
    </row>
    <row r="874" spans="2:65" s="1" customFormat="1" ht="25.5" customHeight="1">
      <c r="B874" s="23"/>
      <c r="C874" s="118" t="s">
        <v>999</v>
      </c>
      <c r="D874" s="118" t="s">
        <v>68</v>
      </c>
      <c r="E874" s="119" t="s">
        <v>1000</v>
      </c>
      <c r="F874" s="120" t="s">
        <v>1001</v>
      </c>
      <c r="G874" s="121" t="s">
        <v>131</v>
      </c>
      <c r="H874" s="122">
        <v>533.12</v>
      </c>
      <c r="I874" s="123"/>
      <c r="J874" s="122">
        <f>ROUND(I874*H874,1)</f>
        <v>0</v>
      </c>
      <c r="K874" s="120" t="s">
        <v>122</v>
      </c>
      <c r="L874" s="33"/>
      <c r="M874" s="124" t="s">
        <v>7</v>
      </c>
      <c r="N874" s="125" t="s">
        <v>25</v>
      </c>
      <c r="O874" s="24"/>
      <c r="P874" s="126">
        <f>O874*H874</f>
        <v>0</v>
      </c>
      <c r="Q874" s="126">
        <v>0.0079</v>
      </c>
      <c r="R874" s="126">
        <f>Q874*H874</f>
        <v>4.211648</v>
      </c>
      <c r="S874" s="126">
        <v>0</v>
      </c>
      <c r="T874" s="127">
        <f>S874*H874</f>
        <v>0</v>
      </c>
      <c r="AR874" s="12" t="s">
        <v>71</v>
      </c>
      <c r="AT874" s="12" t="s">
        <v>68</v>
      </c>
      <c r="AU874" s="12" t="s">
        <v>70</v>
      </c>
      <c r="AY874" s="12" t="s">
        <v>67</v>
      </c>
      <c r="BE874" s="128">
        <f>IF(N874="základní",J874,0)</f>
        <v>0</v>
      </c>
      <c r="BF874" s="128">
        <f>IF(N874="snížená",J874,0)</f>
        <v>0</v>
      </c>
      <c r="BG874" s="128">
        <f>IF(N874="zákl. přenesená",J874,0)</f>
        <v>0</v>
      </c>
      <c r="BH874" s="128">
        <f>IF(N874="sníž. přenesená",J874,0)</f>
        <v>0</v>
      </c>
      <c r="BI874" s="128">
        <f>IF(N874="nulová",J874,0)</f>
        <v>0</v>
      </c>
      <c r="BJ874" s="12" t="s">
        <v>37</v>
      </c>
      <c r="BK874" s="128">
        <f>ROUND(I874*H874,1)</f>
        <v>0</v>
      </c>
      <c r="BL874" s="12" t="s">
        <v>71</v>
      </c>
      <c r="BM874" s="12" t="s">
        <v>1002</v>
      </c>
    </row>
    <row r="875" spans="2:47" s="1" customFormat="1" ht="67.5">
      <c r="B875" s="23"/>
      <c r="C875" s="35"/>
      <c r="D875" s="129" t="s">
        <v>124</v>
      </c>
      <c r="E875" s="35"/>
      <c r="F875" s="130" t="s">
        <v>1003</v>
      </c>
      <c r="G875" s="35"/>
      <c r="H875" s="35"/>
      <c r="I875" s="91"/>
      <c r="J875" s="35"/>
      <c r="K875" s="35"/>
      <c r="L875" s="33"/>
      <c r="M875" s="131"/>
      <c r="N875" s="24"/>
      <c r="O875" s="24"/>
      <c r="P875" s="24"/>
      <c r="Q875" s="24"/>
      <c r="R875" s="24"/>
      <c r="S875" s="24"/>
      <c r="T875" s="38"/>
      <c r="AT875" s="12" t="s">
        <v>124</v>
      </c>
      <c r="AU875" s="12" t="s">
        <v>70</v>
      </c>
    </row>
    <row r="876" spans="2:65" s="1" customFormat="1" ht="16.5" customHeight="1">
      <c r="B876" s="23"/>
      <c r="C876" s="118" t="s">
        <v>1004</v>
      </c>
      <c r="D876" s="118" t="s">
        <v>68</v>
      </c>
      <c r="E876" s="119" t="s">
        <v>1005</v>
      </c>
      <c r="F876" s="120" t="s">
        <v>1006</v>
      </c>
      <c r="G876" s="121" t="s">
        <v>131</v>
      </c>
      <c r="H876" s="122">
        <v>74.81</v>
      </c>
      <c r="I876" s="123"/>
      <c r="J876" s="122">
        <f>ROUND(I876*H876,1)</f>
        <v>0</v>
      </c>
      <c r="K876" s="120" t="s">
        <v>122</v>
      </c>
      <c r="L876" s="33"/>
      <c r="M876" s="124" t="s">
        <v>7</v>
      </c>
      <c r="N876" s="125" t="s">
        <v>25</v>
      </c>
      <c r="O876" s="24"/>
      <c r="P876" s="126">
        <f>O876*H876</f>
        <v>0</v>
      </c>
      <c r="Q876" s="126">
        <v>0.03358</v>
      </c>
      <c r="R876" s="126">
        <f>Q876*H876</f>
        <v>2.5121198</v>
      </c>
      <c r="S876" s="126">
        <v>0</v>
      </c>
      <c r="T876" s="127">
        <f>S876*H876</f>
        <v>0</v>
      </c>
      <c r="AR876" s="12" t="s">
        <v>71</v>
      </c>
      <c r="AT876" s="12" t="s">
        <v>68</v>
      </c>
      <c r="AU876" s="12" t="s">
        <v>70</v>
      </c>
      <c r="AY876" s="12" t="s">
        <v>67</v>
      </c>
      <c r="BE876" s="128">
        <f>IF(N876="základní",J876,0)</f>
        <v>0</v>
      </c>
      <c r="BF876" s="128">
        <f>IF(N876="snížená",J876,0)</f>
        <v>0</v>
      </c>
      <c r="BG876" s="128">
        <f>IF(N876="zákl. přenesená",J876,0)</f>
        <v>0</v>
      </c>
      <c r="BH876" s="128">
        <f>IF(N876="sníž. přenesená",J876,0)</f>
        <v>0</v>
      </c>
      <c r="BI876" s="128">
        <f>IF(N876="nulová",J876,0)</f>
        <v>0</v>
      </c>
      <c r="BJ876" s="12" t="s">
        <v>37</v>
      </c>
      <c r="BK876" s="128">
        <f>ROUND(I876*H876,1)</f>
        <v>0</v>
      </c>
      <c r="BL876" s="12" t="s">
        <v>71</v>
      </c>
      <c r="BM876" s="12" t="s">
        <v>1007</v>
      </c>
    </row>
    <row r="877" spans="2:47" s="1" customFormat="1" ht="40.5">
      <c r="B877" s="23"/>
      <c r="C877" s="35"/>
      <c r="D877" s="129" t="s">
        <v>124</v>
      </c>
      <c r="E877" s="35"/>
      <c r="F877" s="130" t="s">
        <v>1008</v>
      </c>
      <c r="G877" s="35"/>
      <c r="H877" s="35"/>
      <c r="I877" s="91"/>
      <c r="J877" s="35"/>
      <c r="K877" s="35"/>
      <c r="L877" s="33"/>
      <c r="M877" s="131"/>
      <c r="N877" s="24"/>
      <c r="O877" s="24"/>
      <c r="P877" s="24"/>
      <c r="Q877" s="24"/>
      <c r="R877" s="24"/>
      <c r="S877" s="24"/>
      <c r="T877" s="38"/>
      <c r="AT877" s="12" t="s">
        <v>124</v>
      </c>
      <c r="AU877" s="12" t="s">
        <v>70</v>
      </c>
    </row>
    <row r="878" spans="2:51" s="7" customFormat="1" ht="13.5">
      <c r="B878" s="142"/>
      <c r="C878" s="143"/>
      <c r="D878" s="129" t="s">
        <v>126</v>
      </c>
      <c r="E878" s="144" t="s">
        <v>7</v>
      </c>
      <c r="F878" s="145" t="s">
        <v>342</v>
      </c>
      <c r="G878" s="143"/>
      <c r="H878" s="144" t="s">
        <v>7</v>
      </c>
      <c r="I878" s="146"/>
      <c r="J878" s="143"/>
      <c r="K878" s="143"/>
      <c r="L878" s="147"/>
      <c r="M878" s="148"/>
      <c r="N878" s="149"/>
      <c r="O878" s="149"/>
      <c r="P878" s="149"/>
      <c r="Q878" s="149"/>
      <c r="R878" s="149"/>
      <c r="S878" s="149"/>
      <c r="T878" s="150"/>
      <c r="AT878" s="151" t="s">
        <v>126</v>
      </c>
      <c r="AU878" s="151" t="s">
        <v>70</v>
      </c>
      <c r="AV878" s="7" t="s">
        <v>37</v>
      </c>
      <c r="AW878" s="7" t="s">
        <v>18</v>
      </c>
      <c r="AX878" s="7" t="s">
        <v>36</v>
      </c>
      <c r="AY878" s="151" t="s">
        <v>67</v>
      </c>
    </row>
    <row r="879" spans="2:51" s="8" customFormat="1" ht="13.5">
      <c r="B879" s="152"/>
      <c r="C879" s="153"/>
      <c r="D879" s="129" t="s">
        <v>126</v>
      </c>
      <c r="E879" s="154" t="s">
        <v>7</v>
      </c>
      <c r="F879" s="155" t="s">
        <v>421</v>
      </c>
      <c r="G879" s="153"/>
      <c r="H879" s="156">
        <v>16.02</v>
      </c>
      <c r="I879" s="157"/>
      <c r="J879" s="153"/>
      <c r="K879" s="153"/>
      <c r="L879" s="158"/>
      <c r="M879" s="159"/>
      <c r="N879" s="160"/>
      <c r="O879" s="160"/>
      <c r="P879" s="160"/>
      <c r="Q879" s="160"/>
      <c r="R879" s="160"/>
      <c r="S879" s="160"/>
      <c r="T879" s="161"/>
      <c r="AT879" s="162" t="s">
        <v>126</v>
      </c>
      <c r="AU879" s="162" t="s">
        <v>70</v>
      </c>
      <c r="AV879" s="8" t="s">
        <v>38</v>
      </c>
      <c r="AW879" s="8" t="s">
        <v>18</v>
      </c>
      <c r="AX879" s="8" t="s">
        <v>36</v>
      </c>
      <c r="AY879" s="162" t="s">
        <v>67</v>
      </c>
    </row>
    <row r="880" spans="2:51" s="8" customFormat="1" ht="13.5">
      <c r="B880" s="152"/>
      <c r="C880" s="153"/>
      <c r="D880" s="129" t="s">
        <v>126</v>
      </c>
      <c r="E880" s="154" t="s">
        <v>7</v>
      </c>
      <c r="F880" s="155" t="s">
        <v>422</v>
      </c>
      <c r="G880" s="153"/>
      <c r="H880" s="156">
        <v>2.39</v>
      </c>
      <c r="I880" s="157"/>
      <c r="J880" s="153"/>
      <c r="K880" s="153"/>
      <c r="L880" s="158"/>
      <c r="M880" s="159"/>
      <c r="N880" s="160"/>
      <c r="O880" s="160"/>
      <c r="P880" s="160"/>
      <c r="Q880" s="160"/>
      <c r="R880" s="160"/>
      <c r="S880" s="160"/>
      <c r="T880" s="161"/>
      <c r="AT880" s="162" t="s">
        <v>126</v>
      </c>
      <c r="AU880" s="162" t="s">
        <v>70</v>
      </c>
      <c r="AV880" s="8" t="s">
        <v>38</v>
      </c>
      <c r="AW880" s="8" t="s">
        <v>18</v>
      </c>
      <c r="AX880" s="8" t="s">
        <v>36</v>
      </c>
      <c r="AY880" s="162" t="s">
        <v>67</v>
      </c>
    </row>
    <row r="881" spans="2:51" s="7" customFormat="1" ht="13.5">
      <c r="B881" s="142"/>
      <c r="C881" s="143"/>
      <c r="D881" s="129" t="s">
        <v>126</v>
      </c>
      <c r="E881" s="144" t="s">
        <v>7</v>
      </c>
      <c r="F881" s="145" t="s">
        <v>423</v>
      </c>
      <c r="G881" s="143"/>
      <c r="H881" s="144" t="s">
        <v>7</v>
      </c>
      <c r="I881" s="146"/>
      <c r="J881" s="143"/>
      <c r="K881" s="143"/>
      <c r="L881" s="147"/>
      <c r="M881" s="148"/>
      <c r="N881" s="149"/>
      <c r="O881" s="149"/>
      <c r="P881" s="149"/>
      <c r="Q881" s="149"/>
      <c r="R881" s="149"/>
      <c r="S881" s="149"/>
      <c r="T881" s="150"/>
      <c r="AT881" s="151" t="s">
        <v>126</v>
      </c>
      <c r="AU881" s="151" t="s">
        <v>70</v>
      </c>
      <c r="AV881" s="7" t="s">
        <v>37</v>
      </c>
      <c r="AW881" s="7" t="s">
        <v>18</v>
      </c>
      <c r="AX881" s="7" t="s">
        <v>36</v>
      </c>
      <c r="AY881" s="151" t="s">
        <v>67</v>
      </c>
    </row>
    <row r="882" spans="2:51" s="8" customFormat="1" ht="13.5">
      <c r="B882" s="152"/>
      <c r="C882" s="153"/>
      <c r="D882" s="129" t="s">
        <v>126</v>
      </c>
      <c r="E882" s="154" t="s">
        <v>7</v>
      </c>
      <c r="F882" s="155" t="s">
        <v>424</v>
      </c>
      <c r="G882" s="153"/>
      <c r="H882" s="156">
        <v>16.92</v>
      </c>
      <c r="I882" s="157"/>
      <c r="J882" s="153"/>
      <c r="K882" s="153"/>
      <c r="L882" s="158"/>
      <c r="M882" s="159"/>
      <c r="N882" s="160"/>
      <c r="O882" s="160"/>
      <c r="P882" s="160"/>
      <c r="Q882" s="160"/>
      <c r="R882" s="160"/>
      <c r="S882" s="160"/>
      <c r="T882" s="161"/>
      <c r="AT882" s="162" t="s">
        <v>126</v>
      </c>
      <c r="AU882" s="162" t="s">
        <v>70</v>
      </c>
      <c r="AV882" s="8" t="s">
        <v>38</v>
      </c>
      <c r="AW882" s="8" t="s">
        <v>18</v>
      </c>
      <c r="AX882" s="8" t="s">
        <v>36</v>
      </c>
      <c r="AY882" s="162" t="s">
        <v>67</v>
      </c>
    </row>
    <row r="883" spans="2:51" s="7" customFormat="1" ht="13.5">
      <c r="B883" s="142"/>
      <c r="C883" s="143"/>
      <c r="D883" s="129" t="s">
        <v>126</v>
      </c>
      <c r="E883" s="144" t="s">
        <v>7</v>
      </c>
      <c r="F883" s="145" t="s">
        <v>425</v>
      </c>
      <c r="G883" s="143"/>
      <c r="H883" s="144" t="s">
        <v>7</v>
      </c>
      <c r="I883" s="146"/>
      <c r="J883" s="143"/>
      <c r="K883" s="143"/>
      <c r="L883" s="147"/>
      <c r="M883" s="148"/>
      <c r="N883" s="149"/>
      <c r="O883" s="149"/>
      <c r="P883" s="149"/>
      <c r="Q883" s="149"/>
      <c r="R883" s="149"/>
      <c r="S883" s="149"/>
      <c r="T883" s="150"/>
      <c r="AT883" s="151" t="s">
        <v>126</v>
      </c>
      <c r="AU883" s="151" t="s">
        <v>70</v>
      </c>
      <c r="AV883" s="7" t="s">
        <v>37</v>
      </c>
      <c r="AW883" s="7" t="s">
        <v>18</v>
      </c>
      <c r="AX883" s="7" t="s">
        <v>36</v>
      </c>
      <c r="AY883" s="151" t="s">
        <v>67</v>
      </c>
    </row>
    <row r="884" spans="2:51" s="8" customFormat="1" ht="13.5">
      <c r="B884" s="152"/>
      <c r="C884" s="153"/>
      <c r="D884" s="129" t="s">
        <v>126</v>
      </c>
      <c r="E884" s="154" t="s">
        <v>7</v>
      </c>
      <c r="F884" s="155" t="s">
        <v>424</v>
      </c>
      <c r="G884" s="153"/>
      <c r="H884" s="156">
        <v>16.92</v>
      </c>
      <c r="I884" s="157"/>
      <c r="J884" s="153"/>
      <c r="K884" s="153"/>
      <c r="L884" s="158"/>
      <c r="M884" s="159"/>
      <c r="N884" s="160"/>
      <c r="O884" s="160"/>
      <c r="P884" s="160"/>
      <c r="Q884" s="160"/>
      <c r="R884" s="160"/>
      <c r="S884" s="160"/>
      <c r="T884" s="161"/>
      <c r="AT884" s="162" t="s">
        <v>126</v>
      </c>
      <c r="AU884" s="162" t="s">
        <v>70</v>
      </c>
      <c r="AV884" s="8" t="s">
        <v>38</v>
      </c>
      <c r="AW884" s="8" t="s">
        <v>18</v>
      </c>
      <c r="AX884" s="8" t="s">
        <v>36</v>
      </c>
      <c r="AY884" s="162" t="s">
        <v>67</v>
      </c>
    </row>
    <row r="885" spans="2:51" s="7" customFormat="1" ht="13.5">
      <c r="B885" s="142"/>
      <c r="C885" s="143"/>
      <c r="D885" s="129" t="s">
        <v>126</v>
      </c>
      <c r="E885" s="144" t="s">
        <v>7</v>
      </c>
      <c r="F885" s="145" t="s">
        <v>426</v>
      </c>
      <c r="G885" s="143"/>
      <c r="H885" s="144" t="s">
        <v>7</v>
      </c>
      <c r="I885" s="146"/>
      <c r="J885" s="143"/>
      <c r="K885" s="143"/>
      <c r="L885" s="147"/>
      <c r="M885" s="148"/>
      <c r="N885" s="149"/>
      <c r="O885" s="149"/>
      <c r="P885" s="149"/>
      <c r="Q885" s="149"/>
      <c r="R885" s="149"/>
      <c r="S885" s="149"/>
      <c r="T885" s="150"/>
      <c r="AT885" s="151" t="s">
        <v>126</v>
      </c>
      <c r="AU885" s="151" t="s">
        <v>70</v>
      </c>
      <c r="AV885" s="7" t="s">
        <v>37</v>
      </c>
      <c r="AW885" s="7" t="s">
        <v>18</v>
      </c>
      <c r="AX885" s="7" t="s">
        <v>36</v>
      </c>
      <c r="AY885" s="151" t="s">
        <v>67</v>
      </c>
    </row>
    <row r="886" spans="2:51" s="8" customFormat="1" ht="13.5">
      <c r="B886" s="152"/>
      <c r="C886" s="153"/>
      <c r="D886" s="129" t="s">
        <v>126</v>
      </c>
      <c r="E886" s="154" t="s">
        <v>7</v>
      </c>
      <c r="F886" s="155" t="s">
        <v>424</v>
      </c>
      <c r="G886" s="153"/>
      <c r="H886" s="156">
        <v>16.92</v>
      </c>
      <c r="I886" s="157"/>
      <c r="J886" s="153"/>
      <c r="K886" s="153"/>
      <c r="L886" s="158"/>
      <c r="M886" s="159"/>
      <c r="N886" s="160"/>
      <c r="O886" s="160"/>
      <c r="P886" s="160"/>
      <c r="Q886" s="160"/>
      <c r="R886" s="160"/>
      <c r="S886" s="160"/>
      <c r="T886" s="161"/>
      <c r="AT886" s="162" t="s">
        <v>126</v>
      </c>
      <c r="AU886" s="162" t="s">
        <v>70</v>
      </c>
      <c r="AV886" s="8" t="s">
        <v>38</v>
      </c>
      <c r="AW886" s="8" t="s">
        <v>18</v>
      </c>
      <c r="AX886" s="8" t="s">
        <v>36</v>
      </c>
      <c r="AY886" s="162" t="s">
        <v>67</v>
      </c>
    </row>
    <row r="887" spans="2:51" s="7" customFormat="1" ht="13.5">
      <c r="B887" s="142"/>
      <c r="C887" s="143"/>
      <c r="D887" s="129" t="s">
        <v>126</v>
      </c>
      <c r="E887" s="144" t="s">
        <v>7</v>
      </c>
      <c r="F887" s="145" t="s">
        <v>427</v>
      </c>
      <c r="G887" s="143"/>
      <c r="H887" s="144" t="s">
        <v>7</v>
      </c>
      <c r="I887" s="146"/>
      <c r="J887" s="143"/>
      <c r="K887" s="143"/>
      <c r="L887" s="147"/>
      <c r="M887" s="148"/>
      <c r="N887" s="149"/>
      <c r="O887" s="149"/>
      <c r="P887" s="149"/>
      <c r="Q887" s="149"/>
      <c r="R887" s="149"/>
      <c r="S887" s="149"/>
      <c r="T887" s="150"/>
      <c r="AT887" s="151" t="s">
        <v>126</v>
      </c>
      <c r="AU887" s="151" t="s">
        <v>70</v>
      </c>
      <c r="AV887" s="7" t="s">
        <v>37</v>
      </c>
      <c r="AW887" s="7" t="s">
        <v>18</v>
      </c>
      <c r="AX887" s="7" t="s">
        <v>36</v>
      </c>
      <c r="AY887" s="151" t="s">
        <v>67</v>
      </c>
    </row>
    <row r="888" spans="2:51" s="8" customFormat="1" ht="13.5">
      <c r="B888" s="152"/>
      <c r="C888" s="153"/>
      <c r="D888" s="129" t="s">
        <v>126</v>
      </c>
      <c r="E888" s="154" t="s">
        <v>7</v>
      </c>
      <c r="F888" s="155" t="s">
        <v>428</v>
      </c>
      <c r="G888" s="153"/>
      <c r="H888" s="156">
        <v>5.64</v>
      </c>
      <c r="I888" s="157"/>
      <c r="J888" s="153"/>
      <c r="K888" s="153"/>
      <c r="L888" s="158"/>
      <c r="M888" s="159"/>
      <c r="N888" s="160"/>
      <c r="O888" s="160"/>
      <c r="P888" s="160"/>
      <c r="Q888" s="160"/>
      <c r="R888" s="160"/>
      <c r="S888" s="160"/>
      <c r="T888" s="161"/>
      <c r="AT888" s="162" t="s">
        <v>126</v>
      </c>
      <c r="AU888" s="162" t="s">
        <v>70</v>
      </c>
      <c r="AV888" s="8" t="s">
        <v>38</v>
      </c>
      <c r="AW888" s="8" t="s">
        <v>18</v>
      </c>
      <c r="AX888" s="8" t="s">
        <v>36</v>
      </c>
      <c r="AY888" s="162" t="s">
        <v>67</v>
      </c>
    </row>
    <row r="889" spans="2:51" s="9" customFormat="1" ht="13.5">
      <c r="B889" s="163"/>
      <c r="C889" s="164"/>
      <c r="D889" s="129" t="s">
        <v>126</v>
      </c>
      <c r="E889" s="165" t="s">
        <v>7</v>
      </c>
      <c r="F889" s="166" t="s">
        <v>155</v>
      </c>
      <c r="G889" s="164"/>
      <c r="H889" s="167">
        <v>74.81</v>
      </c>
      <c r="I889" s="168"/>
      <c r="J889" s="164"/>
      <c r="K889" s="164"/>
      <c r="L889" s="169"/>
      <c r="M889" s="170"/>
      <c r="N889" s="171"/>
      <c r="O889" s="171"/>
      <c r="P889" s="171"/>
      <c r="Q889" s="171"/>
      <c r="R889" s="171"/>
      <c r="S889" s="171"/>
      <c r="T889" s="172"/>
      <c r="AT889" s="173" t="s">
        <v>126</v>
      </c>
      <c r="AU889" s="173" t="s">
        <v>70</v>
      </c>
      <c r="AV889" s="9" t="s">
        <v>71</v>
      </c>
      <c r="AW889" s="9" t="s">
        <v>18</v>
      </c>
      <c r="AX889" s="9" t="s">
        <v>37</v>
      </c>
      <c r="AY889" s="173" t="s">
        <v>67</v>
      </c>
    </row>
    <row r="890" spans="2:65" s="1" customFormat="1" ht="25.5" customHeight="1">
      <c r="B890" s="23"/>
      <c r="C890" s="118" t="s">
        <v>1009</v>
      </c>
      <c r="D890" s="118" t="s">
        <v>68</v>
      </c>
      <c r="E890" s="119" t="s">
        <v>1010</v>
      </c>
      <c r="F890" s="120" t="s">
        <v>1011</v>
      </c>
      <c r="G890" s="121" t="s">
        <v>131</v>
      </c>
      <c r="H890" s="122">
        <v>218.19</v>
      </c>
      <c r="I890" s="123"/>
      <c r="J890" s="122">
        <f>ROUND(I890*H890,1)</f>
        <v>0</v>
      </c>
      <c r="K890" s="120" t="s">
        <v>122</v>
      </c>
      <c r="L890" s="33"/>
      <c r="M890" s="124" t="s">
        <v>7</v>
      </c>
      <c r="N890" s="125" t="s">
        <v>25</v>
      </c>
      <c r="O890" s="24"/>
      <c r="P890" s="126">
        <f>O890*H890</f>
        <v>0</v>
      </c>
      <c r="Q890" s="126">
        <v>0.0156</v>
      </c>
      <c r="R890" s="126">
        <f>Q890*H890</f>
        <v>3.403764</v>
      </c>
      <c r="S890" s="126">
        <v>0</v>
      </c>
      <c r="T890" s="127">
        <f>S890*H890</f>
        <v>0</v>
      </c>
      <c r="AR890" s="12" t="s">
        <v>71</v>
      </c>
      <c r="AT890" s="12" t="s">
        <v>68</v>
      </c>
      <c r="AU890" s="12" t="s">
        <v>70</v>
      </c>
      <c r="AY890" s="12" t="s">
        <v>67</v>
      </c>
      <c r="BE890" s="128">
        <f>IF(N890="základní",J890,0)</f>
        <v>0</v>
      </c>
      <c r="BF890" s="128">
        <f>IF(N890="snížená",J890,0)</f>
        <v>0</v>
      </c>
      <c r="BG890" s="128">
        <f>IF(N890="zákl. přenesená",J890,0)</f>
        <v>0</v>
      </c>
      <c r="BH890" s="128">
        <f>IF(N890="sníž. přenesená",J890,0)</f>
        <v>0</v>
      </c>
      <c r="BI890" s="128">
        <f>IF(N890="nulová",J890,0)</f>
        <v>0</v>
      </c>
      <c r="BJ890" s="12" t="s">
        <v>37</v>
      </c>
      <c r="BK890" s="128">
        <f>ROUND(I890*H890,1)</f>
        <v>0</v>
      </c>
      <c r="BL890" s="12" t="s">
        <v>71</v>
      </c>
      <c r="BM890" s="12" t="s">
        <v>1012</v>
      </c>
    </row>
    <row r="891" spans="2:47" s="1" customFormat="1" ht="40.5">
      <c r="B891" s="23"/>
      <c r="C891" s="35"/>
      <c r="D891" s="129" t="s">
        <v>124</v>
      </c>
      <c r="E891" s="35"/>
      <c r="F891" s="130" t="s">
        <v>975</v>
      </c>
      <c r="G891" s="35"/>
      <c r="H891" s="35"/>
      <c r="I891" s="91"/>
      <c r="J891" s="35"/>
      <c r="K891" s="35"/>
      <c r="L891" s="33"/>
      <c r="M891" s="131"/>
      <c r="N891" s="24"/>
      <c r="O891" s="24"/>
      <c r="P891" s="24"/>
      <c r="Q891" s="24"/>
      <c r="R891" s="24"/>
      <c r="S891" s="24"/>
      <c r="T891" s="38"/>
      <c r="AT891" s="12" t="s">
        <v>124</v>
      </c>
      <c r="AU891" s="12" t="s">
        <v>70</v>
      </c>
    </row>
    <row r="892" spans="2:51" s="7" customFormat="1" ht="13.5">
      <c r="B892" s="142"/>
      <c r="C892" s="143"/>
      <c r="D892" s="129" t="s">
        <v>126</v>
      </c>
      <c r="E892" s="144" t="s">
        <v>7</v>
      </c>
      <c r="F892" s="145" t="s">
        <v>423</v>
      </c>
      <c r="G892" s="143"/>
      <c r="H892" s="144" t="s">
        <v>7</v>
      </c>
      <c r="I892" s="146"/>
      <c r="J892" s="143"/>
      <c r="K892" s="143"/>
      <c r="L892" s="147"/>
      <c r="M892" s="148"/>
      <c r="N892" s="149"/>
      <c r="O892" s="149"/>
      <c r="P892" s="149"/>
      <c r="Q892" s="149"/>
      <c r="R892" s="149"/>
      <c r="S892" s="149"/>
      <c r="T892" s="150"/>
      <c r="AT892" s="151" t="s">
        <v>126</v>
      </c>
      <c r="AU892" s="151" t="s">
        <v>70</v>
      </c>
      <c r="AV892" s="7" t="s">
        <v>37</v>
      </c>
      <c r="AW892" s="7" t="s">
        <v>18</v>
      </c>
      <c r="AX892" s="7" t="s">
        <v>36</v>
      </c>
      <c r="AY892" s="151" t="s">
        <v>67</v>
      </c>
    </row>
    <row r="893" spans="2:51" s="8" customFormat="1" ht="13.5">
      <c r="B893" s="152"/>
      <c r="C893" s="153"/>
      <c r="D893" s="129" t="s">
        <v>126</v>
      </c>
      <c r="E893" s="154" t="s">
        <v>7</v>
      </c>
      <c r="F893" s="155" t="s">
        <v>726</v>
      </c>
      <c r="G893" s="153"/>
      <c r="H893" s="156">
        <v>69.65</v>
      </c>
      <c r="I893" s="157"/>
      <c r="J893" s="153"/>
      <c r="K893" s="153"/>
      <c r="L893" s="158"/>
      <c r="M893" s="159"/>
      <c r="N893" s="160"/>
      <c r="O893" s="160"/>
      <c r="P893" s="160"/>
      <c r="Q893" s="160"/>
      <c r="R893" s="160"/>
      <c r="S893" s="160"/>
      <c r="T893" s="161"/>
      <c r="AT893" s="162" t="s">
        <v>126</v>
      </c>
      <c r="AU893" s="162" t="s">
        <v>70</v>
      </c>
      <c r="AV893" s="8" t="s">
        <v>38</v>
      </c>
      <c r="AW893" s="8" t="s">
        <v>18</v>
      </c>
      <c r="AX893" s="8" t="s">
        <v>36</v>
      </c>
      <c r="AY893" s="162" t="s">
        <v>67</v>
      </c>
    </row>
    <row r="894" spans="2:51" s="7" customFormat="1" ht="13.5">
      <c r="B894" s="142"/>
      <c r="C894" s="143"/>
      <c r="D894" s="129" t="s">
        <v>126</v>
      </c>
      <c r="E894" s="144" t="s">
        <v>7</v>
      </c>
      <c r="F894" s="145" t="s">
        <v>425</v>
      </c>
      <c r="G894" s="143"/>
      <c r="H894" s="144" t="s">
        <v>7</v>
      </c>
      <c r="I894" s="146"/>
      <c r="J894" s="143"/>
      <c r="K894" s="143"/>
      <c r="L894" s="147"/>
      <c r="M894" s="148"/>
      <c r="N894" s="149"/>
      <c r="O894" s="149"/>
      <c r="P894" s="149"/>
      <c r="Q894" s="149"/>
      <c r="R894" s="149"/>
      <c r="S894" s="149"/>
      <c r="T894" s="150"/>
      <c r="AT894" s="151" t="s">
        <v>126</v>
      </c>
      <c r="AU894" s="151" t="s">
        <v>70</v>
      </c>
      <c r="AV894" s="7" t="s">
        <v>37</v>
      </c>
      <c r="AW894" s="7" t="s">
        <v>18</v>
      </c>
      <c r="AX894" s="7" t="s">
        <v>36</v>
      </c>
      <c r="AY894" s="151" t="s">
        <v>67</v>
      </c>
    </row>
    <row r="895" spans="2:51" s="8" customFormat="1" ht="13.5">
      <c r="B895" s="152"/>
      <c r="C895" s="153"/>
      <c r="D895" s="129" t="s">
        <v>126</v>
      </c>
      <c r="E895" s="154" t="s">
        <v>7</v>
      </c>
      <c r="F895" s="155" t="s">
        <v>726</v>
      </c>
      <c r="G895" s="153"/>
      <c r="H895" s="156">
        <v>69.65</v>
      </c>
      <c r="I895" s="157"/>
      <c r="J895" s="153"/>
      <c r="K895" s="153"/>
      <c r="L895" s="158"/>
      <c r="M895" s="159"/>
      <c r="N895" s="160"/>
      <c r="O895" s="160"/>
      <c r="P895" s="160"/>
      <c r="Q895" s="160"/>
      <c r="R895" s="160"/>
      <c r="S895" s="160"/>
      <c r="T895" s="161"/>
      <c r="AT895" s="162" t="s">
        <v>126</v>
      </c>
      <c r="AU895" s="162" t="s">
        <v>70</v>
      </c>
      <c r="AV895" s="8" t="s">
        <v>38</v>
      </c>
      <c r="AW895" s="8" t="s">
        <v>18</v>
      </c>
      <c r="AX895" s="8" t="s">
        <v>36</v>
      </c>
      <c r="AY895" s="162" t="s">
        <v>67</v>
      </c>
    </row>
    <row r="896" spans="2:51" s="7" customFormat="1" ht="13.5">
      <c r="B896" s="142"/>
      <c r="C896" s="143"/>
      <c r="D896" s="129" t="s">
        <v>126</v>
      </c>
      <c r="E896" s="144" t="s">
        <v>7</v>
      </c>
      <c r="F896" s="145" t="s">
        <v>426</v>
      </c>
      <c r="G896" s="143"/>
      <c r="H896" s="144" t="s">
        <v>7</v>
      </c>
      <c r="I896" s="146"/>
      <c r="J896" s="143"/>
      <c r="K896" s="143"/>
      <c r="L896" s="147"/>
      <c r="M896" s="148"/>
      <c r="N896" s="149"/>
      <c r="O896" s="149"/>
      <c r="P896" s="149"/>
      <c r="Q896" s="149"/>
      <c r="R896" s="149"/>
      <c r="S896" s="149"/>
      <c r="T896" s="150"/>
      <c r="AT896" s="151" t="s">
        <v>126</v>
      </c>
      <c r="AU896" s="151" t="s">
        <v>70</v>
      </c>
      <c r="AV896" s="7" t="s">
        <v>37</v>
      </c>
      <c r="AW896" s="7" t="s">
        <v>18</v>
      </c>
      <c r="AX896" s="7" t="s">
        <v>36</v>
      </c>
      <c r="AY896" s="151" t="s">
        <v>67</v>
      </c>
    </row>
    <row r="897" spans="2:51" s="8" customFormat="1" ht="13.5">
      <c r="B897" s="152"/>
      <c r="C897" s="153"/>
      <c r="D897" s="129" t="s">
        <v>126</v>
      </c>
      <c r="E897" s="154" t="s">
        <v>7</v>
      </c>
      <c r="F897" s="155" t="s">
        <v>726</v>
      </c>
      <c r="G897" s="153"/>
      <c r="H897" s="156">
        <v>69.65</v>
      </c>
      <c r="I897" s="157"/>
      <c r="J897" s="153"/>
      <c r="K897" s="153"/>
      <c r="L897" s="158"/>
      <c r="M897" s="159"/>
      <c r="N897" s="160"/>
      <c r="O897" s="160"/>
      <c r="P897" s="160"/>
      <c r="Q897" s="160"/>
      <c r="R897" s="160"/>
      <c r="S897" s="160"/>
      <c r="T897" s="161"/>
      <c r="AT897" s="162" t="s">
        <v>126</v>
      </c>
      <c r="AU897" s="162" t="s">
        <v>70</v>
      </c>
      <c r="AV897" s="8" t="s">
        <v>38</v>
      </c>
      <c r="AW897" s="8" t="s">
        <v>18</v>
      </c>
      <c r="AX897" s="8" t="s">
        <v>36</v>
      </c>
      <c r="AY897" s="162" t="s">
        <v>67</v>
      </c>
    </row>
    <row r="898" spans="2:51" s="7" customFormat="1" ht="13.5">
      <c r="B898" s="142"/>
      <c r="C898" s="143"/>
      <c r="D898" s="129" t="s">
        <v>126</v>
      </c>
      <c r="E898" s="144" t="s">
        <v>7</v>
      </c>
      <c r="F898" s="145" t="s">
        <v>427</v>
      </c>
      <c r="G898" s="143"/>
      <c r="H898" s="144" t="s">
        <v>7</v>
      </c>
      <c r="I898" s="146"/>
      <c r="J898" s="143"/>
      <c r="K898" s="143"/>
      <c r="L898" s="147"/>
      <c r="M898" s="148"/>
      <c r="N898" s="149"/>
      <c r="O898" s="149"/>
      <c r="P898" s="149"/>
      <c r="Q898" s="149"/>
      <c r="R898" s="149"/>
      <c r="S898" s="149"/>
      <c r="T898" s="150"/>
      <c r="AT898" s="151" t="s">
        <v>126</v>
      </c>
      <c r="AU898" s="151" t="s">
        <v>70</v>
      </c>
      <c r="AV898" s="7" t="s">
        <v>37</v>
      </c>
      <c r="AW898" s="7" t="s">
        <v>18</v>
      </c>
      <c r="AX898" s="7" t="s">
        <v>36</v>
      </c>
      <c r="AY898" s="151" t="s">
        <v>67</v>
      </c>
    </row>
    <row r="899" spans="2:51" s="8" customFormat="1" ht="13.5">
      <c r="B899" s="152"/>
      <c r="C899" s="153"/>
      <c r="D899" s="129" t="s">
        <v>126</v>
      </c>
      <c r="E899" s="154" t="s">
        <v>7</v>
      </c>
      <c r="F899" s="155" t="s">
        <v>727</v>
      </c>
      <c r="G899" s="153"/>
      <c r="H899" s="156">
        <v>9.24</v>
      </c>
      <c r="I899" s="157"/>
      <c r="J899" s="153"/>
      <c r="K899" s="153"/>
      <c r="L899" s="158"/>
      <c r="M899" s="159"/>
      <c r="N899" s="160"/>
      <c r="O899" s="160"/>
      <c r="P899" s="160"/>
      <c r="Q899" s="160"/>
      <c r="R899" s="160"/>
      <c r="S899" s="160"/>
      <c r="T899" s="161"/>
      <c r="AT899" s="162" t="s">
        <v>126</v>
      </c>
      <c r="AU899" s="162" t="s">
        <v>70</v>
      </c>
      <c r="AV899" s="8" t="s">
        <v>38</v>
      </c>
      <c r="AW899" s="8" t="s">
        <v>18</v>
      </c>
      <c r="AX899" s="8" t="s">
        <v>36</v>
      </c>
      <c r="AY899" s="162" t="s">
        <v>67</v>
      </c>
    </row>
    <row r="900" spans="2:51" s="9" customFormat="1" ht="13.5">
      <c r="B900" s="163"/>
      <c r="C900" s="164"/>
      <c r="D900" s="129" t="s">
        <v>126</v>
      </c>
      <c r="E900" s="165" t="s">
        <v>7</v>
      </c>
      <c r="F900" s="166" t="s">
        <v>155</v>
      </c>
      <c r="G900" s="164"/>
      <c r="H900" s="167">
        <v>218.19</v>
      </c>
      <c r="I900" s="168"/>
      <c r="J900" s="164"/>
      <c r="K900" s="164"/>
      <c r="L900" s="169"/>
      <c r="M900" s="170"/>
      <c r="N900" s="171"/>
      <c r="O900" s="171"/>
      <c r="P900" s="171"/>
      <c r="Q900" s="171"/>
      <c r="R900" s="171"/>
      <c r="S900" s="171"/>
      <c r="T900" s="172"/>
      <c r="AT900" s="173" t="s">
        <v>126</v>
      </c>
      <c r="AU900" s="173" t="s">
        <v>70</v>
      </c>
      <c r="AV900" s="9" t="s">
        <v>71</v>
      </c>
      <c r="AW900" s="9" t="s">
        <v>18</v>
      </c>
      <c r="AX900" s="9" t="s">
        <v>37</v>
      </c>
      <c r="AY900" s="173" t="s">
        <v>67</v>
      </c>
    </row>
    <row r="901" spans="2:65" s="1" customFormat="1" ht="16.5" customHeight="1">
      <c r="B901" s="23"/>
      <c r="C901" s="118" t="s">
        <v>1013</v>
      </c>
      <c r="D901" s="118" t="s">
        <v>68</v>
      </c>
      <c r="E901" s="119" t="s">
        <v>1014</v>
      </c>
      <c r="F901" s="120" t="s">
        <v>1015</v>
      </c>
      <c r="G901" s="121" t="s">
        <v>131</v>
      </c>
      <c r="H901" s="122">
        <v>218.19</v>
      </c>
      <c r="I901" s="123"/>
      <c r="J901" s="122">
        <f>ROUND(I901*H901,1)</f>
        <v>0</v>
      </c>
      <c r="K901" s="120" t="s">
        <v>122</v>
      </c>
      <c r="L901" s="33"/>
      <c r="M901" s="124" t="s">
        <v>7</v>
      </c>
      <c r="N901" s="125" t="s">
        <v>25</v>
      </c>
      <c r="O901" s="24"/>
      <c r="P901" s="126">
        <f>O901*H901</f>
        <v>0</v>
      </c>
      <c r="Q901" s="126">
        <v>0.003</v>
      </c>
      <c r="R901" s="126">
        <f>Q901*H901</f>
        <v>0.65457</v>
      </c>
      <c r="S901" s="126">
        <v>0</v>
      </c>
      <c r="T901" s="127">
        <f>S901*H901</f>
        <v>0</v>
      </c>
      <c r="AR901" s="12" t="s">
        <v>71</v>
      </c>
      <c r="AT901" s="12" t="s">
        <v>68</v>
      </c>
      <c r="AU901" s="12" t="s">
        <v>70</v>
      </c>
      <c r="AY901" s="12" t="s">
        <v>67</v>
      </c>
      <c r="BE901" s="128">
        <f>IF(N901="základní",J901,0)</f>
        <v>0</v>
      </c>
      <c r="BF901" s="128">
        <f>IF(N901="snížená",J901,0)</f>
        <v>0</v>
      </c>
      <c r="BG901" s="128">
        <f>IF(N901="zákl. přenesená",J901,0)</f>
        <v>0</v>
      </c>
      <c r="BH901" s="128">
        <f>IF(N901="sníž. přenesená",J901,0)</f>
        <v>0</v>
      </c>
      <c r="BI901" s="128">
        <f>IF(N901="nulová",J901,0)</f>
        <v>0</v>
      </c>
      <c r="BJ901" s="12" t="s">
        <v>37</v>
      </c>
      <c r="BK901" s="128">
        <f>ROUND(I901*H901,1)</f>
        <v>0</v>
      </c>
      <c r="BL901" s="12" t="s">
        <v>71</v>
      </c>
      <c r="BM901" s="12" t="s">
        <v>1016</v>
      </c>
    </row>
    <row r="902" spans="2:65" s="1" customFormat="1" ht="16.5" customHeight="1">
      <c r="B902" s="23"/>
      <c r="C902" s="118" t="s">
        <v>1017</v>
      </c>
      <c r="D902" s="118" t="s">
        <v>68</v>
      </c>
      <c r="E902" s="119" t="s">
        <v>1018</v>
      </c>
      <c r="F902" s="120" t="s">
        <v>1019</v>
      </c>
      <c r="G902" s="121" t="s">
        <v>131</v>
      </c>
      <c r="H902" s="122">
        <v>92.87</v>
      </c>
      <c r="I902" s="123"/>
      <c r="J902" s="122">
        <f>ROUND(I902*H902,1)</f>
        <v>0</v>
      </c>
      <c r="K902" s="120" t="s">
        <v>122</v>
      </c>
      <c r="L902" s="33"/>
      <c r="M902" s="124" t="s">
        <v>7</v>
      </c>
      <c r="N902" s="125" t="s">
        <v>25</v>
      </c>
      <c r="O902" s="24"/>
      <c r="P902" s="126">
        <f>O902*H902</f>
        <v>0</v>
      </c>
      <c r="Q902" s="126">
        <v>0.03</v>
      </c>
      <c r="R902" s="126">
        <f>Q902*H902</f>
        <v>2.7861000000000002</v>
      </c>
      <c r="S902" s="126">
        <v>0</v>
      </c>
      <c r="T902" s="127">
        <f>S902*H902</f>
        <v>0</v>
      </c>
      <c r="AR902" s="12" t="s">
        <v>71</v>
      </c>
      <c r="AT902" s="12" t="s">
        <v>68</v>
      </c>
      <c r="AU902" s="12" t="s">
        <v>70</v>
      </c>
      <c r="AY902" s="12" t="s">
        <v>67</v>
      </c>
      <c r="BE902" s="128">
        <f>IF(N902="základní",J902,0)</f>
        <v>0</v>
      </c>
      <c r="BF902" s="128">
        <f>IF(N902="snížená",J902,0)</f>
        <v>0</v>
      </c>
      <c r="BG902" s="128">
        <f>IF(N902="zákl. přenesená",J902,0)</f>
        <v>0</v>
      </c>
      <c r="BH902" s="128">
        <f>IF(N902="sníž. přenesená",J902,0)</f>
        <v>0</v>
      </c>
      <c r="BI902" s="128">
        <f>IF(N902="nulová",J902,0)</f>
        <v>0</v>
      </c>
      <c r="BJ902" s="12" t="s">
        <v>37</v>
      </c>
      <c r="BK902" s="128">
        <f>ROUND(I902*H902,1)</f>
        <v>0</v>
      </c>
      <c r="BL902" s="12" t="s">
        <v>71</v>
      </c>
      <c r="BM902" s="12" t="s">
        <v>1020</v>
      </c>
    </row>
    <row r="903" spans="2:47" s="1" customFormat="1" ht="148.5">
      <c r="B903" s="23"/>
      <c r="C903" s="35"/>
      <c r="D903" s="129" t="s">
        <v>124</v>
      </c>
      <c r="E903" s="35"/>
      <c r="F903" s="130" t="s">
        <v>1021</v>
      </c>
      <c r="G903" s="35"/>
      <c r="H903" s="35"/>
      <c r="I903" s="91"/>
      <c r="J903" s="35"/>
      <c r="K903" s="35"/>
      <c r="L903" s="33"/>
      <c r="M903" s="131"/>
      <c r="N903" s="24"/>
      <c r="O903" s="24"/>
      <c r="P903" s="24"/>
      <c r="Q903" s="24"/>
      <c r="R903" s="24"/>
      <c r="S903" s="24"/>
      <c r="T903" s="38"/>
      <c r="AT903" s="12" t="s">
        <v>124</v>
      </c>
      <c r="AU903" s="12" t="s">
        <v>70</v>
      </c>
    </row>
    <row r="904" spans="2:51" s="7" customFormat="1" ht="13.5">
      <c r="B904" s="142"/>
      <c r="C904" s="143"/>
      <c r="D904" s="129" t="s">
        <v>126</v>
      </c>
      <c r="E904" s="144" t="s">
        <v>7</v>
      </c>
      <c r="F904" s="145" t="s">
        <v>173</v>
      </c>
      <c r="G904" s="143"/>
      <c r="H904" s="144" t="s">
        <v>7</v>
      </c>
      <c r="I904" s="146"/>
      <c r="J904" s="143"/>
      <c r="K904" s="143"/>
      <c r="L904" s="147"/>
      <c r="M904" s="148"/>
      <c r="N904" s="149"/>
      <c r="O904" s="149"/>
      <c r="P904" s="149"/>
      <c r="Q904" s="149"/>
      <c r="R904" s="149"/>
      <c r="S904" s="149"/>
      <c r="T904" s="150"/>
      <c r="AT904" s="151" t="s">
        <v>126</v>
      </c>
      <c r="AU904" s="151" t="s">
        <v>70</v>
      </c>
      <c r="AV904" s="7" t="s">
        <v>37</v>
      </c>
      <c r="AW904" s="7" t="s">
        <v>18</v>
      </c>
      <c r="AX904" s="7" t="s">
        <v>36</v>
      </c>
      <c r="AY904" s="151" t="s">
        <v>67</v>
      </c>
    </row>
    <row r="905" spans="2:51" s="8" customFormat="1" ht="13.5">
      <c r="B905" s="152"/>
      <c r="C905" s="153"/>
      <c r="D905" s="129" t="s">
        <v>126</v>
      </c>
      <c r="E905" s="154" t="s">
        <v>7</v>
      </c>
      <c r="F905" s="155" t="s">
        <v>746</v>
      </c>
      <c r="G905" s="153"/>
      <c r="H905" s="156">
        <v>92.87</v>
      </c>
      <c r="I905" s="157"/>
      <c r="J905" s="153"/>
      <c r="K905" s="153"/>
      <c r="L905" s="158"/>
      <c r="M905" s="159"/>
      <c r="N905" s="160"/>
      <c r="O905" s="160"/>
      <c r="P905" s="160"/>
      <c r="Q905" s="160"/>
      <c r="R905" s="160"/>
      <c r="S905" s="160"/>
      <c r="T905" s="161"/>
      <c r="AT905" s="162" t="s">
        <v>126</v>
      </c>
      <c r="AU905" s="162" t="s">
        <v>70</v>
      </c>
      <c r="AV905" s="8" t="s">
        <v>38</v>
      </c>
      <c r="AW905" s="8" t="s">
        <v>18</v>
      </c>
      <c r="AX905" s="8" t="s">
        <v>37</v>
      </c>
      <c r="AY905" s="162" t="s">
        <v>67</v>
      </c>
    </row>
    <row r="906" spans="2:65" s="1" customFormat="1" ht="16.5" customHeight="1">
      <c r="B906" s="23"/>
      <c r="C906" s="118" t="s">
        <v>1022</v>
      </c>
      <c r="D906" s="118" t="s">
        <v>68</v>
      </c>
      <c r="E906" s="119" t="s">
        <v>1023</v>
      </c>
      <c r="F906" s="120" t="s">
        <v>1024</v>
      </c>
      <c r="G906" s="121" t="s">
        <v>131</v>
      </c>
      <c r="H906" s="122">
        <v>1979.92</v>
      </c>
      <c r="I906" s="123"/>
      <c r="J906" s="122">
        <f>ROUND(I906*H906,1)</f>
        <v>0</v>
      </c>
      <c r="K906" s="120" t="s">
        <v>7</v>
      </c>
      <c r="L906" s="33"/>
      <c r="M906" s="124" t="s">
        <v>7</v>
      </c>
      <c r="N906" s="125" t="s">
        <v>25</v>
      </c>
      <c r="O906" s="24"/>
      <c r="P906" s="126">
        <f>O906*H906</f>
        <v>0</v>
      </c>
      <c r="Q906" s="126">
        <v>0</v>
      </c>
      <c r="R906" s="126">
        <f>Q906*H906</f>
        <v>0</v>
      </c>
      <c r="S906" s="126">
        <v>0</v>
      </c>
      <c r="T906" s="127">
        <f>S906*H906</f>
        <v>0</v>
      </c>
      <c r="AR906" s="12" t="s">
        <v>71</v>
      </c>
      <c r="AT906" s="12" t="s">
        <v>68</v>
      </c>
      <c r="AU906" s="12" t="s">
        <v>70</v>
      </c>
      <c r="AY906" s="12" t="s">
        <v>67</v>
      </c>
      <c r="BE906" s="128">
        <f>IF(N906="základní",J906,0)</f>
        <v>0</v>
      </c>
      <c r="BF906" s="128">
        <f>IF(N906="snížená",J906,0)</f>
        <v>0</v>
      </c>
      <c r="BG906" s="128">
        <f>IF(N906="zákl. přenesená",J906,0)</f>
        <v>0</v>
      </c>
      <c r="BH906" s="128">
        <f>IF(N906="sníž. přenesená",J906,0)</f>
        <v>0</v>
      </c>
      <c r="BI906" s="128">
        <f>IF(N906="nulová",J906,0)</f>
        <v>0</v>
      </c>
      <c r="BJ906" s="12" t="s">
        <v>37</v>
      </c>
      <c r="BK906" s="128">
        <f>ROUND(I906*H906,1)</f>
        <v>0</v>
      </c>
      <c r="BL906" s="12" t="s">
        <v>71</v>
      </c>
      <c r="BM906" s="12" t="s">
        <v>1025</v>
      </c>
    </row>
    <row r="907" spans="2:51" s="7" customFormat="1" ht="13.5">
      <c r="B907" s="142"/>
      <c r="C907" s="143"/>
      <c r="D907" s="129" t="s">
        <v>126</v>
      </c>
      <c r="E907" s="144" t="s">
        <v>7</v>
      </c>
      <c r="F907" s="145" t="s">
        <v>1026</v>
      </c>
      <c r="G907" s="143"/>
      <c r="H907" s="144" t="s">
        <v>7</v>
      </c>
      <c r="I907" s="146"/>
      <c r="J907" s="143"/>
      <c r="K907" s="143"/>
      <c r="L907" s="147"/>
      <c r="M907" s="148"/>
      <c r="N907" s="149"/>
      <c r="O907" s="149"/>
      <c r="P907" s="149"/>
      <c r="Q907" s="149"/>
      <c r="R907" s="149"/>
      <c r="S907" s="149"/>
      <c r="T907" s="150"/>
      <c r="AT907" s="151" t="s">
        <v>126</v>
      </c>
      <c r="AU907" s="151" t="s">
        <v>70</v>
      </c>
      <c r="AV907" s="7" t="s">
        <v>37</v>
      </c>
      <c r="AW907" s="7" t="s">
        <v>18</v>
      </c>
      <c r="AX907" s="7" t="s">
        <v>36</v>
      </c>
      <c r="AY907" s="151" t="s">
        <v>67</v>
      </c>
    </row>
    <row r="908" spans="2:51" s="8" customFormat="1" ht="13.5">
      <c r="B908" s="152"/>
      <c r="C908" s="153"/>
      <c r="D908" s="129" t="s">
        <v>126</v>
      </c>
      <c r="E908" s="154" t="s">
        <v>7</v>
      </c>
      <c r="F908" s="155" t="s">
        <v>1027</v>
      </c>
      <c r="G908" s="153"/>
      <c r="H908" s="156">
        <v>1979.92</v>
      </c>
      <c r="I908" s="157"/>
      <c r="J908" s="153"/>
      <c r="K908" s="153"/>
      <c r="L908" s="158"/>
      <c r="M908" s="159"/>
      <c r="N908" s="160"/>
      <c r="O908" s="160"/>
      <c r="P908" s="160"/>
      <c r="Q908" s="160"/>
      <c r="R908" s="160"/>
      <c r="S908" s="160"/>
      <c r="T908" s="161"/>
      <c r="AT908" s="162" t="s">
        <v>126</v>
      </c>
      <c r="AU908" s="162" t="s">
        <v>70</v>
      </c>
      <c r="AV908" s="8" t="s">
        <v>38</v>
      </c>
      <c r="AW908" s="8" t="s">
        <v>18</v>
      </c>
      <c r="AX908" s="8" t="s">
        <v>37</v>
      </c>
      <c r="AY908" s="162" t="s">
        <v>67</v>
      </c>
    </row>
    <row r="909" spans="2:63" s="5" customFormat="1" ht="22.35" customHeight="1">
      <c r="B909" s="104"/>
      <c r="C909" s="105"/>
      <c r="D909" s="106" t="s">
        <v>35</v>
      </c>
      <c r="E909" s="140" t="s">
        <v>543</v>
      </c>
      <c r="F909" s="140" t="s">
        <v>1028</v>
      </c>
      <c r="G909" s="105"/>
      <c r="H909" s="105"/>
      <c r="I909" s="108"/>
      <c r="J909" s="141">
        <f>BK909</f>
        <v>0</v>
      </c>
      <c r="K909" s="105"/>
      <c r="L909" s="110"/>
      <c r="M909" s="111"/>
      <c r="N909" s="112"/>
      <c r="O909" s="112"/>
      <c r="P909" s="113">
        <f>SUM(P910:P973)</f>
        <v>0</v>
      </c>
      <c r="Q909" s="112"/>
      <c r="R909" s="113">
        <f>SUM(R910:R973)</f>
        <v>11.1117977</v>
      </c>
      <c r="S909" s="112"/>
      <c r="T909" s="114">
        <f>SUM(T910:T973)</f>
        <v>0</v>
      </c>
      <c r="AR909" s="115" t="s">
        <v>37</v>
      </c>
      <c r="AT909" s="116" t="s">
        <v>35</v>
      </c>
      <c r="AU909" s="116" t="s">
        <v>38</v>
      </c>
      <c r="AY909" s="115" t="s">
        <v>67</v>
      </c>
      <c r="BK909" s="117">
        <f>SUM(BK910:BK973)</f>
        <v>0</v>
      </c>
    </row>
    <row r="910" spans="2:65" s="1" customFormat="1" ht="25.5" customHeight="1">
      <c r="B910" s="23"/>
      <c r="C910" s="118" t="s">
        <v>1029</v>
      </c>
      <c r="D910" s="118" t="s">
        <v>68</v>
      </c>
      <c r="E910" s="119" t="s">
        <v>956</v>
      </c>
      <c r="F910" s="120" t="s">
        <v>957</v>
      </c>
      <c r="G910" s="121" t="s">
        <v>131</v>
      </c>
      <c r="H910" s="122">
        <v>14.78</v>
      </c>
      <c r="I910" s="123"/>
      <c r="J910" s="122">
        <f>ROUND(I910*H910,1)</f>
        <v>0</v>
      </c>
      <c r="K910" s="120" t="s">
        <v>122</v>
      </c>
      <c r="L910" s="33"/>
      <c r="M910" s="124" t="s">
        <v>7</v>
      </c>
      <c r="N910" s="125" t="s">
        <v>25</v>
      </c>
      <c r="O910" s="24"/>
      <c r="P910" s="126">
        <f>O910*H910</f>
        <v>0</v>
      </c>
      <c r="Q910" s="126">
        <v>0.00947</v>
      </c>
      <c r="R910" s="126">
        <f>Q910*H910</f>
        <v>0.1399666</v>
      </c>
      <c r="S910" s="126">
        <v>0</v>
      </c>
      <c r="T910" s="127">
        <f>S910*H910</f>
        <v>0</v>
      </c>
      <c r="AR910" s="12" t="s">
        <v>71</v>
      </c>
      <c r="AT910" s="12" t="s">
        <v>68</v>
      </c>
      <c r="AU910" s="12" t="s">
        <v>70</v>
      </c>
      <c r="AY910" s="12" t="s">
        <v>67</v>
      </c>
      <c r="BE910" s="128">
        <f>IF(N910="základní",J910,0)</f>
        <v>0</v>
      </c>
      <c r="BF910" s="128">
        <f>IF(N910="snížená",J910,0)</f>
        <v>0</v>
      </c>
      <c r="BG910" s="128">
        <f>IF(N910="zákl. přenesená",J910,0)</f>
        <v>0</v>
      </c>
      <c r="BH910" s="128">
        <f>IF(N910="sníž. přenesená",J910,0)</f>
        <v>0</v>
      </c>
      <c r="BI910" s="128">
        <f>IF(N910="nulová",J910,0)</f>
        <v>0</v>
      </c>
      <c r="BJ910" s="12" t="s">
        <v>37</v>
      </c>
      <c r="BK910" s="128">
        <f>ROUND(I910*H910,1)</f>
        <v>0</v>
      </c>
      <c r="BL910" s="12" t="s">
        <v>71</v>
      </c>
      <c r="BM910" s="12" t="s">
        <v>1030</v>
      </c>
    </row>
    <row r="911" spans="2:47" s="1" customFormat="1" ht="148.5">
      <c r="B911" s="23"/>
      <c r="C911" s="35"/>
      <c r="D911" s="129" t="s">
        <v>124</v>
      </c>
      <c r="E911" s="35"/>
      <c r="F911" s="130" t="s">
        <v>959</v>
      </c>
      <c r="G911" s="35"/>
      <c r="H911" s="35"/>
      <c r="I911" s="91"/>
      <c r="J911" s="35"/>
      <c r="K911" s="35"/>
      <c r="L911" s="33"/>
      <c r="M911" s="131"/>
      <c r="N911" s="24"/>
      <c r="O911" s="24"/>
      <c r="P911" s="24"/>
      <c r="Q911" s="24"/>
      <c r="R911" s="24"/>
      <c r="S911" s="24"/>
      <c r="T911" s="38"/>
      <c r="AT911" s="12" t="s">
        <v>124</v>
      </c>
      <c r="AU911" s="12" t="s">
        <v>70</v>
      </c>
    </row>
    <row r="912" spans="2:51" s="7" customFormat="1" ht="13.5">
      <c r="B912" s="142"/>
      <c r="C912" s="143"/>
      <c r="D912" s="129" t="s">
        <v>126</v>
      </c>
      <c r="E912" s="144" t="s">
        <v>7</v>
      </c>
      <c r="F912" s="145" t="s">
        <v>1031</v>
      </c>
      <c r="G912" s="143"/>
      <c r="H912" s="144" t="s">
        <v>7</v>
      </c>
      <c r="I912" s="146"/>
      <c r="J912" s="143"/>
      <c r="K912" s="143"/>
      <c r="L912" s="147"/>
      <c r="M912" s="148"/>
      <c r="N912" s="149"/>
      <c r="O912" s="149"/>
      <c r="P912" s="149"/>
      <c r="Q912" s="149"/>
      <c r="R912" s="149"/>
      <c r="S912" s="149"/>
      <c r="T912" s="150"/>
      <c r="AT912" s="151" t="s">
        <v>126</v>
      </c>
      <c r="AU912" s="151" t="s">
        <v>70</v>
      </c>
      <c r="AV912" s="7" t="s">
        <v>37</v>
      </c>
      <c r="AW912" s="7" t="s">
        <v>18</v>
      </c>
      <c r="AX912" s="7" t="s">
        <v>36</v>
      </c>
      <c r="AY912" s="151" t="s">
        <v>67</v>
      </c>
    </row>
    <row r="913" spans="2:51" s="8" customFormat="1" ht="13.5">
      <c r="B913" s="152"/>
      <c r="C913" s="153"/>
      <c r="D913" s="129" t="s">
        <v>126</v>
      </c>
      <c r="E913" s="154" t="s">
        <v>7</v>
      </c>
      <c r="F913" s="155" t="s">
        <v>1032</v>
      </c>
      <c r="G913" s="153"/>
      <c r="H913" s="156">
        <v>14.78</v>
      </c>
      <c r="I913" s="157"/>
      <c r="J913" s="153"/>
      <c r="K913" s="153"/>
      <c r="L913" s="158"/>
      <c r="M913" s="159"/>
      <c r="N913" s="160"/>
      <c r="O913" s="160"/>
      <c r="P913" s="160"/>
      <c r="Q913" s="160"/>
      <c r="R913" s="160"/>
      <c r="S913" s="160"/>
      <c r="T913" s="161"/>
      <c r="AT913" s="162" t="s">
        <v>126</v>
      </c>
      <c r="AU913" s="162" t="s">
        <v>70</v>
      </c>
      <c r="AV913" s="8" t="s">
        <v>38</v>
      </c>
      <c r="AW913" s="8" t="s">
        <v>18</v>
      </c>
      <c r="AX913" s="8" t="s">
        <v>37</v>
      </c>
      <c r="AY913" s="162" t="s">
        <v>67</v>
      </c>
    </row>
    <row r="914" spans="2:65" s="1" customFormat="1" ht="16.5" customHeight="1">
      <c r="B914" s="23"/>
      <c r="C914" s="174" t="s">
        <v>1033</v>
      </c>
      <c r="D914" s="174" t="s">
        <v>179</v>
      </c>
      <c r="E914" s="175" t="s">
        <v>1034</v>
      </c>
      <c r="F914" s="176" t="s">
        <v>1035</v>
      </c>
      <c r="G914" s="177" t="s">
        <v>131</v>
      </c>
      <c r="H914" s="178">
        <v>15.52</v>
      </c>
      <c r="I914" s="179"/>
      <c r="J914" s="178">
        <f>ROUND(I914*H914,1)</f>
        <v>0</v>
      </c>
      <c r="K914" s="176" t="s">
        <v>7</v>
      </c>
      <c r="L914" s="180"/>
      <c r="M914" s="181" t="s">
        <v>7</v>
      </c>
      <c r="N914" s="182" t="s">
        <v>25</v>
      </c>
      <c r="O914" s="24"/>
      <c r="P914" s="126">
        <f>O914*H914</f>
        <v>0</v>
      </c>
      <c r="Q914" s="126">
        <v>0.0063</v>
      </c>
      <c r="R914" s="126">
        <f>Q914*H914</f>
        <v>0.097776</v>
      </c>
      <c r="S914" s="126">
        <v>0</v>
      </c>
      <c r="T914" s="127">
        <f>S914*H914</f>
        <v>0</v>
      </c>
      <c r="AR914" s="12" t="s">
        <v>77</v>
      </c>
      <c r="AT914" s="12" t="s">
        <v>179</v>
      </c>
      <c r="AU914" s="12" t="s">
        <v>70</v>
      </c>
      <c r="AY914" s="12" t="s">
        <v>67</v>
      </c>
      <c r="BE914" s="128">
        <f>IF(N914="základní",J914,0)</f>
        <v>0</v>
      </c>
      <c r="BF914" s="128">
        <f>IF(N914="snížená",J914,0)</f>
        <v>0</v>
      </c>
      <c r="BG914" s="128">
        <f>IF(N914="zákl. přenesená",J914,0)</f>
        <v>0</v>
      </c>
      <c r="BH914" s="128">
        <f>IF(N914="sníž. přenesená",J914,0)</f>
        <v>0</v>
      </c>
      <c r="BI914" s="128">
        <f>IF(N914="nulová",J914,0)</f>
        <v>0</v>
      </c>
      <c r="BJ914" s="12" t="s">
        <v>37</v>
      </c>
      <c r="BK914" s="128">
        <f>ROUND(I914*H914,1)</f>
        <v>0</v>
      </c>
      <c r="BL914" s="12" t="s">
        <v>71</v>
      </c>
      <c r="BM914" s="12" t="s">
        <v>1036</v>
      </c>
    </row>
    <row r="915" spans="2:65" s="1" customFormat="1" ht="25.5" customHeight="1">
      <c r="B915" s="23"/>
      <c r="C915" s="118" t="s">
        <v>1037</v>
      </c>
      <c r="D915" s="118" t="s">
        <v>68</v>
      </c>
      <c r="E915" s="119" t="s">
        <v>1038</v>
      </c>
      <c r="F915" s="120" t="s">
        <v>1039</v>
      </c>
      <c r="G915" s="121" t="s">
        <v>131</v>
      </c>
      <c r="H915" s="122">
        <v>17.92</v>
      </c>
      <c r="I915" s="123"/>
      <c r="J915" s="122">
        <f>ROUND(I915*H915,1)</f>
        <v>0</v>
      </c>
      <c r="K915" s="120" t="s">
        <v>122</v>
      </c>
      <c r="L915" s="33"/>
      <c r="M915" s="124" t="s">
        <v>7</v>
      </c>
      <c r="N915" s="125" t="s">
        <v>25</v>
      </c>
      <c r="O915" s="24"/>
      <c r="P915" s="126">
        <f>O915*H915</f>
        <v>0</v>
      </c>
      <c r="Q915" s="126">
        <v>0.00925</v>
      </c>
      <c r="R915" s="126">
        <f>Q915*H915</f>
        <v>0.16576000000000002</v>
      </c>
      <c r="S915" s="126">
        <v>0</v>
      </c>
      <c r="T915" s="127">
        <f>S915*H915</f>
        <v>0</v>
      </c>
      <c r="AR915" s="12" t="s">
        <v>71</v>
      </c>
      <c r="AT915" s="12" t="s">
        <v>68</v>
      </c>
      <c r="AU915" s="12" t="s">
        <v>70</v>
      </c>
      <c r="AY915" s="12" t="s">
        <v>67</v>
      </c>
      <c r="BE915" s="128">
        <f>IF(N915="základní",J915,0)</f>
        <v>0</v>
      </c>
      <c r="BF915" s="128">
        <f>IF(N915="snížená",J915,0)</f>
        <v>0</v>
      </c>
      <c r="BG915" s="128">
        <f>IF(N915="zákl. přenesená",J915,0)</f>
        <v>0</v>
      </c>
      <c r="BH915" s="128">
        <f>IF(N915="sníž. přenesená",J915,0)</f>
        <v>0</v>
      </c>
      <c r="BI915" s="128">
        <f>IF(N915="nulová",J915,0)</f>
        <v>0</v>
      </c>
      <c r="BJ915" s="12" t="s">
        <v>37</v>
      </c>
      <c r="BK915" s="128">
        <f>ROUND(I915*H915,1)</f>
        <v>0</v>
      </c>
      <c r="BL915" s="12" t="s">
        <v>71</v>
      </c>
      <c r="BM915" s="12" t="s">
        <v>1040</v>
      </c>
    </row>
    <row r="916" spans="2:47" s="1" customFormat="1" ht="148.5">
      <c r="B916" s="23"/>
      <c r="C916" s="35"/>
      <c r="D916" s="129" t="s">
        <v>124</v>
      </c>
      <c r="E916" s="35"/>
      <c r="F916" s="130" t="s">
        <v>959</v>
      </c>
      <c r="G916" s="35"/>
      <c r="H916" s="35"/>
      <c r="I916" s="91"/>
      <c r="J916" s="35"/>
      <c r="K916" s="35"/>
      <c r="L916" s="33"/>
      <c r="M916" s="131"/>
      <c r="N916" s="24"/>
      <c r="O916" s="24"/>
      <c r="P916" s="24"/>
      <c r="Q916" s="24"/>
      <c r="R916" s="24"/>
      <c r="S916" s="24"/>
      <c r="T916" s="38"/>
      <c r="AT916" s="12" t="s">
        <v>124</v>
      </c>
      <c r="AU916" s="12" t="s">
        <v>70</v>
      </c>
    </row>
    <row r="917" spans="2:51" s="7" customFormat="1" ht="13.5">
      <c r="B917" s="142"/>
      <c r="C917" s="143"/>
      <c r="D917" s="129" t="s">
        <v>126</v>
      </c>
      <c r="E917" s="144" t="s">
        <v>7</v>
      </c>
      <c r="F917" s="145" t="s">
        <v>1041</v>
      </c>
      <c r="G917" s="143"/>
      <c r="H917" s="144" t="s">
        <v>7</v>
      </c>
      <c r="I917" s="146"/>
      <c r="J917" s="143"/>
      <c r="K917" s="143"/>
      <c r="L917" s="147"/>
      <c r="M917" s="148"/>
      <c r="N917" s="149"/>
      <c r="O917" s="149"/>
      <c r="P917" s="149"/>
      <c r="Q917" s="149"/>
      <c r="R917" s="149"/>
      <c r="S917" s="149"/>
      <c r="T917" s="150"/>
      <c r="AT917" s="151" t="s">
        <v>126</v>
      </c>
      <c r="AU917" s="151" t="s">
        <v>70</v>
      </c>
      <c r="AV917" s="7" t="s">
        <v>37</v>
      </c>
      <c r="AW917" s="7" t="s">
        <v>18</v>
      </c>
      <c r="AX917" s="7" t="s">
        <v>36</v>
      </c>
      <c r="AY917" s="151" t="s">
        <v>67</v>
      </c>
    </row>
    <row r="918" spans="2:51" s="7" customFormat="1" ht="13.5">
      <c r="B918" s="142"/>
      <c r="C918" s="143"/>
      <c r="D918" s="129" t="s">
        <v>126</v>
      </c>
      <c r="E918" s="144" t="s">
        <v>7</v>
      </c>
      <c r="F918" s="145" t="s">
        <v>1042</v>
      </c>
      <c r="G918" s="143"/>
      <c r="H918" s="144" t="s">
        <v>7</v>
      </c>
      <c r="I918" s="146"/>
      <c r="J918" s="143"/>
      <c r="K918" s="143"/>
      <c r="L918" s="147"/>
      <c r="M918" s="148"/>
      <c r="N918" s="149"/>
      <c r="O918" s="149"/>
      <c r="P918" s="149"/>
      <c r="Q918" s="149"/>
      <c r="R918" s="149"/>
      <c r="S918" s="149"/>
      <c r="T918" s="150"/>
      <c r="AT918" s="151" t="s">
        <v>126</v>
      </c>
      <c r="AU918" s="151" t="s">
        <v>70</v>
      </c>
      <c r="AV918" s="7" t="s">
        <v>37</v>
      </c>
      <c r="AW918" s="7" t="s">
        <v>18</v>
      </c>
      <c r="AX918" s="7" t="s">
        <v>36</v>
      </c>
      <c r="AY918" s="151" t="s">
        <v>67</v>
      </c>
    </row>
    <row r="919" spans="2:51" s="8" customFormat="1" ht="13.5">
      <c r="B919" s="152"/>
      <c r="C919" s="153"/>
      <c r="D919" s="129" t="s">
        <v>126</v>
      </c>
      <c r="E919" s="154" t="s">
        <v>7</v>
      </c>
      <c r="F919" s="155" t="s">
        <v>1043</v>
      </c>
      <c r="G919" s="153"/>
      <c r="H919" s="156">
        <v>6.16</v>
      </c>
      <c r="I919" s="157"/>
      <c r="J919" s="153"/>
      <c r="K919" s="153"/>
      <c r="L919" s="158"/>
      <c r="M919" s="159"/>
      <c r="N919" s="160"/>
      <c r="O919" s="160"/>
      <c r="P919" s="160"/>
      <c r="Q919" s="160"/>
      <c r="R919" s="160"/>
      <c r="S919" s="160"/>
      <c r="T919" s="161"/>
      <c r="AT919" s="162" t="s">
        <v>126</v>
      </c>
      <c r="AU919" s="162" t="s">
        <v>70</v>
      </c>
      <c r="AV919" s="8" t="s">
        <v>38</v>
      </c>
      <c r="AW919" s="8" t="s">
        <v>18</v>
      </c>
      <c r="AX919" s="8" t="s">
        <v>36</v>
      </c>
      <c r="AY919" s="162" t="s">
        <v>67</v>
      </c>
    </row>
    <row r="920" spans="2:51" s="7" customFormat="1" ht="13.5">
      <c r="B920" s="142"/>
      <c r="C920" s="143"/>
      <c r="D920" s="129" t="s">
        <v>126</v>
      </c>
      <c r="E920" s="144" t="s">
        <v>7</v>
      </c>
      <c r="F920" s="145" t="s">
        <v>1044</v>
      </c>
      <c r="G920" s="143"/>
      <c r="H920" s="144" t="s">
        <v>7</v>
      </c>
      <c r="I920" s="146"/>
      <c r="J920" s="143"/>
      <c r="K920" s="143"/>
      <c r="L920" s="147"/>
      <c r="M920" s="148"/>
      <c r="N920" s="149"/>
      <c r="O920" s="149"/>
      <c r="P920" s="149"/>
      <c r="Q920" s="149"/>
      <c r="R920" s="149"/>
      <c r="S920" s="149"/>
      <c r="T920" s="150"/>
      <c r="AT920" s="151" t="s">
        <v>126</v>
      </c>
      <c r="AU920" s="151" t="s">
        <v>70</v>
      </c>
      <c r="AV920" s="7" t="s">
        <v>37</v>
      </c>
      <c r="AW920" s="7" t="s">
        <v>18</v>
      </c>
      <c r="AX920" s="7" t="s">
        <v>36</v>
      </c>
      <c r="AY920" s="151" t="s">
        <v>67</v>
      </c>
    </row>
    <row r="921" spans="2:51" s="8" customFormat="1" ht="13.5">
      <c r="B921" s="152"/>
      <c r="C921" s="153"/>
      <c r="D921" s="129" t="s">
        <v>126</v>
      </c>
      <c r="E921" s="154" t="s">
        <v>7</v>
      </c>
      <c r="F921" s="155" t="s">
        <v>1045</v>
      </c>
      <c r="G921" s="153"/>
      <c r="H921" s="156">
        <v>5.07</v>
      </c>
      <c r="I921" s="157"/>
      <c r="J921" s="153"/>
      <c r="K921" s="153"/>
      <c r="L921" s="158"/>
      <c r="M921" s="159"/>
      <c r="N921" s="160"/>
      <c r="O921" s="160"/>
      <c r="P921" s="160"/>
      <c r="Q921" s="160"/>
      <c r="R921" s="160"/>
      <c r="S921" s="160"/>
      <c r="T921" s="161"/>
      <c r="AT921" s="162" t="s">
        <v>126</v>
      </c>
      <c r="AU921" s="162" t="s">
        <v>70</v>
      </c>
      <c r="AV921" s="8" t="s">
        <v>38</v>
      </c>
      <c r="AW921" s="8" t="s">
        <v>18</v>
      </c>
      <c r="AX921" s="8" t="s">
        <v>36</v>
      </c>
      <c r="AY921" s="162" t="s">
        <v>67</v>
      </c>
    </row>
    <row r="922" spans="2:51" s="7" customFormat="1" ht="13.5">
      <c r="B922" s="142"/>
      <c r="C922" s="143"/>
      <c r="D922" s="129" t="s">
        <v>126</v>
      </c>
      <c r="E922" s="144" t="s">
        <v>7</v>
      </c>
      <c r="F922" s="145" t="s">
        <v>1046</v>
      </c>
      <c r="G922" s="143"/>
      <c r="H922" s="144" t="s">
        <v>7</v>
      </c>
      <c r="I922" s="146"/>
      <c r="J922" s="143"/>
      <c r="K922" s="143"/>
      <c r="L922" s="147"/>
      <c r="M922" s="148"/>
      <c r="N922" s="149"/>
      <c r="O922" s="149"/>
      <c r="P922" s="149"/>
      <c r="Q922" s="149"/>
      <c r="R922" s="149"/>
      <c r="S922" s="149"/>
      <c r="T922" s="150"/>
      <c r="AT922" s="151" t="s">
        <v>126</v>
      </c>
      <c r="AU922" s="151" t="s">
        <v>70</v>
      </c>
      <c r="AV922" s="7" t="s">
        <v>37</v>
      </c>
      <c r="AW922" s="7" t="s">
        <v>18</v>
      </c>
      <c r="AX922" s="7" t="s">
        <v>36</v>
      </c>
      <c r="AY922" s="151" t="s">
        <v>67</v>
      </c>
    </row>
    <row r="923" spans="2:51" s="8" customFormat="1" ht="13.5">
      <c r="B923" s="152"/>
      <c r="C923" s="153"/>
      <c r="D923" s="129" t="s">
        <v>126</v>
      </c>
      <c r="E923" s="154" t="s">
        <v>7</v>
      </c>
      <c r="F923" s="155" t="s">
        <v>1047</v>
      </c>
      <c r="G923" s="153"/>
      <c r="H923" s="156">
        <v>6.69</v>
      </c>
      <c r="I923" s="157"/>
      <c r="J923" s="153"/>
      <c r="K923" s="153"/>
      <c r="L923" s="158"/>
      <c r="M923" s="159"/>
      <c r="N923" s="160"/>
      <c r="O923" s="160"/>
      <c r="P923" s="160"/>
      <c r="Q923" s="160"/>
      <c r="R923" s="160"/>
      <c r="S923" s="160"/>
      <c r="T923" s="161"/>
      <c r="AT923" s="162" t="s">
        <v>126</v>
      </c>
      <c r="AU923" s="162" t="s">
        <v>70</v>
      </c>
      <c r="AV923" s="8" t="s">
        <v>38</v>
      </c>
      <c r="AW923" s="8" t="s">
        <v>18</v>
      </c>
      <c r="AX923" s="8" t="s">
        <v>36</v>
      </c>
      <c r="AY923" s="162" t="s">
        <v>67</v>
      </c>
    </row>
    <row r="924" spans="2:51" s="9" customFormat="1" ht="13.5">
      <c r="B924" s="163"/>
      <c r="C924" s="164"/>
      <c r="D924" s="129" t="s">
        <v>126</v>
      </c>
      <c r="E924" s="165" t="s">
        <v>7</v>
      </c>
      <c r="F924" s="166" t="s">
        <v>155</v>
      </c>
      <c r="G924" s="164"/>
      <c r="H924" s="167">
        <v>17.92</v>
      </c>
      <c r="I924" s="168"/>
      <c r="J924" s="164"/>
      <c r="K924" s="164"/>
      <c r="L924" s="169"/>
      <c r="M924" s="170"/>
      <c r="N924" s="171"/>
      <c r="O924" s="171"/>
      <c r="P924" s="171"/>
      <c r="Q924" s="171"/>
      <c r="R924" s="171"/>
      <c r="S924" s="171"/>
      <c r="T924" s="172"/>
      <c r="AT924" s="173" t="s">
        <v>126</v>
      </c>
      <c r="AU924" s="173" t="s">
        <v>70</v>
      </c>
      <c r="AV924" s="9" t="s">
        <v>71</v>
      </c>
      <c r="AW924" s="9" t="s">
        <v>18</v>
      </c>
      <c r="AX924" s="9" t="s">
        <v>37</v>
      </c>
      <c r="AY924" s="173" t="s">
        <v>67</v>
      </c>
    </row>
    <row r="925" spans="2:65" s="1" customFormat="1" ht="16.5" customHeight="1">
      <c r="B925" s="23"/>
      <c r="C925" s="174" t="s">
        <v>1048</v>
      </c>
      <c r="D925" s="174" t="s">
        <v>179</v>
      </c>
      <c r="E925" s="175" t="s">
        <v>1049</v>
      </c>
      <c r="F925" s="176" t="s">
        <v>1050</v>
      </c>
      <c r="G925" s="177" t="s">
        <v>131</v>
      </c>
      <c r="H925" s="178">
        <v>18.82</v>
      </c>
      <c r="I925" s="179"/>
      <c r="J925" s="178">
        <f>ROUND(I925*H925,1)</f>
        <v>0</v>
      </c>
      <c r="K925" s="176" t="s">
        <v>122</v>
      </c>
      <c r="L925" s="180"/>
      <c r="M925" s="181" t="s">
        <v>7</v>
      </c>
      <c r="N925" s="182" t="s">
        <v>25</v>
      </c>
      <c r="O925" s="24"/>
      <c r="P925" s="126">
        <f>O925*H925</f>
        <v>0</v>
      </c>
      <c r="Q925" s="126">
        <v>0.006</v>
      </c>
      <c r="R925" s="126">
        <f>Q925*H925</f>
        <v>0.11292</v>
      </c>
      <c r="S925" s="126">
        <v>0</v>
      </c>
      <c r="T925" s="127">
        <f>S925*H925</f>
        <v>0</v>
      </c>
      <c r="AR925" s="12" t="s">
        <v>77</v>
      </c>
      <c r="AT925" s="12" t="s">
        <v>179</v>
      </c>
      <c r="AU925" s="12" t="s">
        <v>70</v>
      </c>
      <c r="AY925" s="12" t="s">
        <v>67</v>
      </c>
      <c r="BE925" s="128">
        <f>IF(N925="základní",J925,0)</f>
        <v>0</v>
      </c>
      <c r="BF925" s="128">
        <f>IF(N925="snížená",J925,0)</f>
        <v>0</v>
      </c>
      <c r="BG925" s="128">
        <f>IF(N925="zákl. přenesená",J925,0)</f>
        <v>0</v>
      </c>
      <c r="BH925" s="128">
        <f>IF(N925="sníž. přenesená",J925,0)</f>
        <v>0</v>
      </c>
      <c r="BI925" s="128">
        <f>IF(N925="nulová",J925,0)</f>
        <v>0</v>
      </c>
      <c r="BJ925" s="12" t="s">
        <v>37</v>
      </c>
      <c r="BK925" s="128">
        <f>ROUND(I925*H925,1)</f>
        <v>0</v>
      </c>
      <c r="BL925" s="12" t="s">
        <v>71</v>
      </c>
      <c r="BM925" s="12" t="s">
        <v>1051</v>
      </c>
    </row>
    <row r="926" spans="2:65" s="1" customFormat="1" ht="25.5" customHeight="1">
      <c r="B926" s="23"/>
      <c r="C926" s="118" t="s">
        <v>1052</v>
      </c>
      <c r="D926" s="118" t="s">
        <v>68</v>
      </c>
      <c r="E926" s="119" t="s">
        <v>1053</v>
      </c>
      <c r="F926" s="120" t="s">
        <v>1054</v>
      </c>
      <c r="G926" s="121" t="s">
        <v>131</v>
      </c>
      <c r="H926" s="122">
        <v>616.18</v>
      </c>
      <c r="I926" s="123"/>
      <c r="J926" s="122">
        <f>ROUND(I926*H926,1)</f>
        <v>0</v>
      </c>
      <c r="K926" s="120" t="s">
        <v>122</v>
      </c>
      <c r="L926" s="33"/>
      <c r="M926" s="124" t="s">
        <v>7</v>
      </c>
      <c r="N926" s="125" t="s">
        <v>25</v>
      </c>
      <c r="O926" s="24"/>
      <c r="P926" s="126">
        <f>O926*H926</f>
        <v>0</v>
      </c>
      <c r="Q926" s="126">
        <v>0.00938</v>
      </c>
      <c r="R926" s="126">
        <f>Q926*H926</f>
        <v>5.779768399999999</v>
      </c>
      <c r="S926" s="126">
        <v>0</v>
      </c>
      <c r="T926" s="127">
        <f>S926*H926</f>
        <v>0</v>
      </c>
      <c r="AR926" s="12" t="s">
        <v>71</v>
      </c>
      <c r="AT926" s="12" t="s">
        <v>68</v>
      </c>
      <c r="AU926" s="12" t="s">
        <v>70</v>
      </c>
      <c r="AY926" s="12" t="s">
        <v>67</v>
      </c>
      <c r="BE926" s="128">
        <f>IF(N926="základní",J926,0)</f>
        <v>0</v>
      </c>
      <c r="BF926" s="128">
        <f>IF(N926="snížená",J926,0)</f>
        <v>0</v>
      </c>
      <c r="BG926" s="128">
        <f>IF(N926="zákl. přenesená",J926,0)</f>
        <v>0</v>
      </c>
      <c r="BH926" s="128">
        <f>IF(N926="sníž. přenesená",J926,0)</f>
        <v>0</v>
      </c>
      <c r="BI926" s="128">
        <f>IF(N926="nulová",J926,0)</f>
        <v>0</v>
      </c>
      <c r="BJ926" s="12" t="s">
        <v>37</v>
      </c>
      <c r="BK926" s="128">
        <f>ROUND(I926*H926,1)</f>
        <v>0</v>
      </c>
      <c r="BL926" s="12" t="s">
        <v>71</v>
      </c>
      <c r="BM926" s="12" t="s">
        <v>1055</v>
      </c>
    </row>
    <row r="927" spans="2:47" s="1" customFormat="1" ht="148.5">
      <c r="B927" s="23"/>
      <c r="C927" s="35"/>
      <c r="D927" s="129" t="s">
        <v>124</v>
      </c>
      <c r="E927" s="35"/>
      <c r="F927" s="130" t="s">
        <v>959</v>
      </c>
      <c r="G927" s="35"/>
      <c r="H927" s="35"/>
      <c r="I927" s="91"/>
      <c r="J927" s="35"/>
      <c r="K927" s="35"/>
      <c r="L927" s="33"/>
      <c r="M927" s="131"/>
      <c r="N927" s="24"/>
      <c r="O927" s="24"/>
      <c r="P927" s="24"/>
      <c r="Q927" s="24"/>
      <c r="R927" s="24"/>
      <c r="S927" s="24"/>
      <c r="T927" s="38"/>
      <c r="AT927" s="12" t="s">
        <v>124</v>
      </c>
      <c r="AU927" s="12" t="s">
        <v>70</v>
      </c>
    </row>
    <row r="928" spans="2:51" s="7" customFormat="1" ht="13.5">
      <c r="B928" s="142"/>
      <c r="C928" s="143"/>
      <c r="D928" s="129" t="s">
        <v>126</v>
      </c>
      <c r="E928" s="144" t="s">
        <v>7</v>
      </c>
      <c r="F928" s="145" t="s">
        <v>1042</v>
      </c>
      <c r="G928" s="143"/>
      <c r="H928" s="144" t="s">
        <v>7</v>
      </c>
      <c r="I928" s="146"/>
      <c r="J928" s="143"/>
      <c r="K928" s="143"/>
      <c r="L928" s="147"/>
      <c r="M928" s="148"/>
      <c r="N928" s="149"/>
      <c r="O928" s="149"/>
      <c r="P928" s="149"/>
      <c r="Q928" s="149"/>
      <c r="R928" s="149"/>
      <c r="S928" s="149"/>
      <c r="T928" s="150"/>
      <c r="AT928" s="151" t="s">
        <v>126</v>
      </c>
      <c r="AU928" s="151" t="s">
        <v>70</v>
      </c>
      <c r="AV928" s="7" t="s">
        <v>37</v>
      </c>
      <c r="AW928" s="7" t="s">
        <v>18</v>
      </c>
      <c r="AX928" s="7" t="s">
        <v>36</v>
      </c>
      <c r="AY928" s="151" t="s">
        <v>67</v>
      </c>
    </row>
    <row r="929" spans="2:51" s="8" customFormat="1" ht="13.5">
      <c r="B929" s="152"/>
      <c r="C929" s="153"/>
      <c r="D929" s="129" t="s">
        <v>126</v>
      </c>
      <c r="E929" s="154" t="s">
        <v>7</v>
      </c>
      <c r="F929" s="155" t="s">
        <v>1056</v>
      </c>
      <c r="G929" s="153"/>
      <c r="H929" s="156">
        <v>238.52</v>
      </c>
      <c r="I929" s="157"/>
      <c r="J929" s="153"/>
      <c r="K929" s="153"/>
      <c r="L929" s="158"/>
      <c r="M929" s="159"/>
      <c r="N929" s="160"/>
      <c r="O929" s="160"/>
      <c r="P929" s="160"/>
      <c r="Q929" s="160"/>
      <c r="R929" s="160"/>
      <c r="S929" s="160"/>
      <c r="T929" s="161"/>
      <c r="AT929" s="162" t="s">
        <v>126</v>
      </c>
      <c r="AU929" s="162" t="s">
        <v>70</v>
      </c>
      <c r="AV929" s="8" t="s">
        <v>38</v>
      </c>
      <c r="AW929" s="8" t="s">
        <v>18</v>
      </c>
      <c r="AX929" s="8" t="s">
        <v>36</v>
      </c>
      <c r="AY929" s="162" t="s">
        <v>67</v>
      </c>
    </row>
    <row r="930" spans="2:51" s="8" customFormat="1" ht="13.5">
      <c r="B930" s="152"/>
      <c r="C930" s="153"/>
      <c r="D930" s="129" t="s">
        <v>126</v>
      </c>
      <c r="E930" s="154" t="s">
        <v>7</v>
      </c>
      <c r="F930" s="155" t="s">
        <v>1057</v>
      </c>
      <c r="G930" s="153"/>
      <c r="H930" s="156">
        <v>-11.04</v>
      </c>
      <c r="I930" s="157"/>
      <c r="J930" s="153"/>
      <c r="K930" s="153"/>
      <c r="L930" s="158"/>
      <c r="M930" s="159"/>
      <c r="N930" s="160"/>
      <c r="O930" s="160"/>
      <c r="P930" s="160"/>
      <c r="Q930" s="160"/>
      <c r="R930" s="160"/>
      <c r="S930" s="160"/>
      <c r="T930" s="161"/>
      <c r="AT930" s="162" t="s">
        <v>126</v>
      </c>
      <c r="AU930" s="162" t="s">
        <v>70</v>
      </c>
      <c r="AV930" s="8" t="s">
        <v>38</v>
      </c>
      <c r="AW930" s="8" t="s">
        <v>18</v>
      </c>
      <c r="AX930" s="8" t="s">
        <v>36</v>
      </c>
      <c r="AY930" s="162" t="s">
        <v>67</v>
      </c>
    </row>
    <row r="931" spans="2:51" s="7" customFormat="1" ht="13.5">
      <c r="B931" s="142"/>
      <c r="C931" s="143"/>
      <c r="D931" s="129" t="s">
        <v>126</v>
      </c>
      <c r="E931" s="144" t="s">
        <v>7</v>
      </c>
      <c r="F931" s="145" t="s">
        <v>1044</v>
      </c>
      <c r="G931" s="143"/>
      <c r="H931" s="144" t="s">
        <v>7</v>
      </c>
      <c r="I931" s="146"/>
      <c r="J931" s="143"/>
      <c r="K931" s="143"/>
      <c r="L931" s="147"/>
      <c r="M931" s="148"/>
      <c r="N931" s="149"/>
      <c r="O931" s="149"/>
      <c r="P931" s="149"/>
      <c r="Q931" s="149"/>
      <c r="R931" s="149"/>
      <c r="S931" s="149"/>
      <c r="T931" s="150"/>
      <c r="AT931" s="151" t="s">
        <v>126</v>
      </c>
      <c r="AU931" s="151" t="s">
        <v>70</v>
      </c>
      <c r="AV931" s="7" t="s">
        <v>37</v>
      </c>
      <c r="AW931" s="7" t="s">
        <v>18</v>
      </c>
      <c r="AX931" s="7" t="s">
        <v>36</v>
      </c>
      <c r="AY931" s="151" t="s">
        <v>67</v>
      </c>
    </row>
    <row r="932" spans="2:51" s="8" customFormat="1" ht="13.5">
      <c r="B932" s="152"/>
      <c r="C932" s="153"/>
      <c r="D932" s="129" t="s">
        <v>126</v>
      </c>
      <c r="E932" s="154" t="s">
        <v>7</v>
      </c>
      <c r="F932" s="155" t="s">
        <v>1058</v>
      </c>
      <c r="G932" s="153"/>
      <c r="H932" s="156">
        <v>148.74</v>
      </c>
      <c r="I932" s="157"/>
      <c r="J932" s="153"/>
      <c r="K932" s="153"/>
      <c r="L932" s="158"/>
      <c r="M932" s="159"/>
      <c r="N932" s="160"/>
      <c r="O932" s="160"/>
      <c r="P932" s="160"/>
      <c r="Q932" s="160"/>
      <c r="R932" s="160"/>
      <c r="S932" s="160"/>
      <c r="T932" s="161"/>
      <c r="AT932" s="162" t="s">
        <v>126</v>
      </c>
      <c r="AU932" s="162" t="s">
        <v>70</v>
      </c>
      <c r="AV932" s="8" t="s">
        <v>38</v>
      </c>
      <c r="AW932" s="8" t="s">
        <v>18</v>
      </c>
      <c r="AX932" s="8" t="s">
        <v>36</v>
      </c>
      <c r="AY932" s="162" t="s">
        <v>67</v>
      </c>
    </row>
    <row r="933" spans="2:51" s="8" customFormat="1" ht="13.5">
      <c r="B933" s="152"/>
      <c r="C933" s="153"/>
      <c r="D933" s="129" t="s">
        <v>126</v>
      </c>
      <c r="E933" s="154" t="s">
        <v>7</v>
      </c>
      <c r="F933" s="155" t="s">
        <v>1059</v>
      </c>
      <c r="G933" s="153"/>
      <c r="H933" s="156">
        <v>-10.99</v>
      </c>
      <c r="I933" s="157"/>
      <c r="J933" s="153"/>
      <c r="K933" s="153"/>
      <c r="L933" s="158"/>
      <c r="M933" s="159"/>
      <c r="N933" s="160"/>
      <c r="O933" s="160"/>
      <c r="P933" s="160"/>
      <c r="Q933" s="160"/>
      <c r="R933" s="160"/>
      <c r="S933" s="160"/>
      <c r="T933" s="161"/>
      <c r="AT933" s="162" t="s">
        <v>126</v>
      </c>
      <c r="AU933" s="162" t="s">
        <v>70</v>
      </c>
      <c r="AV933" s="8" t="s">
        <v>38</v>
      </c>
      <c r="AW933" s="8" t="s">
        <v>18</v>
      </c>
      <c r="AX933" s="8" t="s">
        <v>36</v>
      </c>
      <c r="AY933" s="162" t="s">
        <v>67</v>
      </c>
    </row>
    <row r="934" spans="2:51" s="7" customFormat="1" ht="13.5">
      <c r="B934" s="142"/>
      <c r="C934" s="143"/>
      <c r="D934" s="129" t="s">
        <v>126</v>
      </c>
      <c r="E934" s="144" t="s">
        <v>7</v>
      </c>
      <c r="F934" s="145" t="s">
        <v>1046</v>
      </c>
      <c r="G934" s="143"/>
      <c r="H934" s="144" t="s">
        <v>7</v>
      </c>
      <c r="I934" s="146"/>
      <c r="J934" s="143"/>
      <c r="K934" s="143"/>
      <c r="L934" s="147"/>
      <c r="M934" s="148"/>
      <c r="N934" s="149"/>
      <c r="O934" s="149"/>
      <c r="P934" s="149"/>
      <c r="Q934" s="149"/>
      <c r="R934" s="149"/>
      <c r="S934" s="149"/>
      <c r="T934" s="150"/>
      <c r="AT934" s="151" t="s">
        <v>126</v>
      </c>
      <c r="AU934" s="151" t="s">
        <v>70</v>
      </c>
      <c r="AV934" s="7" t="s">
        <v>37</v>
      </c>
      <c r="AW934" s="7" t="s">
        <v>18</v>
      </c>
      <c r="AX934" s="7" t="s">
        <v>36</v>
      </c>
      <c r="AY934" s="151" t="s">
        <v>67</v>
      </c>
    </row>
    <row r="935" spans="2:51" s="8" customFormat="1" ht="13.5">
      <c r="B935" s="152"/>
      <c r="C935" s="153"/>
      <c r="D935" s="129" t="s">
        <v>126</v>
      </c>
      <c r="E935" s="154" t="s">
        <v>7</v>
      </c>
      <c r="F935" s="155" t="s">
        <v>1060</v>
      </c>
      <c r="G935" s="153"/>
      <c r="H935" s="156">
        <v>265.7</v>
      </c>
      <c r="I935" s="157"/>
      <c r="J935" s="153"/>
      <c r="K935" s="153"/>
      <c r="L935" s="158"/>
      <c r="M935" s="159"/>
      <c r="N935" s="160"/>
      <c r="O935" s="160"/>
      <c r="P935" s="160"/>
      <c r="Q935" s="160"/>
      <c r="R935" s="160"/>
      <c r="S935" s="160"/>
      <c r="T935" s="161"/>
      <c r="AT935" s="162" t="s">
        <v>126</v>
      </c>
      <c r="AU935" s="162" t="s">
        <v>70</v>
      </c>
      <c r="AV935" s="8" t="s">
        <v>38</v>
      </c>
      <c r="AW935" s="8" t="s">
        <v>18</v>
      </c>
      <c r="AX935" s="8" t="s">
        <v>36</v>
      </c>
      <c r="AY935" s="162" t="s">
        <v>67</v>
      </c>
    </row>
    <row r="936" spans="2:51" s="8" customFormat="1" ht="13.5">
      <c r="B936" s="152"/>
      <c r="C936" s="153"/>
      <c r="D936" s="129" t="s">
        <v>126</v>
      </c>
      <c r="E936" s="154" t="s">
        <v>7</v>
      </c>
      <c r="F936" s="155" t="s">
        <v>1061</v>
      </c>
      <c r="G936" s="153"/>
      <c r="H936" s="156">
        <v>-14.75</v>
      </c>
      <c r="I936" s="157"/>
      <c r="J936" s="153"/>
      <c r="K936" s="153"/>
      <c r="L936" s="158"/>
      <c r="M936" s="159"/>
      <c r="N936" s="160"/>
      <c r="O936" s="160"/>
      <c r="P936" s="160"/>
      <c r="Q936" s="160"/>
      <c r="R936" s="160"/>
      <c r="S936" s="160"/>
      <c r="T936" s="161"/>
      <c r="AT936" s="162" t="s">
        <v>126</v>
      </c>
      <c r="AU936" s="162" t="s">
        <v>70</v>
      </c>
      <c r="AV936" s="8" t="s">
        <v>38</v>
      </c>
      <c r="AW936" s="8" t="s">
        <v>18</v>
      </c>
      <c r="AX936" s="8" t="s">
        <v>36</v>
      </c>
      <c r="AY936" s="162" t="s">
        <v>67</v>
      </c>
    </row>
    <row r="937" spans="2:51" s="9" customFormat="1" ht="13.5">
      <c r="B937" s="163"/>
      <c r="C937" s="164"/>
      <c r="D937" s="129" t="s">
        <v>126</v>
      </c>
      <c r="E937" s="165" t="s">
        <v>7</v>
      </c>
      <c r="F937" s="166" t="s">
        <v>155</v>
      </c>
      <c r="G937" s="164"/>
      <c r="H937" s="167">
        <v>616.18</v>
      </c>
      <c r="I937" s="168"/>
      <c r="J937" s="164"/>
      <c r="K937" s="164"/>
      <c r="L937" s="169"/>
      <c r="M937" s="170"/>
      <c r="N937" s="171"/>
      <c r="O937" s="171"/>
      <c r="P937" s="171"/>
      <c r="Q937" s="171"/>
      <c r="R937" s="171"/>
      <c r="S937" s="171"/>
      <c r="T937" s="172"/>
      <c r="AT937" s="173" t="s">
        <v>126</v>
      </c>
      <c r="AU937" s="173" t="s">
        <v>70</v>
      </c>
      <c r="AV937" s="9" t="s">
        <v>71</v>
      </c>
      <c r="AW937" s="9" t="s">
        <v>18</v>
      </c>
      <c r="AX937" s="9" t="s">
        <v>37</v>
      </c>
      <c r="AY937" s="173" t="s">
        <v>67</v>
      </c>
    </row>
    <row r="938" spans="2:65" s="1" customFormat="1" ht="16.5" customHeight="1">
      <c r="B938" s="23"/>
      <c r="C938" s="174" t="s">
        <v>1062</v>
      </c>
      <c r="D938" s="174" t="s">
        <v>179</v>
      </c>
      <c r="E938" s="175" t="s">
        <v>1034</v>
      </c>
      <c r="F938" s="176" t="s">
        <v>1035</v>
      </c>
      <c r="G938" s="177" t="s">
        <v>131</v>
      </c>
      <c r="H938" s="178">
        <v>646.99</v>
      </c>
      <c r="I938" s="179"/>
      <c r="J938" s="178">
        <f>ROUND(I938*H938,1)</f>
        <v>0</v>
      </c>
      <c r="K938" s="176" t="s">
        <v>7</v>
      </c>
      <c r="L938" s="180"/>
      <c r="M938" s="181" t="s">
        <v>7</v>
      </c>
      <c r="N938" s="182" t="s">
        <v>25</v>
      </c>
      <c r="O938" s="24"/>
      <c r="P938" s="126">
        <f>O938*H938</f>
        <v>0</v>
      </c>
      <c r="Q938" s="126">
        <v>0.0063</v>
      </c>
      <c r="R938" s="126">
        <f>Q938*H938</f>
        <v>4.076037</v>
      </c>
      <c r="S938" s="126">
        <v>0</v>
      </c>
      <c r="T938" s="127">
        <f>S938*H938</f>
        <v>0</v>
      </c>
      <c r="AR938" s="12" t="s">
        <v>77</v>
      </c>
      <c r="AT938" s="12" t="s">
        <v>179</v>
      </c>
      <c r="AU938" s="12" t="s">
        <v>70</v>
      </c>
      <c r="AY938" s="12" t="s">
        <v>67</v>
      </c>
      <c r="BE938" s="128">
        <f>IF(N938="základní",J938,0)</f>
        <v>0</v>
      </c>
      <c r="BF938" s="128">
        <f>IF(N938="snížená",J938,0)</f>
        <v>0</v>
      </c>
      <c r="BG938" s="128">
        <f>IF(N938="zákl. přenesená",J938,0)</f>
        <v>0</v>
      </c>
      <c r="BH938" s="128">
        <f>IF(N938="sníž. přenesená",J938,0)</f>
        <v>0</v>
      </c>
      <c r="BI938" s="128">
        <f>IF(N938="nulová",J938,0)</f>
        <v>0</v>
      </c>
      <c r="BJ938" s="12" t="s">
        <v>37</v>
      </c>
      <c r="BK938" s="128">
        <f>ROUND(I938*H938,1)</f>
        <v>0</v>
      </c>
      <c r="BL938" s="12" t="s">
        <v>71</v>
      </c>
      <c r="BM938" s="12" t="s">
        <v>1063</v>
      </c>
    </row>
    <row r="939" spans="2:65" s="1" customFormat="1" ht="25.5" customHeight="1">
      <c r="B939" s="23"/>
      <c r="C939" s="118" t="s">
        <v>1064</v>
      </c>
      <c r="D939" s="118" t="s">
        <v>68</v>
      </c>
      <c r="E939" s="119" t="s">
        <v>1065</v>
      </c>
      <c r="F939" s="120" t="s">
        <v>1066</v>
      </c>
      <c r="G939" s="121" t="s">
        <v>131</v>
      </c>
      <c r="H939" s="122">
        <v>16.69</v>
      </c>
      <c r="I939" s="123"/>
      <c r="J939" s="122">
        <f>ROUND(I939*H939,1)</f>
        <v>0</v>
      </c>
      <c r="K939" s="120" t="s">
        <v>122</v>
      </c>
      <c r="L939" s="33"/>
      <c r="M939" s="124" t="s">
        <v>7</v>
      </c>
      <c r="N939" s="125" t="s">
        <v>25</v>
      </c>
      <c r="O939" s="24"/>
      <c r="P939" s="126">
        <f>O939*H939</f>
        <v>0</v>
      </c>
      <c r="Q939" s="126">
        <v>0.00825</v>
      </c>
      <c r="R939" s="126">
        <f>Q939*H939</f>
        <v>0.13769250000000002</v>
      </c>
      <c r="S939" s="126">
        <v>0</v>
      </c>
      <c r="T939" s="127">
        <f>S939*H939</f>
        <v>0</v>
      </c>
      <c r="AR939" s="12" t="s">
        <v>71</v>
      </c>
      <c r="AT939" s="12" t="s">
        <v>68</v>
      </c>
      <c r="AU939" s="12" t="s">
        <v>70</v>
      </c>
      <c r="AY939" s="12" t="s">
        <v>67</v>
      </c>
      <c r="BE939" s="128">
        <f>IF(N939="základní",J939,0)</f>
        <v>0</v>
      </c>
      <c r="BF939" s="128">
        <f>IF(N939="snížená",J939,0)</f>
        <v>0</v>
      </c>
      <c r="BG939" s="128">
        <f>IF(N939="zákl. přenesená",J939,0)</f>
        <v>0</v>
      </c>
      <c r="BH939" s="128">
        <f>IF(N939="sníž. přenesená",J939,0)</f>
        <v>0</v>
      </c>
      <c r="BI939" s="128">
        <f>IF(N939="nulová",J939,0)</f>
        <v>0</v>
      </c>
      <c r="BJ939" s="12" t="s">
        <v>37</v>
      </c>
      <c r="BK939" s="128">
        <f>ROUND(I939*H939,1)</f>
        <v>0</v>
      </c>
      <c r="BL939" s="12" t="s">
        <v>71</v>
      </c>
      <c r="BM939" s="12" t="s">
        <v>1067</v>
      </c>
    </row>
    <row r="940" spans="2:47" s="1" customFormat="1" ht="148.5">
      <c r="B940" s="23"/>
      <c r="C940" s="35"/>
      <c r="D940" s="129" t="s">
        <v>124</v>
      </c>
      <c r="E940" s="35"/>
      <c r="F940" s="130" t="s">
        <v>959</v>
      </c>
      <c r="G940" s="35"/>
      <c r="H940" s="35"/>
      <c r="I940" s="91"/>
      <c r="J940" s="35"/>
      <c r="K940" s="35"/>
      <c r="L940" s="33"/>
      <c r="M940" s="131"/>
      <c r="N940" s="24"/>
      <c r="O940" s="24"/>
      <c r="P940" s="24"/>
      <c r="Q940" s="24"/>
      <c r="R940" s="24"/>
      <c r="S940" s="24"/>
      <c r="T940" s="38"/>
      <c r="AT940" s="12" t="s">
        <v>124</v>
      </c>
      <c r="AU940" s="12" t="s">
        <v>70</v>
      </c>
    </row>
    <row r="941" spans="2:51" s="7" customFormat="1" ht="13.5">
      <c r="B941" s="142"/>
      <c r="C941" s="143"/>
      <c r="D941" s="129" t="s">
        <v>126</v>
      </c>
      <c r="E941" s="144" t="s">
        <v>7</v>
      </c>
      <c r="F941" s="145" t="s">
        <v>148</v>
      </c>
      <c r="G941" s="143"/>
      <c r="H941" s="144" t="s">
        <v>7</v>
      </c>
      <c r="I941" s="146"/>
      <c r="J941" s="143"/>
      <c r="K941" s="143"/>
      <c r="L941" s="147"/>
      <c r="M941" s="148"/>
      <c r="N941" s="149"/>
      <c r="O941" s="149"/>
      <c r="P941" s="149"/>
      <c r="Q941" s="149"/>
      <c r="R941" s="149"/>
      <c r="S941" s="149"/>
      <c r="T941" s="150"/>
      <c r="AT941" s="151" t="s">
        <v>126</v>
      </c>
      <c r="AU941" s="151" t="s">
        <v>70</v>
      </c>
      <c r="AV941" s="7" t="s">
        <v>37</v>
      </c>
      <c r="AW941" s="7" t="s">
        <v>18</v>
      </c>
      <c r="AX941" s="7" t="s">
        <v>36</v>
      </c>
      <c r="AY941" s="151" t="s">
        <v>67</v>
      </c>
    </row>
    <row r="942" spans="2:51" s="8" customFormat="1" ht="13.5">
      <c r="B942" s="152"/>
      <c r="C942" s="153"/>
      <c r="D942" s="129" t="s">
        <v>126</v>
      </c>
      <c r="E942" s="154" t="s">
        <v>7</v>
      </c>
      <c r="F942" s="155" t="s">
        <v>1068</v>
      </c>
      <c r="G942" s="153"/>
      <c r="H942" s="156">
        <v>16.69</v>
      </c>
      <c r="I942" s="157"/>
      <c r="J942" s="153"/>
      <c r="K942" s="153"/>
      <c r="L942" s="158"/>
      <c r="M942" s="159"/>
      <c r="N942" s="160"/>
      <c r="O942" s="160"/>
      <c r="P942" s="160"/>
      <c r="Q942" s="160"/>
      <c r="R942" s="160"/>
      <c r="S942" s="160"/>
      <c r="T942" s="161"/>
      <c r="AT942" s="162" t="s">
        <v>126</v>
      </c>
      <c r="AU942" s="162" t="s">
        <v>70</v>
      </c>
      <c r="AV942" s="8" t="s">
        <v>38</v>
      </c>
      <c r="AW942" s="8" t="s">
        <v>18</v>
      </c>
      <c r="AX942" s="8" t="s">
        <v>36</v>
      </c>
      <c r="AY942" s="162" t="s">
        <v>67</v>
      </c>
    </row>
    <row r="943" spans="2:51" s="9" customFormat="1" ht="13.5">
      <c r="B943" s="163"/>
      <c r="C943" s="164"/>
      <c r="D943" s="129" t="s">
        <v>126</v>
      </c>
      <c r="E943" s="165" t="s">
        <v>7</v>
      </c>
      <c r="F943" s="166" t="s">
        <v>155</v>
      </c>
      <c r="G943" s="164"/>
      <c r="H943" s="167">
        <v>16.69</v>
      </c>
      <c r="I943" s="168"/>
      <c r="J943" s="164"/>
      <c r="K943" s="164"/>
      <c r="L943" s="169"/>
      <c r="M943" s="170"/>
      <c r="N943" s="171"/>
      <c r="O943" s="171"/>
      <c r="P943" s="171"/>
      <c r="Q943" s="171"/>
      <c r="R943" s="171"/>
      <c r="S943" s="171"/>
      <c r="T943" s="172"/>
      <c r="AT943" s="173" t="s">
        <v>126</v>
      </c>
      <c r="AU943" s="173" t="s">
        <v>70</v>
      </c>
      <c r="AV943" s="9" t="s">
        <v>71</v>
      </c>
      <c r="AW943" s="9" t="s">
        <v>1</v>
      </c>
      <c r="AX943" s="9" t="s">
        <v>37</v>
      </c>
      <c r="AY943" s="173" t="s">
        <v>67</v>
      </c>
    </row>
    <row r="944" spans="2:65" s="1" customFormat="1" ht="16.5" customHeight="1">
      <c r="B944" s="23"/>
      <c r="C944" s="174" t="s">
        <v>1069</v>
      </c>
      <c r="D944" s="174" t="s">
        <v>179</v>
      </c>
      <c r="E944" s="175" t="s">
        <v>1070</v>
      </c>
      <c r="F944" s="176" t="s">
        <v>1071</v>
      </c>
      <c r="G944" s="177" t="s">
        <v>131</v>
      </c>
      <c r="H944" s="178">
        <v>17.52</v>
      </c>
      <c r="I944" s="179"/>
      <c r="J944" s="178">
        <f>ROUND(I944*H944,1)</f>
        <v>0</v>
      </c>
      <c r="K944" s="176" t="s">
        <v>122</v>
      </c>
      <c r="L944" s="180"/>
      <c r="M944" s="181" t="s">
        <v>7</v>
      </c>
      <c r="N944" s="182" t="s">
        <v>25</v>
      </c>
      <c r="O944" s="24"/>
      <c r="P944" s="126">
        <f>O944*H944</f>
        <v>0</v>
      </c>
      <c r="Q944" s="126">
        <v>0.0024</v>
      </c>
      <c r="R944" s="126">
        <f>Q944*H944</f>
        <v>0.042047999999999995</v>
      </c>
      <c r="S944" s="126">
        <v>0</v>
      </c>
      <c r="T944" s="127">
        <f>S944*H944</f>
        <v>0</v>
      </c>
      <c r="AR944" s="12" t="s">
        <v>77</v>
      </c>
      <c r="AT944" s="12" t="s">
        <v>179</v>
      </c>
      <c r="AU944" s="12" t="s">
        <v>70</v>
      </c>
      <c r="AY944" s="12" t="s">
        <v>67</v>
      </c>
      <c r="BE944" s="128">
        <f>IF(N944="základní",J944,0)</f>
        <v>0</v>
      </c>
      <c r="BF944" s="128">
        <f>IF(N944="snížená",J944,0)</f>
        <v>0</v>
      </c>
      <c r="BG944" s="128">
        <f>IF(N944="zákl. přenesená",J944,0)</f>
        <v>0</v>
      </c>
      <c r="BH944" s="128">
        <f>IF(N944="sníž. přenesená",J944,0)</f>
        <v>0</v>
      </c>
      <c r="BI944" s="128">
        <f>IF(N944="nulová",J944,0)</f>
        <v>0</v>
      </c>
      <c r="BJ944" s="12" t="s">
        <v>37</v>
      </c>
      <c r="BK944" s="128">
        <f>ROUND(I944*H944,1)</f>
        <v>0</v>
      </c>
      <c r="BL944" s="12" t="s">
        <v>71</v>
      </c>
      <c r="BM944" s="12" t="s">
        <v>1072</v>
      </c>
    </row>
    <row r="945" spans="2:65" s="1" customFormat="1" ht="25.5" customHeight="1">
      <c r="B945" s="23"/>
      <c r="C945" s="118" t="s">
        <v>1073</v>
      </c>
      <c r="D945" s="118" t="s">
        <v>68</v>
      </c>
      <c r="E945" s="119" t="s">
        <v>1074</v>
      </c>
      <c r="F945" s="120" t="s">
        <v>1075</v>
      </c>
      <c r="G945" s="121" t="s">
        <v>131</v>
      </c>
      <c r="H945" s="122">
        <v>11.92</v>
      </c>
      <c r="I945" s="123"/>
      <c r="J945" s="122">
        <f>ROUND(I945*H945,1)</f>
        <v>0</v>
      </c>
      <c r="K945" s="120" t="s">
        <v>122</v>
      </c>
      <c r="L945" s="33"/>
      <c r="M945" s="124" t="s">
        <v>7</v>
      </c>
      <c r="N945" s="125" t="s">
        <v>25</v>
      </c>
      <c r="O945" s="24"/>
      <c r="P945" s="126">
        <f>O945*H945</f>
        <v>0</v>
      </c>
      <c r="Q945" s="126">
        <v>0.00832</v>
      </c>
      <c r="R945" s="126">
        <f>Q945*H945</f>
        <v>0.0991744</v>
      </c>
      <c r="S945" s="126">
        <v>0</v>
      </c>
      <c r="T945" s="127">
        <f>S945*H945</f>
        <v>0</v>
      </c>
      <c r="AR945" s="12" t="s">
        <v>71</v>
      </c>
      <c r="AT945" s="12" t="s">
        <v>68</v>
      </c>
      <c r="AU945" s="12" t="s">
        <v>70</v>
      </c>
      <c r="AY945" s="12" t="s">
        <v>67</v>
      </c>
      <c r="BE945" s="128">
        <f>IF(N945="základní",J945,0)</f>
        <v>0</v>
      </c>
      <c r="BF945" s="128">
        <f>IF(N945="snížená",J945,0)</f>
        <v>0</v>
      </c>
      <c r="BG945" s="128">
        <f>IF(N945="zákl. přenesená",J945,0)</f>
        <v>0</v>
      </c>
      <c r="BH945" s="128">
        <f>IF(N945="sníž. přenesená",J945,0)</f>
        <v>0</v>
      </c>
      <c r="BI945" s="128">
        <f>IF(N945="nulová",J945,0)</f>
        <v>0</v>
      </c>
      <c r="BJ945" s="12" t="s">
        <v>37</v>
      </c>
      <c r="BK945" s="128">
        <f>ROUND(I945*H945,1)</f>
        <v>0</v>
      </c>
      <c r="BL945" s="12" t="s">
        <v>71</v>
      </c>
      <c r="BM945" s="12" t="s">
        <v>1076</v>
      </c>
    </row>
    <row r="946" spans="2:47" s="1" customFormat="1" ht="148.5">
      <c r="B946" s="23"/>
      <c r="C946" s="35"/>
      <c r="D946" s="129" t="s">
        <v>124</v>
      </c>
      <c r="E946" s="35"/>
      <c r="F946" s="130" t="s">
        <v>959</v>
      </c>
      <c r="G946" s="35"/>
      <c r="H946" s="35"/>
      <c r="I946" s="91"/>
      <c r="J946" s="35"/>
      <c r="K946" s="35"/>
      <c r="L946" s="33"/>
      <c r="M946" s="131"/>
      <c r="N946" s="24"/>
      <c r="O946" s="24"/>
      <c r="P946" s="24"/>
      <c r="Q946" s="24"/>
      <c r="R946" s="24"/>
      <c r="S946" s="24"/>
      <c r="T946" s="38"/>
      <c r="AT946" s="12" t="s">
        <v>124</v>
      </c>
      <c r="AU946" s="12" t="s">
        <v>70</v>
      </c>
    </row>
    <row r="947" spans="2:51" s="7" customFormat="1" ht="13.5">
      <c r="B947" s="142"/>
      <c r="C947" s="143"/>
      <c r="D947" s="129" t="s">
        <v>126</v>
      </c>
      <c r="E947" s="144" t="s">
        <v>7</v>
      </c>
      <c r="F947" s="145" t="s">
        <v>1077</v>
      </c>
      <c r="G947" s="143"/>
      <c r="H947" s="144" t="s">
        <v>7</v>
      </c>
      <c r="I947" s="146"/>
      <c r="J947" s="143"/>
      <c r="K947" s="143"/>
      <c r="L947" s="147"/>
      <c r="M947" s="148"/>
      <c r="N947" s="149"/>
      <c r="O947" s="149"/>
      <c r="P947" s="149"/>
      <c r="Q947" s="149"/>
      <c r="R947" s="149"/>
      <c r="S947" s="149"/>
      <c r="T947" s="150"/>
      <c r="AT947" s="151" t="s">
        <v>126</v>
      </c>
      <c r="AU947" s="151" t="s">
        <v>70</v>
      </c>
      <c r="AV947" s="7" t="s">
        <v>37</v>
      </c>
      <c r="AW947" s="7" t="s">
        <v>18</v>
      </c>
      <c r="AX947" s="7" t="s">
        <v>36</v>
      </c>
      <c r="AY947" s="151" t="s">
        <v>67</v>
      </c>
    </row>
    <row r="948" spans="2:51" s="8" customFormat="1" ht="13.5">
      <c r="B948" s="152"/>
      <c r="C948" s="153"/>
      <c r="D948" s="129" t="s">
        <v>126</v>
      </c>
      <c r="E948" s="154" t="s">
        <v>7</v>
      </c>
      <c r="F948" s="155" t="s">
        <v>1078</v>
      </c>
      <c r="G948" s="153"/>
      <c r="H948" s="156">
        <v>11.92</v>
      </c>
      <c r="I948" s="157"/>
      <c r="J948" s="153"/>
      <c r="K948" s="153"/>
      <c r="L948" s="158"/>
      <c r="M948" s="159"/>
      <c r="N948" s="160"/>
      <c r="O948" s="160"/>
      <c r="P948" s="160"/>
      <c r="Q948" s="160"/>
      <c r="R948" s="160"/>
      <c r="S948" s="160"/>
      <c r="T948" s="161"/>
      <c r="AT948" s="162" t="s">
        <v>126</v>
      </c>
      <c r="AU948" s="162" t="s">
        <v>70</v>
      </c>
      <c r="AV948" s="8" t="s">
        <v>38</v>
      </c>
      <c r="AW948" s="8" t="s">
        <v>18</v>
      </c>
      <c r="AX948" s="8" t="s">
        <v>37</v>
      </c>
      <c r="AY948" s="162" t="s">
        <v>67</v>
      </c>
    </row>
    <row r="949" spans="2:65" s="1" customFormat="1" ht="16.5" customHeight="1">
      <c r="B949" s="23"/>
      <c r="C949" s="174" t="s">
        <v>1079</v>
      </c>
      <c r="D949" s="174" t="s">
        <v>179</v>
      </c>
      <c r="E949" s="175" t="s">
        <v>1080</v>
      </c>
      <c r="F949" s="176" t="s">
        <v>1081</v>
      </c>
      <c r="G949" s="177" t="s">
        <v>131</v>
      </c>
      <c r="H949" s="178">
        <v>12.52</v>
      </c>
      <c r="I949" s="179"/>
      <c r="J949" s="178">
        <f>ROUND(I949*H949,1)</f>
        <v>0</v>
      </c>
      <c r="K949" s="176" t="s">
        <v>122</v>
      </c>
      <c r="L949" s="180"/>
      <c r="M949" s="181" t="s">
        <v>7</v>
      </c>
      <c r="N949" s="182" t="s">
        <v>25</v>
      </c>
      <c r="O949" s="24"/>
      <c r="P949" s="126">
        <f>O949*H949</f>
        <v>0</v>
      </c>
      <c r="Q949" s="126">
        <v>0.0036</v>
      </c>
      <c r="R949" s="126">
        <f>Q949*H949</f>
        <v>0.045071999999999994</v>
      </c>
      <c r="S949" s="126">
        <v>0</v>
      </c>
      <c r="T949" s="127">
        <f>S949*H949</f>
        <v>0</v>
      </c>
      <c r="AR949" s="12" t="s">
        <v>77</v>
      </c>
      <c r="AT949" s="12" t="s">
        <v>179</v>
      </c>
      <c r="AU949" s="12" t="s">
        <v>70</v>
      </c>
      <c r="AY949" s="12" t="s">
        <v>67</v>
      </c>
      <c r="BE949" s="128">
        <f>IF(N949="základní",J949,0)</f>
        <v>0</v>
      </c>
      <c r="BF949" s="128">
        <f>IF(N949="snížená",J949,0)</f>
        <v>0</v>
      </c>
      <c r="BG949" s="128">
        <f>IF(N949="zákl. přenesená",J949,0)</f>
        <v>0</v>
      </c>
      <c r="BH949" s="128">
        <f>IF(N949="sníž. přenesená",J949,0)</f>
        <v>0</v>
      </c>
      <c r="BI949" s="128">
        <f>IF(N949="nulová",J949,0)</f>
        <v>0</v>
      </c>
      <c r="BJ949" s="12" t="s">
        <v>37</v>
      </c>
      <c r="BK949" s="128">
        <f>ROUND(I949*H949,1)</f>
        <v>0</v>
      </c>
      <c r="BL949" s="12" t="s">
        <v>71</v>
      </c>
      <c r="BM949" s="12" t="s">
        <v>1082</v>
      </c>
    </row>
    <row r="950" spans="2:65" s="1" customFormat="1" ht="16.5" customHeight="1">
      <c r="B950" s="23"/>
      <c r="C950" s="118" t="s">
        <v>1083</v>
      </c>
      <c r="D950" s="118" t="s">
        <v>68</v>
      </c>
      <c r="E950" s="119" t="s">
        <v>1084</v>
      </c>
      <c r="F950" s="120" t="s">
        <v>1085</v>
      </c>
      <c r="G950" s="121" t="s">
        <v>131</v>
      </c>
      <c r="H950" s="122">
        <v>5.44</v>
      </c>
      <c r="I950" s="123"/>
      <c r="J950" s="122">
        <f>ROUND(I950*H950,1)</f>
        <v>0</v>
      </c>
      <c r="K950" s="120" t="s">
        <v>122</v>
      </c>
      <c r="L950" s="33"/>
      <c r="M950" s="124" t="s">
        <v>7</v>
      </c>
      <c r="N950" s="125" t="s">
        <v>25</v>
      </c>
      <c r="O950" s="24"/>
      <c r="P950" s="126">
        <f>O950*H950</f>
        <v>0</v>
      </c>
      <c r="Q950" s="126">
        <v>0.0231</v>
      </c>
      <c r="R950" s="126">
        <f>Q950*H950</f>
        <v>0.125664</v>
      </c>
      <c r="S950" s="126">
        <v>0</v>
      </c>
      <c r="T950" s="127">
        <f>S950*H950</f>
        <v>0</v>
      </c>
      <c r="AR950" s="12" t="s">
        <v>71</v>
      </c>
      <c r="AT950" s="12" t="s">
        <v>68</v>
      </c>
      <c r="AU950" s="12" t="s">
        <v>70</v>
      </c>
      <c r="AY950" s="12" t="s">
        <v>67</v>
      </c>
      <c r="BE950" s="128">
        <f>IF(N950="základní",J950,0)</f>
        <v>0</v>
      </c>
      <c r="BF950" s="128">
        <f>IF(N950="snížená",J950,0)</f>
        <v>0</v>
      </c>
      <c r="BG950" s="128">
        <f>IF(N950="zákl. přenesená",J950,0)</f>
        <v>0</v>
      </c>
      <c r="BH950" s="128">
        <f>IF(N950="sníž. přenesená",J950,0)</f>
        <v>0</v>
      </c>
      <c r="BI950" s="128">
        <f>IF(N950="nulová",J950,0)</f>
        <v>0</v>
      </c>
      <c r="BJ950" s="12" t="s">
        <v>37</v>
      </c>
      <c r="BK950" s="128">
        <f>ROUND(I950*H950,1)</f>
        <v>0</v>
      </c>
      <c r="BL950" s="12" t="s">
        <v>71</v>
      </c>
      <c r="BM950" s="12" t="s">
        <v>1086</v>
      </c>
    </row>
    <row r="951" spans="2:47" s="1" customFormat="1" ht="54">
      <c r="B951" s="23"/>
      <c r="C951" s="35"/>
      <c r="D951" s="129" t="s">
        <v>124</v>
      </c>
      <c r="E951" s="35"/>
      <c r="F951" s="130" t="s">
        <v>1087</v>
      </c>
      <c r="G951" s="35"/>
      <c r="H951" s="35"/>
      <c r="I951" s="91"/>
      <c r="J951" s="35"/>
      <c r="K951" s="35"/>
      <c r="L951" s="33"/>
      <c r="M951" s="131"/>
      <c r="N951" s="24"/>
      <c r="O951" s="24"/>
      <c r="P951" s="24"/>
      <c r="Q951" s="24"/>
      <c r="R951" s="24"/>
      <c r="S951" s="24"/>
      <c r="T951" s="38"/>
      <c r="AT951" s="12" t="s">
        <v>124</v>
      </c>
      <c r="AU951" s="12" t="s">
        <v>70</v>
      </c>
    </row>
    <row r="952" spans="2:51" s="7" customFormat="1" ht="13.5">
      <c r="B952" s="142"/>
      <c r="C952" s="143"/>
      <c r="D952" s="129" t="s">
        <v>126</v>
      </c>
      <c r="E952" s="144" t="s">
        <v>7</v>
      </c>
      <c r="F952" s="145" t="s">
        <v>1044</v>
      </c>
      <c r="G952" s="143"/>
      <c r="H952" s="144" t="s">
        <v>7</v>
      </c>
      <c r="I952" s="146"/>
      <c r="J952" s="143"/>
      <c r="K952" s="143"/>
      <c r="L952" s="147"/>
      <c r="M952" s="148"/>
      <c r="N952" s="149"/>
      <c r="O952" s="149"/>
      <c r="P952" s="149"/>
      <c r="Q952" s="149"/>
      <c r="R952" s="149"/>
      <c r="S952" s="149"/>
      <c r="T952" s="150"/>
      <c r="AT952" s="151" t="s">
        <v>126</v>
      </c>
      <c r="AU952" s="151" t="s">
        <v>70</v>
      </c>
      <c r="AV952" s="7" t="s">
        <v>37</v>
      </c>
      <c r="AW952" s="7" t="s">
        <v>18</v>
      </c>
      <c r="AX952" s="7" t="s">
        <v>36</v>
      </c>
      <c r="AY952" s="151" t="s">
        <v>67</v>
      </c>
    </row>
    <row r="953" spans="2:51" s="8" customFormat="1" ht="13.5">
      <c r="B953" s="152"/>
      <c r="C953" s="153"/>
      <c r="D953" s="129" t="s">
        <v>126</v>
      </c>
      <c r="E953" s="154" t="s">
        <v>7</v>
      </c>
      <c r="F953" s="155" t="s">
        <v>1088</v>
      </c>
      <c r="G953" s="153"/>
      <c r="H953" s="156">
        <v>5.44</v>
      </c>
      <c r="I953" s="157"/>
      <c r="J953" s="153"/>
      <c r="K953" s="153"/>
      <c r="L953" s="158"/>
      <c r="M953" s="159"/>
      <c r="N953" s="160"/>
      <c r="O953" s="160"/>
      <c r="P953" s="160"/>
      <c r="Q953" s="160"/>
      <c r="R953" s="160"/>
      <c r="S953" s="160"/>
      <c r="T953" s="161"/>
      <c r="AT953" s="162" t="s">
        <v>126</v>
      </c>
      <c r="AU953" s="162" t="s">
        <v>70</v>
      </c>
      <c r="AV953" s="8" t="s">
        <v>38</v>
      </c>
      <c r="AW953" s="8" t="s">
        <v>18</v>
      </c>
      <c r="AX953" s="8" t="s">
        <v>37</v>
      </c>
      <c r="AY953" s="162" t="s">
        <v>67</v>
      </c>
    </row>
    <row r="954" spans="2:65" s="1" customFormat="1" ht="25.5" customHeight="1">
      <c r="B954" s="23"/>
      <c r="C954" s="118" t="s">
        <v>1089</v>
      </c>
      <c r="D954" s="118" t="s">
        <v>68</v>
      </c>
      <c r="E954" s="119" t="s">
        <v>1090</v>
      </c>
      <c r="F954" s="120" t="s">
        <v>1091</v>
      </c>
      <c r="G954" s="121" t="s">
        <v>131</v>
      </c>
      <c r="H954" s="122">
        <v>83.31</v>
      </c>
      <c r="I954" s="123"/>
      <c r="J954" s="122">
        <f>ROUND(I954*H954,1)</f>
        <v>0</v>
      </c>
      <c r="K954" s="120" t="s">
        <v>122</v>
      </c>
      <c r="L954" s="33"/>
      <c r="M954" s="124" t="s">
        <v>7</v>
      </c>
      <c r="N954" s="125" t="s">
        <v>25</v>
      </c>
      <c r="O954" s="24"/>
      <c r="P954" s="126">
        <f>O954*H954</f>
        <v>0</v>
      </c>
      <c r="Q954" s="126">
        <v>0.00348</v>
      </c>
      <c r="R954" s="126">
        <f>Q954*H954</f>
        <v>0.28991880000000003</v>
      </c>
      <c r="S954" s="126">
        <v>0</v>
      </c>
      <c r="T954" s="127">
        <f>S954*H954</f>
        <v>0</v>
      </c>
      <c r="AR954" s="12" t="s">
        <v>71</v>
      </c>
      <c r="AT954" s="12" t="s">
        <v>68</v>
      </c>
      <c r="AU954" s="12" t="s">
        <v>70</v>
      </c>
      <c r="AY954" s="12" t="s">
        <v>67</v>
      </c>
      <c r="BE954" s="128">
        <f>IF(N954="základní",J954,0)</f>
        <v>0</v>
      </c>
      <c r="BF954" s="128">
        <f>IF(N954="snížená",J954,0)</f>
        <v>0</v>
      </c>
      <c r="BG954" s="128">
        <f>IF(N954="zákl. přenesená",J954,0)</f>
        <v>0</v>
      </c>
      <c r="BH954" s="128">
        <f>IF(N954="sníž. přenesená",J954,0)</f>
        <v>0</v>
      </c>
      <c r="BI954" s="128">
        <f>IF(N954="nulová",J954,0)</f>
        <v>0</v>
      </c>
      <c r="BJ954" s="12" t="s">
        <v>37</v>
      </c>
      <c r="BK954" s="128">
        <f>ROUND(I954*H954,1)</f>
        <v>0</v>
      </c>
      <c r="BL954" s="12" t="s">
        <v>71</v>
      </c>
      <c r="BM954" s="12" t="s">
        <v>1092</v>
      </c>
    </row>
    <row r="955" spans="2:51" s="7" customFormat="1" ht="13.5">
      <c r="B955" s="142"/>
      <c r="C955" s="143"/>
      <c r="D955" s="129" t="s">
        <v>126</v>
      </c>
      <c r="E955" s="144" t="s">
        <v>7</v>
      </c>
      <c r="F955" s="145" t="s">
        <v>1093</v>
      </c>
      <c r="G955" s="143"/>
      <c r="H955" s="144" t="s">
        <v>7</v>
      </c>
      <c r="I955" s="146"/>
      <c r="J955" s="143"/>
      <c r="K955" s="143"/>
      <c r="L955" s="147"/>
      <c r="M955" s="148"/>
      <c r="N955" s="149"/>
      <c r="O955" s="149"/>
      <c r="P955" s="149"/>
      <c r="Q955" s="149"/>
      <c r="R955" s="149"/>
      <c r="S955" s="149"/>
      <c r="T955" s="150"/>
      <c r="AT955" s="151" t="s">
        <v>126</v>
      </c>
      <c r="AU955" s="151" t="s">
        <v>70</v>
      </c>
      <c r="AV955" s="7" t="s">
        <v>37</v>
      </c>
      <c r="AW955" s="7" t="s">
        <v>18</v>
      </c>
      <c r="AX955" s="7" t="s">
        <v>36</v>
      </c>
      <c r="AY955" s="151" t="s">
        <v>67</v>
      </c>
    </row>
    <row r="956" spans="2:51" s="8" customFormat="1" ht="13.5">
      <c r="B956" s="152"/>
      <c r="C956" s="153"/>
      <c r="D956" s="129" t="s">
        <v>126</v>
      </c>
      <c r="E956" s="154" t="s">
        <v>7</v>
      </c>
      <c r="F956" s="155" t="s">
        <v>1094</v>
      </c>
      <c r="G956" s="153"/>
      <c r="H956" s="156">
        <v>23.36</v>
      </c>
      <c r="I956" s="157"/>
      <c r="J956" s="153"/>
      <c r="K956" s="153"/>
      <c r="L956" s="158"/>
      <c r="M956" s="159"/>
      <c r="N956" s="160"/>
      <c r="O956" s="160"/>
      <c r="P956" s="160"/>
      <c r="Q956" s="160"/>
      <c r="R956" s="160"/>
      <c r="S956" s="160"/>
      <c r="T956" s="161"/>
      <c r="AT956" s="162" t="s">
        <v>126</v>
      </c>
      <c r="AU956" s="162" t="s">
        <v>70</v>
      </c>
      <c r="AV956" s="8" t="s">
        <v>38</v>
      </c>
      <c r="AW956" s="8" t="s">
        <v>18</v>
      </c>
      <c r="AX956" s="8" t="s">
        <v>36</v>
      </c>
      <c r="AY956" s="162" t="s">
        <v>67</v>
      </c>
    </row>
    <row r="957" spans="2:51" s="7" customFormat="1" ht="13.5">
      <c r="B957" s="142"/>
      <c r="C957" s="143"/>
      <c r="D957" s="129" t="s">
        <v>126</v>
      </c>
      <c r="E957" s="144" t="s">
        <v>7</v>
      </c>
      <c r="F957" s="145" t="s">
        <v>427</v>
      </c>
      <c r="G957" s="143"/>
      <c r="H957" s="144" t="s">
        <v>7</v>
      </c>
      <c r="I957" s="146"/>
      <c r="J957" s="143"/>
      <c r="K957" s="143"/>
      <c r="L957" s="147"/>
      <c r="M957" s="148"/>
      <c r="N957" s="149"/>
      <c r="O957" s="149"/>
      <c r="P957" s="149"/>
      <c r="Q957" s="149"/>
      <c r="R957" s="149"/>
      <c r="S957" s="149"/>
      <c r="T957" s="150"/>
      <c r="AT957" s="151" t="s">
        <v>126</v>
      </c>
      <c r="AU957" s="151" t="s">
        <v>70</v>
      </c>
      <c r="AV957" s="7" t="s">
        <v>37</v>
      </c>
      <c r="AW957" s="7" t="s">
        <v>18</v>
      </c>
      <c r="AX957" s="7" t="s">
        <v>36</v>
      </c>
      <c r="AY957" s="151" t="s">
        <v>67</v>
      </c>
    </row>
    <row r="958" spans="2:51" s="8" customFormat="1" ht="13.5">
      <c r="B958" s="152"/>
      <c r="C958" s="153"/>
      <c r="D958" s="129" t="s">
        <v>126</v>
      </c>
      <c r="E958" s="154" t="s">
        <v>7</v>
      </c>
      <c r="F958" s="155" t="s">
        <v>1095</v>
      </c>
      <c r="G958" s="153"/>
      <c r="H958" s="156">
        <v>62.49</v>
      </c>
      <c r="I958" s="157"/>
      <c r="J958" s="153"/>
      <c r="K958" s="153"/>
      <c r="L958" s="158"/>
      <c r="M958" s="159"/>
      <c r="N958" s="160"/>
      <c r="O958" s="160"/>
      <c r="P958" s="160"/>
      <c r="Q958" s="160"/>
      <c r="R958" s="160"/>
      <c r="S958" s="160"/>
      <c r="T958" s="161"/>
      <c r="AT958" s="162" t="s">
        <v>126</v>
      </c>
      <c r="AU958" s="162" t="s">
        <v>70</v>
      </c>
      <c r="AV958" s="8" t="s">
        <v>38</v>
      </c>
      <c r="AW958" s="8" t="s">
        <v>18</v>
      </c>
      <c r="AX958" s="8" t="s">
        <v>36</v>
      </c>
      <c r="AY958" s="162" t="s">
        <v>67</v>
      </c>
    </row>
    <row r="959" spans="2:51" s="8" customFormat="1" ht="13.5">
      <c r="B959" s="152"/>
      <c r="C959" s="153"/>
      <c r="D959" s="129" t="s">
        <v>126</v>
      </c>
      <c r="E959" s="154" t="s">
        <v>7</v>
      </c>
      <c r="F959" s="155" t="s">
        <v>997</v>
      </c>
      <c r="G959" s="153"/>
      <c r="H959" s="156">
        <v>-2.54</v>
      </c>
      <c r="I959" s="157"/>
      <c r="J959" s="153"/>
      <c r="K959" s="153"/>
      <c r="L959" s="158"/>
      <c r="M959" s="159"/>
      <c r="N959" s="160"/>
      <c r="O959" s="160"/>
      <c r="P959" s="160"/>
      <c r="Q959" s="160"/>
      <c r="R959" s="160"/>
      <c r="S959" s="160"/>
      <c r="T959" s="161"/>
      <c r="AT959" s="162" t="s">
        <v>126</v>
      </c>
      <c r="AU959" s="162" t="s">
        <v>70</v>
      </c>
      <c r="AV959" s="8" t="s">
        <v>38</v>
      </c>
      <c r="AW959" s="8" t="s">
        <v>18</v>
      </c>
      <c r="AX959" s="8" t="s">
        <v>36</v>
      </c>
      <c r="AY959" s="162" t="s">
        <v>67</v>
      </c>
    </row>
    <row r="960" spans="2:51" s="9" customFormat="1" ht="13.5">
      <c r="B960" s="163"/>
      <c r="C960" s="164"/>
      <c r="D960" s="129" t="s">
        <v>126</v>
      </c>
      <c r="E960" s="165" t="s">
        <v>7</v>
      </c>
      <c r="F960" s="166" t="s">
        <v>155</v>
      </c>
      <c r="G960" s="164"/>
      <c r="H960" s="167">
        <v>83.31</v>
      </c>
      <c r="I960" s="168"/>
      <c r="J960" s="164"/>
      <c r="K960" s="164"/>
      <c r="L960" s="169"/>
      <c r="M960" s="170"/>
      <c r="N960" s="171"/>
      <c r="O960" s="171"/>
      <c r="P960" s="171"/>
      <c r="Q960" s="171"/>
      <c r="R960" s="171"/>
      <c r="S960" s="171"/>
      <c r="T960" s="172"/>
      <c r="AT960" s="173" t="s">
        <v>126</v>
      </c>
      <c r="AU960" s="173" t="s">
        <v>70</v>
      </c>
      <c r="AV960" s="9" t="s">
        <v>71</v>
      </c>
      <c r="AW960" s="9" t="s">
        <v>1</v>
      </c>
      <c r="AX960" s="9" t="s">
        <v>37</v>
      </c>
      <c r="AY960" s="173" t="s">
        <v>67</v>
      </c>
    </row>
    <row r="961" spans="2:65" s="1" customFormat="1" ht="25.5" customHeight="1">
      <c r="B961" s="23"/>
      <c r="C961" s="118" t="s">
        <v>1096</v>
      </c>
      <c r="D961" s="118" t="s">
        <v>68</v>
      </c>
      <c r="E961" s="119" t="s">
        <v>1097</v>
      </c>
      <c r="F961" s="120" t="s">
        <v>1098</v>
      </c>
      <c r="G961" s="121" t="s">
        <v>131</v>
      </c>
      <c r="H961" s="122">
        <v>761.44</v>
      </c>
      <c r="I961" s="123"/>
      <c r="J961" s="122">
        <f>ROUND(I961*H961,1)</f>
        <v>0</v>
      </c>
      <c r="K961" s="120" t="s">
        <v>122</v>
      </c>
      <c r="L961" s="33"/>
      <c r="M961" s="124" t="s">
        <v>7</v>
      </c>
      <c r="N961" s="125" t="s">
        <v>25</v>
      </c>
      <c r="O961" s="24"/>
      <c r="P961" s="126">
        <f>O961*H961</f>
        <v>0</v>
      </c>
      <c r="Q961" s="126">
        <v>0</v>
      </c>
      <c r="R961" s="126">
        <f>Q961*H961</f>
        <v>0</v>
      </c>
      <c r="S961" s="126">
        <v>0</v>
      </c>
      <c r="T961" s="127">
        <f>S961*H961</f>
        <v>0</v>
      </c>
      <c r="AR961" s="12" t="s">
        <v>71</v>
      </c>
      <c r="AT961" s="12" t="s">
        <v>68</v>
      </c>
      <c r="AU961" s="12" t="s">
        <v>70</v>
      </c>
      <c r="AY961" s="12" t="s">
        <v>67</v>
      </c>
      <c r="BE961" s="128">
        <f>IF(N961="základní",J961,0)</f>
        <v>0</v>
      </c>
      <c r="BF961" s="128">
        <f>IF(N961="snížená",J961,0)</f>
        <v>0</v>
      </c>
      <c r="BG961" s="128">
        <f>IF(N961="zákl. přenesená",J961,0)</f>
        <v>0</v>
      </c>
      <c r="BH961" s="128">
        <f>IF(N961="sníž. přenesená",J961,0)</f>
        <v>0</v>
      </c>
      <c r="BI961" s="128">
        <f>IF(N961="nulová",J961,0)</f>
        <v>0</v>
      </c>
      <c r="BJ961" s="12" t="s">
        <v>37</v>
      </c>
      <c r="BK961" s="128">
        <f>ROUND(I961*H961,1)</f>
        <v>0</v>
      </c>
      <c r="BL961" s="12" t="s">
        <v>71</v>
      </c>
      <c r="BM961" s="12" t="s">
        <v>1099</v>
      </c>
    </row>
    <row r="962" spans="2:47" s="1" customFormat="1" ht="67.5">
      <c r="B962" s="23"/>
      <c r="C962" s="35"/>
      <c r="D962" s="129" t="s">
        <v>124</v>
      </c>
      <c r="E962" s="35"/>
      <c r="F962" s="130" t="s">
        <v>1100</v>
      </c>
      <c r="G962" s="35"/>
      <c r="H962" s="35"/>
      <c r="I962" s="91"/>
      <c r="J962" s="35"/>
      <c r="K962" s="35"/>
      <c r="L962" s="33"/>
      <c r="M962" s="131"/>
      <c r="N962" s="24"/>
      <c r="O962" s="24"/>
      <c r="P962" s="24"/>
      <c r="Q962" s="24"/>
      <c r="R962" s="24"/>
      <c r="S962" s="24"/>
      <c r="T962" s="38"/>
      <c r="AT962" s="12" t="s">
        <v>124</v>
      </c>
      <c r="AU962" s="12" t="s">
        <v>70</v>
      </c>
    </row>
    <row r="963" spans="2:51" s="8" customFormat="1" ht="13.5">
      <c r="B963" s="152"/>
      <c r="C963" s="153"/>
      <c r="D963" s="129" t="s">
        <v>126</v>
      </c>
      <c r="E963" s="154" t="s">
        <v>7</v>
      </c>
      <c r="F963" s="155" t="s">
        <v>1101</v>
      </c>
      <c r="G963" s="153"/>
      <c r="H963" s="156">
        <v>761.44</v>
      </c>
      <c r="I963" s="157"/>
      <c r="J963" s="153"/>
      <c r="K963" s="153"/>
      <c r="L963" s="158"/>
      <c r="M963" s="159"/>
      <c r="N963" s="160"/>
      <c r="O963" s="160"/>
      <c r="P963" s="160"/>
      <c r="Q963" s="160"/>
      <c r="R963" s="160"/>
      <c r="S963" s="160"/>
      <c r="T963" s="161"/>
      <c r="AT963" s="162" t="s">
        <v>126</v>
      </c>
      <c r="AU963" s="162" t="s">
        <v>70</v>
      </c>
      <c r="AV963" s="8" t="s">
        <v>38</v>
      </c>
      <c r="AW963" s="8" t="s">
        <v>18</v>
      </c>
      <c r="AX963" s="8" t="s">
        <v>36</v>
      </c>
      <c r="AY963" s="162" t="s">
        <v>67</v>
      </c>
    </row>
    <row r="964" spans="2:51" s="9" customFormat="1" ht="13.5">
      <c r="B964" s="163"/>
      <c r="C964" s="164"/>
      <c r="D964" s="129" t="s">
        <v>126</v>
      </c>
      <c r="E964" s="165" t="s">
        <v>7</v>
      </c>
      <c r="F964" s="166" t="s">
        <v>155</v>
      </c>
      <c r="G964" s="164"/>
      <c r="H964" s="167">
        <v>761.44</v>
      </c>
      <c r="I964" s="168"/>
      <c r="J964" s="164"/>
      <c r="K964" s="164"/>
      <c r="L964" s="169"/>
      <c r="M964" s="170"/>
      <c r="N964" s="171"/>
      <c r="O964" s="171"/>
      <c r="P964" s="171"/>
      <c r="Q964" s="171"/>
      <c r="R964" s="171"/>
      <c r="S964" s="171"/>
      <c r="T964" s="172"/>
      <c r="AT964" s="173" t="s">
        <v>126</v>
      </c>
      <c r="AU964" s="173" t="s">
        <v>70</v>
      </c>
      <c r="AV964" s="9" t="s">
        <v>71</v>
      </c>
      <c r="AW964" s="9" t="s">
        <v>1</v>
      </c>
      <c r="AX964" s="9" t="s">
        <v>37</v>
      </c>
      <c r="AY964" s="173" t="s">
        <v>67</v>
      </c>
    </row>
    <row r="965" spans="2:65" s="1" customFormat="1" ht="25.5" customHeight="1">
      <c r="B965" s="23"/>
      <c r="C965" s="118" t="s">
        <v>1102</v>
      </c>
      <c r="D965" s="118" t="s">
        <v>68</v>
      </c>
      <c r="E965" s="119" t="s">
        <v>1103</v>
      </c>
      <c r="F965" s="120" t="s">
        <v>1104</v>
      </c>
      <c r="G965" s="121" t="s">
        <v>131</v>
      </c>
      <c r="H965" s="122">
        <v>34264.8</v>
      </c>
      <c r="I965" s="123"/>
      <c r="J965" s="122">
        <f>ROUND(I965*H965,1)</f>
        <v>0</v>
      </c>
      <c r="K965" s="120" t="s">
        <v>122</v>
      </c>
      <c r="L965" s="33"/>
      <c r="M965" s="124" t="s">
        <v>7</v>
      </c>
      <c r="N965" s="125" t="s">
        <v>25</v>
      </c>
      <c r="O965" s="24"/>
      <c r="P965" s="126">
        <f>O965*H965</f>
        <v>0</v>
      </c>
      <c r="Q965" s="126">
        <v>0</v>
      </c>
      <c r="R965" s="126">
        <f>Q965*H965</f>
        <v>0</v>
      </c>
      <c r="S965" s="126">
        <v>0</v>
      </c>
      <c r="T965" s="127">
        <f>S965*H965</f>
        <v>0</v>
      </c>
      <c r="AR965" s="12" t="s">
        <v>71</v>
      </c>
      <c r="AT965" s="12" t="s">
        <v>68</v>
      </c>
      <c r="AU965" s="12" t="s">
        <v>70</v>
      </c>
      <c r="AY965" s="12" t="s">
        <v>67</v>
      </c>
      <c r="BE965" s="128">
        <f>IF(N965="základní",J965,0)</f>
        <v>0</v>
      </c>
      <c r="BF965" s="128">
        <f>IF(N965="snížená",J965,0)</f>
        <v>0</v>
      </c>
      <c r="BG965" s="128">
        <f>IF(N965="zákl. přenesená",J965,0)</f>
        <v>0</v>
      </c>
      <c r="BH965" s="128">
        <f>IF(N965="sníž. přenesená",J965,0)</f>
        <v>0</v>
      </c>
      <c r="BI965" s="128">
        <f>IF(N965="nulová",J965,0)</f>
        <v>0</v>
      </c>
      <c r="BJ965" s="12" t="s">
        <v>37</v>
      </c>
      <c r="BK965" s="128">
        <f>ROUND(I965*H965,1)</f>
        <v>0</v>
      </c>
      <c r="BL965" s="12" t="s">
        <v>71</v>
      </c>
      <c r="BM965" s="12" t="s">
        <v>1105</v>
      </c>
    </row>
    <row r="966" spans="2:47" s="1" customFormat="1" ht="67.5">
      <c r="B966" s="23"/>
      <c r="C966" s="35"/>
      <c r="D966" s="129" t="s">
        <v>124</v>
      </c>
      <c r="E966" s="35"/>
      <c r="F966" s="130" t="s">
        <v>1100</v>
      </c>
      <c r="G966" s="35"/>
      <c r="H966" s="35"/>
      <c r="I966" s="91"/>
      <c r="J966" s="35"/>
      <c r="K966" s="35"/>
      <c r="L966" s="33"/>
      <c r="M966" s="131"/>
      <c r="N966" s="24"/>
      <c r="O966" s="24"/>
      <c r="P966" s="24"/>
      <c r="Q966" s="24"/>
      <c r="R966" s="24"/>
      <c r="S966" s="24"/>
      <c r="T966" s="38"/>
      <c r="AT966" s="12" t="s">
        <v>124</v>
      </c>
      <c r="AU966" s="12" t="s">
        <v>70</v>
      </c>
    </row>
    <row r="967" spans="2:65" s="1" customFormat="1" ht="25.5" customHeight="1">
      <c r="B967" s="23"/>
      <c r="C967" s="118" t="s">
        <v>1106</v>
      </c>
      <c r="D967" s="118" t="s">
        <v>68</v>
      </c>
      <c r="E967" s="119" t="s">
        <v>1107</v>
      </c>
      <c r="F967" s="120" t="s">
        <v>1108</v>
      </c>
      <c r="G967" s="121" t="s">
        <v>131</v>
      </c>
      <c r="H967" s="122">
        <v>761.44</v>
      </c>
      <c r="I967" s="123"/>
      <c r="J967" s="122">
        <f>ROUND(I967*H967,1)</f>
        <v>0</v>
      </c>
      <c r="K967" s="120" t="s">
        <v>122</v>
      </c>
      <c r="L967" s="33"/>
      <c r="M967" s="124" t="s">
        <v>7</v>
      </c>
      <c r="N967" s="125" t="s">
        <v>25</v>
      </c>
      <c r="O967" s="24"/>
      <c r="P967" s="126">
        <f>O967*H967</f>
        <v>0</v>
      </c>
      <c r="Q967" s="126">
        <v>0</v>
      </c>
      <c r="R967" s="126">
        <f>Q967*H967</f>
        <v>0</v>
      </c>
      <c r="S967" s="126">
        <v>0</v>
      </c>
      <c r="T967" s="127">
        <f>S967*H967</f>
        <v>0</v>
      </c>
      <c r="AR967" s="12" t="s">
        <v>71</v>
      </c>
      <c r="AT967" s="12" t="s">
        <v>68</v>
      </c>
      <c r="AU967" s="12" t="s">
        <v>70</v>
      </c>
      <c r="AY967" s="12" t="s">
        <v>67</v>
      </c>
      <c r="BE967" s="128">
        <f>IF(N967="základní",J967,0)</f>
        <v>0</v>
      </c>
      <c r="BF967" s="128">
        <f>IF(N967="snížená",J967,0)</f>
        <v>0</v>
      </c>
      <c r="BG967" s="128">
        <f>IF(N967="zákl. přenesená",J967,0)</f>
        <v>0</v>
      </c>
      <c r="BH967" s="128">
        <f>IF(N967="sníž. přenesená",J967,0)</f>
        <v>0</v>
      </c>
      <c r="BI967" s="128">
        <f>IF(N967="nulová",J967,0)</f>
        <v>0</v>
      </c>
      <c r="BJ967" s="12" t="s">
        <v>37</v>
      </c>
      <c r="BK967" s="128">
        <f>ROUND(I967*H967,1)</f>
        <v>0</v>
      </c>
      <c r="BL967" s="12" t="s">
        <v>71</v>
      </c>
      <c r="BM967" s="12" t="s">
        <v>1109</v>
      </c>
    </row>
    <row r="968" spans="2:47" s="1" customFormat="1" ht="27">
      <c r="B968" s="23"/>
      <c r="C968" s="35"/>
      <c r="D968" s="129" t="s">
        <v>124</v>
      </c>
      <c r="E968" s="35"/>
      <c r="F968" s="130" t="s">
        <v>1110</v>
      </c>
      <c r="G968" s="35"/>
      <c r="H968" s="35"/>
      <c r="I968" s="91"/>
      <c r="J968" s="35"/>
      <c r="K968" s="35"/>
      <c r="L968" s="33"/>
      <c r="M968" s="131"/>
      <c r="N968" s="24"/>
      <c r="O968" s="24"/>
      <c r="P968" s="24"/>
      <c r="Q968" s="24"/>
      <c r="R968" s="24"/>
      <c r="S968" s="24"/>
      <c r="T968" s="38"/>
      <c r="AT968" s="12" t="s">
        <v>124</v>
      </c>
      <c r="AU968" s="12" t="s">
        <v>70</v>
      </c>
    </row>
    <row r="969" spans="2:65" s="1" customFormat="1" ht="16.5" customHeight="1">
      <c r="B969" s="23"/>
      <c r="C969" s="118" t="s">
        <v>1111</v>
      </c>
      <c r="D969" s="118" t="s">
        <v>68</v>
      </c>
      <c r="E969" s="119" t="s">
        <v>1112</v>
      </c>
      <c r="F969" s="120" t="s">
        <v>1113</v>
      </c>
      <c r="G969" s="121" t="s">
        <v>131</v>
      </c>
      <c r="H969" s="122">
        <v>761.44</v>
      </c>
      <c r="I969" s="123"/>
      <c r="J969" s="122">
        <f>ROUND(I969*H969,1)</f>
        <v>0</v>
      </c>
      <c r="K969" s="120" t="s">
        <v>122</v>
      </c>
      <c r="L969" s="33"/>
      <c r="M969" s="124" t="s">
        <v>7</v>
      </c>
      <c r="N969" s="125" t="s">
        <v>25</v>
      </c>
      <c r="O969" s="24"/>
      <c r="P969" s="126">
        <f>O969*H969</f>
        <v>0</v>
      </c>
      <c r="Q969" s="126">
        <v>0</v>
      </c>
      <c r="R969" s="126">
        <f>Q969*H969</f>
        <v>0</v>
      </c>
      <c r="S969" s="126">
        <v>0</v>
      </c>
      <c r="T969" s="127">
        <f>S969*H969</f>
        <v>0</v>
      </c>
      <c r="AR969" s="12" t="s">
        <v>71</v>
      </c>
      <c r="AT969" s="12" t="s">
        <v>68</v>
      </c>
      <c r="AU969" s="12" t="s">
        <v>70</v>
      </c>
      <c r="AY969" s="12" t="s">
        <v>67</v>
      </c>
      <c r="BE969" s="128">
        <f>IF(N969="základní",J969,0)</f>
        <v>0</v>
      </c>
      <c r="BF969" s="128">
        <f>IF(N969="snížená",J969,0)</f>
        <v>0</v>
      </c>
      <c r="BG969" s="128">
        <f>IF(N969="zákl. přenesená",J969,0)</f>
        <v>0</v>
      </c>
      <c r="BH969" s="128">
        <f>IF(N969="sníž. přenesená",J969,0)</f>
        <v>0</v>
      </c>
      <c r="BI969" s="128">
        <f>IF(N969="nulová",J969,0)</f>
        <v>0</v>
      </c>
      <c r="BJ969" s="12" t="s">
        <v>37</v>
      </c>
      <c r="BK969" s="128">
        <f>ROUND(I969*H969,1)</f>
        <v>0</v>
      </c>
      <c r="BL969" s="12" t="s">
        <v>71</v>
      </c>
      <c r="BM969" s="12" t="s">
        <v>1114</v>
      </c>
    </row>
    <row r="970" spans="2:47" s="1" customFormat="1" ht="40.5">
      <c r="B970" s="23"/>
      <c r="C970" s="35"/>
      <c r="D970" s="129" t="s">
        <v>124</v>
      </c>
      <c r="E970" s="35"/>
      <c r="F970" s="130" t="s">
        <v>1115</v>
      </c>
      <c r="G970" s="35"/>
      <c r="H970" s="35"/>
      <c r="I970" s="91"/>
      <c r="J970" s="35"/>
      <c r="K970" s="35"/>
      <c r="L970" s="33"/>
      <c r="M970" s="131"/>
      <c r="N970" s="24"/>
      <c r="O970" s="24"/>
      <c r="P970" s="24"/>
      <c r="Q970" s="24"/>
      <c r="R970" s="24"/>
      <c r="S970" s="24"/>
      <c r="T970" s="38"/>
      <c r="AT970" s="12" t="s">
        <v>124</v>
      </c>
      <c r="AU970" s="12" t="s">
        <v>70</v>
      </c>
    </row>
    <row r="971" spans="2:65" s="1" customFormat="1" ht="16.5" customHeight="1">
      <c r="B971" s="23"/>
      <c r="C971" s="118" t="s">
        <v>1116</v>
      </c>
      <c r="D971" s="118" t="s">
        <v>68</v>
      </c>
      <c r="E971" s="119" t="s">
        <v>1117</v>
      </c>
      <c r="F971" s="120" t="s">
        <v>1118</v>
      </c>
      <c r="G971" s="121" t="s">
        <v>131</v>
      </c>
      <c r="H971" s="122">
        <v>34264.8</v>
      </c>
      <c r="I971" s="123"/>
      <c r="J971" s="122">
        <f>ROUND(I971*H971,1)</f>
        <v>0</v>
      </c>
      <c r="K971" s="120" t="s">
        <v>122</v>
      </c>
      <c r="L971" s="33"/>
      <c r="M971" s="124" t="s">
        <v>7</v>
      </c>
      <c r="N971" s="125" t="s">
        <v>25</v>
      </c>
      <c r="O971" s="24"/>
      <c r="P971" s="126">
        <f>O971*H971</f>
        <v>0</v>
      </c>
      <c r="Q971" s="126">
        <v>0</v>
      </c>
      <c r="R971" s="126">
        <f>Q971*H971</f>
        <v>0</v>
      </c>
      <c r="S971" s="126">
        <v>0</v>
      </c>
      <c r="T971" s="127">
        <f>S971*H971</f>
        <v>0</v>
      </c>
      <c r="AR971" s="12" t="s">
        <v>71</v>
      </c>
      <c r="AT971" s="12" t="s">
        <v>68</v>
      </c>
      <c r="AU971" s="12" t="s">
        <v>70</v>
      </c>
      <c r="AY971" s="12" t="s">
        <v>67</v>
      </c>
      <c r="BE971" s="128">
        <f>IF(N971="základní",J971,0)</f>
        <v>0</v>
      </c>
      <c r="BF971" s="128">
        <f>IF(N971="snížená",J971,0)</f>
        <v>0</v>
      </c>
      <c r="BG971" s="128">
        <f>IF(N971="zákl. přenesená",J971,0)</f>
        <v>0</v>
      </c>
      <c r="BH971" s="128">
        <f>IF(N971="sníž. přenesená",J971,0)</f>
        <v>0</v>
      </c>
      <c r="BI971" s="128">
        <f>IF(N971="nulová",J971,0)</f>
        <v>0</v>
      </c>
      <c r="BJ971" s="12" t="s">
        <v>37</v>
      </c>
      <c r="BK971" s="128">
        <f>ROUND(I971*H971,1)</f>
        <v>0</v>
      </c>
      <c r="BL971" s="12" t="s">
        <v>71</v>
      </c>
      <c r="BM971" s="12" t="s">
        <v>1119</v>
      </c>
    </row>
    <row r="972" spans="2:47" s="1" customFormat="1" ht="40.5">
      <c r="B972" s="23"/>
      <c r="C972" s="35"/>
      <c r="D972" s="129" t="s">
        <v>124</v>
      </c>
      <c r="E972" s="35"/>
      <c r="F972" s="130" t="s">
        <v>1115</v>
      </c>
      <c r="G972" s="35"/>
      <c r="H972" s="35"/>
      <c r="I972" s="91"/>
      <c r="J972" s="35"/>
      <c r="K972" s="35"/>
      <c r="L972" s="33"/>
      <c r="M972" s="131"/>
      <c r="N972" s="24"/>
      <c r="O972" s="24"/>
      <c r="P972" s="24"/>
      <c r="Q972" s="24"/>
      <c r="R972" s="24"/>
      <c r="S972" s="24"/>
      <c r="T972" s="38"/>
      <c r="AT972" s="12" t="s">
        <v>124</v>
      </c>
      <c r="AU972" s="12" t="s">
        <v>70</v>
      </c>
    </row>
    <row r="973" spans="2:65" s="1" customFormat="1" ht="16.5" customHeight="1">
      <c r="B973" s="23"/>
      <c r="C973" s="118" t="s">
        <v>1120</v>
      </c>
      <c r="D973" s="118" t="s">
        <v>68</v>
      </c>
      <c r="E973" s="119" t="s">
        <v>1121</v>
      </c>
      <c r="F973" s="120" t="s">
        <v>1122</v>
      </c>
      <c r="G973" s="121" t="s">
        <v>131</v>
      </c>
      <c r="H973" s="122">
        <v>761.44</v>
      </c>
      <c r="I973" s="123"/>
      <c r="J973" s="122">
        <f>ROUND(I973*H973,1)</f>
        <v>0</v>
      </c>
      <c r="K973" s="120" t="s">
        <v>122</v>
      </c>
      <c r="L973" s="33"/>
      <c r="M973" s="124" t="s">
        <v>7</v>
      </c>
      <c r="N973" s="125" t="s">
        <v>25</v>
      </c>
      <c r="O973" s="24"/>
      <c r="P973" s="126">
        <f>O973*H973</f>
        <v>0</v>
      </c>
      <c r="Q973" s="126">
        <v>0</v>
      </c>
      <c r="R973" s="126">
        <f>Q973*H973</f>
        <v>0</v>
      </c>
      <c r="S973" s="126">
        <v>0</v>
      </c>
      <c r="T973" s="127">
        <f>S973*H973</f>
        <v>0</v>
      </c>
      <c r="AR973" s="12" t="s">
        <v>71</v>
      </c>
      <c r="AT973" s="12" t="s">
        <v>68</v>
      </c>
      <c r="AU973" s="12" t="s">
        <v>70</v>
      </c>
      <c r="AY973" s="12" t="s">
        <v>67</v>
      </c>
      <c r="BE973" s="128">
        <f>IF(N973="základní",J973,0)</f>
        <v>0</v>
      </c>
      <c r="BF973" s="128">
        <f>IF(N973="snížená",J973,0)</f>
        <v>0</v>
      </c>
      <c r="BG973" s="128">
        <f>IF(N973="zákl. přenesená",J973,0)</f>
        <v>0</v>
      </c>
      <c r="BH973" s="128">
        <f>IF(N973="sníž. přenesená",J973,0)</f>
        <v>0</v>
      </c>
      <c r="BI973" s="128">
        <f>IF(N973="nulová",J973,0)</f>
        <v>0</v>
      </c>
      <c r="BJ973" s="12" t="s">
        <v>37</v>
      </c>
      <c r="BK973" s="128">
        <f>ROUND(I973*H973,1)</f>
        <v>0</v>
      </c>
      <c r="BL973" s="12" t="s">
        <v>71</v>
      </c>
      <c r="BM973" s="12" t="s">
        <v>1123</v>
      </c>
    </row>
    <row r="974" spans="2:63" s="5" customFormat="1" ht="22.35" customHeight="1">
      <c r="B974" s="104"/>
      <c r="C974" s="105"/>
      <c r="D974" s="106" t="s">
        <v>35</v>
      </c>
      <c r="E974" s="140" t="s">
        <v>549</v>
      </c>
      <c r="F974" s="140" t="s">
        <v>1124</v>
      </c>
      <c r="G974" s="105"/>
      <c r="H974" s="105"/>
      <c r="I974" s="108"/>
      <c r="J974" s="141">
        <f>BK974</f>
        <v>0</v>
      </c>
      <c r="K974" s="105"/>
      <c r="L974" s="110"/>
      <c r="M974" s="111"/>
      <c r="N974" s="112"/>
      <c r="O974" s="112"/>
      <c r="P974" s="113">
        <f>SUM(P975:P1045)</f>
        <v>0</v>
      </c>
      <c r="Q974" s="112"/>
      <c r="R974" s="113">
        <f>SUM(R975:R1045)</f>
        <v>93.151822</v>
      </c>
      <c r="S974" s="112"/>
      <c r="T974" s="114">
        <f>SUM(T975:T1045)</f>
        <v>0</v>
      </c>
      <c r="AR974" s="115" t="s">
        <v>37</v>
      </c>
      <c r="AT974" s="116" t="s">
        <v>35</v>
      </c>
      <c r="AU974" s="116" t="s">
        <v>38</v>
      </c>
      <c r="AY974" s="115" t="s">
        <v>67</v>
      </c>
      <c r="BK974" s="117">
        <f>SUM(BK975:BK1045)</f>
        <v>0</v>
      </c>
    </row>
    <row r="975" spans="2:65" s="1" customFormat="1" ht="25.5" customHeight="1">
      <c r="B975" s="23"/>
      <c r="C975" s="118" t="s">
        <v>1125</v>
      </c>
      <c r="D975" s="118" t="s">
        <v>68</v>
      </c>
      <c r="E975" s="119" t="s">
        <v>1126</v>
      </c>
      <c r="F975" s="120" t="s">
        <v>1127</v>
      </c>
      <c r="G975" s="121" t="s">
        <v>140</v>
      </c>
      <c r="H975" s="122">
        <v>3.69</v>
      </c>
      <c r="I975" s="123"/>
      <c r="J975" s="122">
        <f>ROUND(I975*H975,1)</f>
        <v>0</v>
      </c>
      <c r="K975" s="120" t="s">
        <v>122</v>
      </c>
      <c r="L975" s="33"/>
      <c r="M975" s="124" t="s">
        <v>7</v>
      </c>
      <c r="N975" s="125" t="s">
        <v>25</v>
      </c>
      <c r="O975" s="24"/>
      <c r="P975" s="126">
        <f>O975*H975</f>
        <v>0</v>
      </c>
      <c r="Q975" s="126">
        <v>2.25634</v>
      </c>
      <c r="R975" s="126">
        <f>Q975*H975</f>
        <v>8.3258946</v>
      </c>
      <c r="S975" s="126">
        <v>0</v>
      </c>
      <c r="T975" s="127">
        <f>S975*H975</f>
        <v>0</v>
      </c>
      <c r="AR975" s="12" t="s">
        <v>71</v>
      </c>
      <c r="AT975" s="12" t="s">
        <v>68</v>
      </c>
      <c r="AU975" s="12" t="s">
        <v>70</v>
      </c>
      <c r="AY975" s="12" t="s">
        <v>67</v>
      </c>
      <c r="BE975" s="128">
        <f>IF(N975="základní",J975,0)</f>
        <v>0</v>
      </c>
      <c r="BF975" s="128">
        <f>IF(N975="snížená",J975,0)</f>
        <v>0</v>
      </c>
      <c r="BG975" s="128">
        <f>IF(N975="zákl. přenesená",J975,0)</f>
        <v>0</v>
      </c>
      <c r="BH975" s="128">
        <f>IF(N975="sníž. přenesená",J975,0)</f>
        <v>0</v>
      </c>
      <c r="BI975" s="128">
        <f>IF(N975="nulová",J975,0)</f>
        <v>0</v>
      </c>
      <c r="BJ975" s="12" t="s">
        <v>37</v>
      </c>
      <c r="BK975" s="128">
        <f>ROUND(I975*H975,1)</f>
        <v>0</v>
      </c>
      <c r="BL975" s="12" t="s">
        <v>71</v>
      </c>
      <c r="BM975" s="12" t="s">
        <v>1128</v>
      </c>
    </row>
    <row r="976" spans="2:47" s="1" customFormat="1" ht="175.5">
      <c r="B976" s="23"/>
      <c r="C976" s="35"/>
      <c r="D976" s="129" t="s">
        <v>124</v>
      </c>
      <c r="E976" s="35"/>
      <c r="F976" s="130" t="s">
        <v>1129</v>
      </c>
      <c r="G976" s="35"/>
      <c r="H976" s="35"/>
      <c r="I976" s="91"/>
      <c r="J976" s="35"/>
      <c r="K976" s="35"/>
      <c r="L976" s="33"/>
      <c r="M976" s="131"/>
      <c r="N976" s="24"/>
      <c r="O976" s="24"/>
      <c r="P976" s="24"/>
      <c r="Q976" s="24"/>
      <c r="R976" s="24"/>
      <c r="S976" s="24"/>
      <c r="T976" s="38"/>
      <c r="AT976" s="12" t="s">
        <v>124</v>
      </c>
      <c r="AU976" s="12" t="s">
        <v>70</v>
      </c>
    </row>
    <row r="977" spans="2:51" s="7" customFormat="1" ht="13.5">
      <c r="B977" s="142"/>
      <c r="C977" s="143"/>
      <c r="D977" s="129" t="s">
        <v>126</v>
      </c>
      <c r="E977" s="144" t="s">
        <v>7</v>
      </c>
      <c r="F977" s="145" t="s">
        <v>1130</v>
      </c>
      <c r="G977" s="143"/>
      <c r="H977" s="144" t="s">
        <v>7</v>
      </c>
      <c r="I977" s="146"/>
      <c r="J977" s="143"/>
      <c r="K977" s="143"/>
      <c r="L977" s="147"/>
      <c r="M977" s="148"/>
      <c r="N977" s="149"/>
      <c r="O977" s="149"/>
      <c r="P977" s="149"/>
      <c r="Q977" s="149"/>
      <c r="R977" s="149"/>
      <c r="S977" s="149"/>
      <c r="T977" s="150"/>
      <c r="AT977" s="151" t="s">
        <v>126</v>
      </c>
      <c r="AU977" s="151" t="s">
        <v>70</v>
      </c>
      <c r="AV977" s="7" t="s">
        <v>37</v>
      </c>
      <c r="AW977" s="7" t="s">
        <v>18</v>
      </c>
      <c r="AX977" s="7" t="s">
        <v>36</v>
      </c>
      <c r="AY977" s="151" t="s">
        <v>67</v>
      </c>
    </row>
    <row r="978" spans="2:51" s="8" customFormat="1" ht="13.5">
      <c r="B978" s="152"/>
      <c r="C978" s="153"/>
      <c r="D978" s="129" t="s">
        <v>126</v>
      </c>
      <c r="E978" s="154" t="s">
        <v>7</v>
      </c>
      <c r="F978" s="155" t="s">
        <v>1131</v>
      </c>
      <c r="G978" s="153"/>
      <c r="H978" s="156">
        <v>1.94</v>
      </c>
      <c r="I978" s="157"/>
      <c r="J978" s="153"/>
      <c r="K978" s="153"/>
      <c r="L978" s="158"/>
      <c r="M978" s="159"/>
      <c r="N978" s="160"/>
      <c r="O978" s="160"/>
      <c r="P978" s="160"/>
      <c r="Q978" s="160"/>
      <c r="R978" s="160"/>
      <c r="S978" s="160"/>
      <c r="T978" s="161"/>
      <c r="AT978" s="162" t="s">
        <v>126</v>
      </c>
      <c r="AU978" s="162" t="s">
        <v>70</v>
      </c>
      <c r="AV978" s="8" t="s">
        <v>38</v>
      </c>
      <c r="AW978" s="8" t="s">
        <v>18</v>
      </c>
      <c r="AX978" s="8" t="s">
        <v>36</v>
      </c>
      <c r="AY978" s="162" t="s">
        <v>67</v>
      </c>
    </row>
    <row r="979" spans="2:51" s="7" customFormat="1" ht="13.5">
      <c r="B979" s="142"/>
      <c r="C979" s="143"/>
      <c r="D979" s="129" t="s">
        <v>126</v>
      </c>
      <c r="E979" s="144" t="s">
        <v>7</v>
      </c>
      <c r="F979" s="145" t="s">
        <v>1132</v>
      </c>
      <c r="G979" s="143"/>
      <c r="H979" s="144" t="s">
        <v>7</v>
      </c>
      <c r="I979" s="146"/>
      <c r="J979" s="143"/>
      <c r="K979" s="143"/>
      <c r="L979" s="147"/>
      <c r="M979" s="148"/>
      <c r="N979" s="149"/>
      <c r="O979" s="149"/>
      <c r="P979" s="149"/>
      <c r="Q979" s="149"/>
      <c r="R979" s="149"/>
      <c r="S979" s="149"/>
      <c r="T979" s="150"/>
      <c r="AT979" s="151" t="s">
        <v>126</v>
      </c>
      <c r="AU979" s="151" t="s">
        <v>70</v>
      </c>
      <c r="AV979" s="7" t="s">
        <v>37</v>
      </c>
      <c r="AW979" s="7" t="s">
        <v>18</v>
      </c>
      <c r="AX979" s="7" t="s">
        <v>36</v>
      </c>
      <c r="AY979" s="151" t="s">
        <v>67</v>
      </c>
    </row>
    <row r="980" spans="2:51" s="8" customFormat="1" ht="13.5">
      <c r="B980" s="152"/>
      <c r="C980" s="153"/>
      <c r="D980" s="129" t="s">
        <v>126</v>
      </c>
      <c r="E980" s="154" t="s">
        <v>7</v>
      </c>
      <c r="F980" s="155" t="s">
        <v>1133</v>
      </c>
      <c r="G980" s="153"/>
      <c r="H980" s="156">
        <v>1.75</v>
      </c>
      <c r="I980" s="157"/>
      <c r="J980" s="153"/>
      <c r="K980" s="153"/>
      <c r="L980" s="158"/>
      <c r="M980" s="159"/>
      <c r="N980" s="160"/>
      <c r="O980" s="160"/>
      <c r="P980" s="160"/>
      <c r="Q980" s="160"/>
      <c r="R980" s="160"/>
      <c r="S980" s="160"/>
      <c r="T980" s="161"/>
      <c r="AT980" s="162" t="s">
        <v>126</v>
      </c>
      <c r="AU980" s="162" t="s">
        <v>70</v>
      </c>
      <c r="AV980" s="8" t="s">
        <v>38</v>
      </c>
      <c r="AW980" s="8" t="s">
        <v>18</v>
      </c>
      <c r="AX980" s="8" t="s">
        <v>36</v>
      </c>
      <c r="AY980" s="162" t="s">
        <v>67</v>
      </c>
    </row>
    <row r="981" spans="2:51" s="9" customFormat="1" ht="13.5">
      <c r="B981" s="163"/>
      <c r="C981" s="164"/>
      <c r="D981" s="129" t="s">
        <v>126</v>
      </c>
      <c r="E981" s="165" t="s">
        <v>7</v>
      </c>
      <c r="F981" s="166" t="s">
        <v>155</v>
      </c>
      <c r="G981" s="164"/>
      <c r="H981" s="167">
        <v>3.69</v>
      </c>
      <c r="I981" s="168"/>
      <c r="J981" s="164"/>
      <c r="K981" s="164"/>
      <c r="L981" s="169"/>
      <c r="M981" s="170"/>
      <c r="N981" s="171"/>
      <c r="O981" s="171"/>
      <c r="P981" s="171"/>
      <c r="Q981" s="171"/>
      <c r="R981" s="171"/>
      <c r="S981" s="171"/>
      <c r="T981" s="172"/>
      <c r="AT981" s="173" t="s">
        <v>126</v>
      </c>
      <c r="AU981" s="173" t="s">
        <v>70</v>
      </c>
      <c r="AV981" s="9" t="s">
        <v>71</v>
      </c>
      <c r="AW981" s="9" t="s">
        <v>18</v>
      </c>
      <c r="AX981" s="9" t="s">
        <v>37</v>
      </c>
      <c r="AY981" s="173" t="s">
        <v>67</v>
      </c>
    </row>
    <row r="982" spans="2:65" s="1" customFormat="1" ht="25.5" customHeight="1">
      <c r="B982" s="23"/>
      <c r="C982" s="118" t="s">
        <v>1134</v>
      </c>
      <c r="D982" s="118" t="s">
        <v>68</v>
      </c>
      <c r="E982" s="119" t="s">
        <v>1135</v>
      </c>
      <c r="F982" s="120" t="s">
        <v>1136</v>
      </c>
      <c r="G982" s="121" t="s">
        <v>140</v>
      </c>
      <c r="H982" s="122">
        <v>10.69</v>
      </c>
      <c r="I982" s="123"/>
      <c r="J982" s="122">
        <f>ROUND(I982*H982,1)</f>
        <v>0</v>
      </c>
      <c r="K982" s="120" t="s">
        <v>122</v>
      </c>
      <c r="L982" s="33"/>
      <c r="M982" s="124" t="s">
        <v>7</v>
      </c>
      <c r="N982" s="125" t="s">
        <v>25</v>
      </c>
      <c r="O982" s="24"/>
      <c r="P982" s="126">
        <f>O982*H982</f>
        <v>0</v>
      </c>
      <c r="Q982" s="126">
        <v>2.25634</v>
      </c>
      <c r="R982" s="126">
        <f>Q982*H982</f>
        <v>24.1202746</v>
      </c>
      <c r="S982" s="126">
        <v>0</v>
      </c>
      <c r="T982" s="127">
        <f>S982*H982</f>
        <v>0</v>
      </c>
      <c r="AR982" s="12" t="s">
        <v>71</v>
      </c>
      <c r="AT982" s="12" t="s">
        <v>68</v>
      </c>
      <c r="AU982" s="12" t="s">
        <v>70</v>
      </c>
      <c r="AY982" s="12" t="s">
        <v>67</v>
      </c>
      <c r="BE982" s="128">
        <f>IF(N982="základní",J982,0)</f>
        <v>0</v>
      </c>
      <c r="BF982" s="128">
        <f>IF(N982="snížená",J982,0)</f>
        <v>0</v>
      </c>
      <c r="BG982" s="128">
        <f>IF(N982="zákl. přenesená",J982,0)</f>
        <v>0</v>
      </c>
      <c r="BH982" s="128">
        <f>IF(N982="sníž. přenesená",J982,0)</f>
        <v>0</v>
      </c>
      <c r="BI982" s="128">
        <f>IF(N982="nulová",J982,0)</f>
        <v>0</v>
      </c>
      <c r="BJ982" s="12" t="s">
        <v>37</v>
      </c>
      <c r="BK982" s="128">
        <f>ROUND(I982*H982,1)</f>
        <v>0</v>
      </c>
      <c r="BL982" s="12" t="s">
        <v>71</v>
      </c>
      <c r="BM982" s="12" t="s">
        <v>1137</v>
      </c>
    </row>
    <row r="983" spans="2:47" s="1" customFormat="1" ht="175.5">
      <c r="B983" s="23"/>
      <c r="C983" s="35"/>
      <c r="D983" s="129" t="s">
        <v>124</v>
      </c>
      <c r="E983" s="35"/>
      <c r="F983" s="130" t="s">
        <v>1129</v>
      </c>
      <c r="G983" s="35"/>
      <c r="H983" s="35"/>
      <c r="I983" s="91"/>
      <c r="J983" s="35"/>
      <c r="K983" s="35"/>
      <c r="L983" s="33"/>
      <c r="M983" s="131"/>
      <c r="N983" s="24"/>
      <c r="O983" s="24"/>
      <c r="P983" s="24"/>
      <c r="Q983" s="24"/>
      <c r="R983" s="24"/>
      <c r="S983" s="24"/>
      <c r="T983" s="38"/>
      <c r="AT983" s="12" t="s">
        <v>124</v>
      </c>
      <c r="AU983" s="12" t="s">
        <v>70</v>
      </c>
    </row>
    <row r="984" spans="2:51" s="7" customFormat="1" ht="13.5">
      <c r="B984" s="142"/>
      <c r="C984" s="143"/>
      <c r="D984" s="129" t="s">
        <v>126</v>
      </c>
      <c r="E984" s="144" t="s">
        <v>7</v>
      </c>
      <c r="F984" s="145" t="s">
        <v>251</v>
      </c>
      <c r="G984" s="143"/>
      <c r="H984" s="144" t="s">
        <v>7</v>
      </c>
      <c r="I984" s="146"/>
      <c r="J984" s="143"/>
      <c r="K984" s="143"/>
      <c r="L984" s="147"/>
      <c r="M984" s="148"/>
      <c r="N984" s="149"/>
      <c r="O984" s="149"/>
      <c r="P984" s="149"/>
      <c r="Q984" s="149"/>
      <c r="R984" s="149"/>
      <c r="S984" s="149"/>
      <c r="T984" s="150"/>
      <c r="AT984" s="151" t="s">
        <v>126</v>
      </c>
      <c r="AU984" s="151" t="s">
        <v>70</v>
      </c>
      <c r="AV984" s="7" t="s">
        <v>37</v>
      </c>
      <c r="AW984" s="7" t="s">
        <v>18</v>
      </c>
      <c r="AX984" s="7" t="s">
        <v>36</v>
      </c>
      <c r="AY984" s="151" t="s">
        <v>67</v>
      </c>
    </row>
    <row r="985" spans="2:51" s="8" customFormat="1" ht="13.5">
      <c r="B985" s="152"/>
      <c r="C985" s="153"/>
      <c r="D985" s="129" t="s">
        <v>126</v>
      </c>
      <c r="E985" s="154" t="s">
        <v>7</v>
      </c>
      <c r="F985" s="155" t="s">
        <v>1138</v>
      </c>
      <c r="G985" s="153"/>
      <c r="H985" s="156">
        <v>10.69</v>
      </c>
      <c r="I985" s="157"/>
      <c r="J985" s="153"/>
      <c r="K985" s="153"/>
      <c r="L985" s="158"/>
      <c r="M985" s="159"/>
      <c r="N985" s="160"/>
      <c r="O985" s="160"/>
      <c r="P985" s="160"/>
      <c r="Q985" s="160"/>
      <c r="R985" s="160"/>
      <c r="S985" s="160"/>
      <c r="T985" s="161"/>
      <c r="AT985" s="162" t="s">
        <v>126</v>
      </c>
      <c r="AU985" s="162" t="s">
        <v>70</v>
      </c>
      <c r="AV985" s="8" t="s">
        <v>38</v>
      </c>
      <c r="AW985" s="8" t="s">
        <v>18</v>
      </c>
      <c r="AX985" s="8" t="s">
        <v>37</v>
      </c>
      <c r="AY985" s="162" t="s">
        <v>67</v>
      </c>
    </row>
    <row r="986" spans="2:65" s="1" customFormat="1" ht="16.5" customHeight="1">
      <c r="B986" s="23"/>
      <c r="C986" s="118" t="s">
        <v>1139</v>
      </c>
      <c r="D986" s="118" t="s">
        <v>68</v>
      </c>
      <c r="E986" s="119" t="s">
        <v>1140</v>
      </c>
      <c r="F986" s="120" t="s">
        <v>1141</v>
      </c>
      <c r="G986" s="121" t="s">
        <v>140</v>
      </c>
      <c r="H986" s="122">
        <v>3.69</v>
      </c>
      <c r="I986" s="123"/>
      <c r="J986" s="122">
        <f>ROUND(I986*H986,1)</f>
        <v>0</v>
      </c>
      <c r="K986" s="120" t="s">
        <v>122</v>
      </c>
      <c r="L986" s="33"/>
      <c r="M986" s="124" t="s">
        <v>7</v>
      </c>
      <c r="N986" s="125" t="s">
        <v>25</v>
      </c>
      <c r="O986" s="24"/>
      <c r="P986" s="126">
        <f>O986*H986</f>
        <v>0</v>
      </c>
      <c r="Q986" s="126">
        <v>0</v>
      </c>
      <c r="R986" s="126">
        <f>Q986*H986</f>
        <v>0</v>
      </c>
      <c r="S986" s="126">
        <v>0</v>
      </c>
      <c r="T986" s="127">
        <f>S986*H986</f>
        <v>0</v>
      </c>
      <c r="AR986" s="12" t="s">
        <v>71</v>
      </c>
      <c r="AT986" s="12" t="s">
        <v>68</v>
      </c>
      <c r="AU986" s="12" t="s">
        <v>70</v>
      </c>
      <c r="AY986" s="12" t="s">
        <v>67</v>
      </c>
      <c r="BE986" s="128">
        <f>IF(N986="základní",J986,0)</f>
        <v>0</v>
      </c>
      <c r="BF986" s="128">
        <f>IF(N986="snížená",J986,0)</f>
        <v>0</v>
      </c>
      <c r="BG986" s="128">
        <f>IF(N986="zákl. přenesená",J986,0)</f>
        <v>0</v>
      </c>
      <c r="BH986" s="128">
        <f>IF(N986="sníž. přenesená",J986,0)</f>
        <v>0</v>
      </c>
      <c r="BI986" s="128">
        <f>IF(N986="nulová",J986,0)</f>
        <v>0</v>
      </c>
      <c r="BJ986" s="12" t="s">
        <v>37</v>
      </c>
      <c r="BK986" s="128">
        <f>ROUND(I986*H986,1)</f>
        <v>0</v>
      </c>
      <c r="BL986" s="12" t="s">
        <v>71</v>
      </c>
      <c r="BM986" s="12" t="s">
        <v>1142</v>
      </c>
    </row>
    <row r="987" spans="2:47" s="1" customFormat="1" ht="81">
      <c r="B987" s="23"/>
      <c r="C987" s="35"/>
      <c r="D987" s="129" t="s">
        <v>124</v>
      </c>
      <c r="E987" s="35"/>
      <c r="F987" s="130" t="s">
        <v>1143</v>
      </c>
      <c r="G987" s="35"/>
      <c r="H987" s="35"/>
      <c r="I987" s="91"/>
      <c r="J987" s="35"/>
      <c r="K987" s="35"/>
      <c r="L987" s="33"/>
      <c r="M987" s="131"/>
      <c r="N987" s="24"/>
      <c r="O987" s="24"/>
      <c r="P987" s="24"/>
      <c r="Q987" s="24"/>
      <c r="R987" s="24"/>
      <c r="S987" s="24"/>
      <c r="T987" s="38"/>
      <c r="AT987" s="12" t="s">
        <v>124</v>
      </c>
      <c r="AU987" s="12" t="s">
        <v>70</v>
      </c>
    </row>
    <row r="988" spans="2:65" s="1" customFormat="1" ht="25.5" customHeight="1">
      <c r="B988" s="23"/>
      <c r="C988" s="118" t="s">
        <v>1144</v>
      </c>
      <c r="D988" s="118" t="s">
        <v>68</v>
      </c>
      <c r="E988" s="119" t="s">
        <v>1145</v>
      </c>
      <c r="F988" s="120" t="s">
        <v>1146</v>
      </c>
      <c r="G988" s="121" t="s">
        <v>140</v>
      </c>
      <c r="H988" s="122">
        <v>3.69</v>
      </c>
      <c r="I988" s="123"/>
      <c r="J988" s="122">
        <f>ROUND(I988*H988,1)</f>
        <v>0</v>
      </c>
      <c r="K988" s="120" t="s">
        <v>122</v>
      </c>
      <c r="L988" s="33"/>
      <c r="M988" s="124" t="s">
        <v>7</v>
      </c>
      <c r="N988" s="125" t="s">
        <v>25</v>
      </c>
      <c r="O988" s="24"/>
      <c r="P988" s="126">
        <f>O988*H988</f>
        <v>0</v>
      </c>
      <c r="Q988" s="126">
        <v>0</v>
      </c>
      <c r="R988" s="126">
        <f>Q988*H988</f>
        <v>0</v>
      </c>
      <c r="S988" s="126">
        <v>0</v>
      </c>
      <c r="T988" s="127">
        <f>S988*H988</f>
        <v>0</v>
      </c>
      <c r="AR988" s="12" t="s">
        <v>71</v>
      </c>
      <c r="AT988" s="12" t="s">
        <v>68</v>
      </c>
      <c r="AU988" s="12" t="s">
        <v>70</v>
      </c>
      <c r="AY988" s="12" t="s">
        <v>67</v>
      </c>
      <c r="BE988" s="128">
        <f>IF(N988="základní",J988,0)</f>
        <v>0</v>
      </c>
      <c r="BF988" s="128">
        <f>IF(N988="snížená",J988,0)</f>
        <v>0</v>
      </c>
      <c r="BG988" s="128">
        <f>IF(N988="zákl. přenesená",J988,0)</f>
        <v>0</v>
      </c>
      <c r="BH988" s="128">
        <f>IF(N988="sníž. přenesená",J988,0)</f>
        <v>0</v>
      </c>
      <c r="BI988" s="128">
        <f>IF(N988="nulová",J988,0)</f>
        <v>0</v>
      </c>
      <c r="BJ988" s="12" t="s">
        <v>37</v>
      </c>
      <c r="BK988" s="128">
        <f>ROUND(I988*H988,1)</f>
        <v>0</v>
      </c>
      <c r="BL988" s="12" t="s">
        <v>71</v>
      </c>
      <c r="BM988" s="12" t="s">
        <v>1147</v>
      </c>
    </row>
    <row r="989" spans="2:47" s="1" customFormat="1" ht="81">
      <c r="B989" s="23"/>
      <c r="C989" s="35"/>
      <c r="D989" s="129" t="s">
        <v>124</v>
      </c>
      <c r="E989" s="35"/>
      <c r="F989" s="130" t="s">
        <v>1143</v>
      </c>
      <c r="G989" s="35"/>
      <c r="H989" s="35"/>
      <c r="I989" s="91"/>
      <c r="J989" s="35"/>
      <c r="K989" s="35"/>
      <c r="L989" s="33"/>
      <c r="M989" s="131"/>
      <c r="N989" s="24"/>
      <c r="O989" s="24"/>
      <c r="P989" s="24"/>
      <c r="Q989" s="24"/>
      <c r="R989" s="24"/>
      <c r="S989" s="24"/>
      <c r="T989" s="38"/>
      <c r="AT989" s="12" t="s">
        <v>124</v>
      </c>
      <c r="AU989" s="12" t="s">
        <v>70</v>
      </c>
    </row>
    <row r="990" spans="2:65" s="1" customFormat="1" ht="16.5" customHeight="1">
      <c r="B990" s="23"/>
      <c r="C990" s="118" t="s">
        <v>1148</v>
      </c>
      <c r="D990" s="118" t="s">
        <v>68</v>
      </c>
      <c r="E990" s="119" t="s">
        <v>1149</v>
      </c>
      <c r="F990" s="120" t="s">
        <v>1150</v>
      </c>
      <c r="G990" s="121" t="s">
        <v>140</v>
      </c>
      <c r="H990" s="122">
        <v>10.69</v>
      </c>
      <c r="I990" s="123"/>
      <c r="J990" s="122">
        <f>ROUND(I990*H990,1)</f>
        <v>0</v>
      </c>
      <c r="K990" s="120" t="s">
        <v>122</v>
      </c>
      <c r="L990" s="33"/>
      <c r="M990" s="124" t="s">
        <v>7</v>
      </c>
      <c r="N990" s="125" t="s">
        <v>25</v>
      </c>
      <c r="O990" s="24"/>
      <c r="P990" s="126">
        <f>O990*H990</f>
        <v>0</v>
      </c>
      <c r="Q990" s="126">
        <v>0</v>
      </c>
      <c r="R990" s="126">
        <f>Q990*H990</f>
        <v>0</v>
      </c>
      <c r="S990" s="126">
        <v>0</v>
      </c>
      <c r="T990" s="127">
        <f>S990*H990</f>
        <v>0</v>
      </c>
      <c r="AR990" s="12" t="s">
        <v>71</v>
      </c>
      <c r="AT990" s="12" t="s">
        <v>68</v>
      </c>
      <c r="AU990" s="12" t="s">
        <v>70</v>
      </c>
      <c r="AY990" s="12" t="s">
        <v>67</v>
      </c>
      <c r="BE990" s="128">
        <f>IF(N990="základní",J990,0)</f>
        <v>0</v>
      </c>
      <c r="BF990" s="128">
        <f>IF(N990="snížená",J990,0)</f>
        <v>0</v>
      </c>
      <c r="BG990" s="128">
        <f>IF(N990="zákl. přenesená",J990,0)</f>
        <v>0</v>
      </c>
      <c r="BH990" s="128">
        <f>IF(N990="sníž. přenesená",J990,0)</f>
        <v>0</v>
      </c>
      <c r="BI990" s="128">
        <f>IF(N990="nulová",J990,0)</f>
        <v>0</v>
      </c>
      <c r="BJ990" s="12" t="s">
        <v>37</v>
      </c>
      <c r="BK990" s="128">
        <f>ROUND(I990*H990,1)</f>
        <v>0</v>
      </c>
      <c r="BL990" s="12" t="s">
        <v>71</v>
      </c>
      <c r="BM990" s="12" t="s">
        <v>1151</v>
      </c>
    </row>
    <row r="991" spans="2:47" s="1" customFormat="1" ht="81">
      <c r="B991" s="23"/>
      <c r="C991" s="35"/>
      <c r="D991" s="129" t="s">
        <v>124</v>
      </c>
      <c r="E991" s="35"/>
      <c r="F991" s="130" t="s">
        <v>1143</v>
      </c>
      <c r="G991" s="35"/>
      <c r="H991" s="35"/>
      <c r="I991" s="91"/>
      <c r="J991" s="35"/>
      <c r="K991" s="35"/>
      <c r="L991" s="33"/>
      <c r="M991" s="131"/>
      <c r="N991" s="24"/>
      <c r="O991" s="24"/>
      <c r="P991" s="24"/>
      <c r="Q991" s="24"/>
      <c r="R991" s="24"/>
      <c r="S991" s="24"/>
      <c r="T991" s="38"/>
      <c r="AT991" s="12" t="s">
        <v>124</v>
      </c>
      <c r="AU991" s="12" t="s">
        <v>70</v>
      </c>
    </row>
    <row r="992" spans="2:65" s="1" customFormat="1" ht="25.5" customHeight="1">
      <c r="B992" s="23"/>
      <c r="C992" s="118" t="s">
        <v>1152</v>
      </c>
      <c r="D992" s="118" t="s">
        <v>68</v>
      </c>
      <c r="E992" s="119" t="s">
        <v>1153</v>
      </c>
      <c r="F992" s="120" t="s">
        <v>1154</v>
      </c>
      <c r="G992" s="121" t="s">
        <v>140</v>
      </c>
      <c r="H992" s="122">
        <v>10.69</v>
      </c>
      <c r="I992" s="123"/>
      <c r="J992" s="122">
        <f>ROUND(I992*H992,1)</f>
        <v>0</v>
      </c>
      <c r="K992" s="120" t="s">
        <v>122</v>
      </c>
      <c r="L992" s="33"/>
      <c r="M992" s="124" t="s">
        <v>7</v>
      </c>
      <c r="N992" s="125" t="s">
        <v>25</v>
      </c>
      <c r="O992" s="24"/>
      <c r="P992" s="126">
        <f>O992*H992</f>
        <v>0</v>
      </c>
      <c r="Q992" s="126">
        <v>0</v>
      </c>
      <c r="R992" s="126">
        <f>Q992*H992</f>
        <v>0</v>
      </c>
      <c r="S992" s="126">
        <v>0</v>
      </c>
      <c r="T992" s="127">
        <f>S992*H992</f>
        <v>0</v>
      </c>
      <c r="AR992" s="12" t="s">
        <v>71</v>
      </c>
      <c r="AT992" s="12" t="s">
        <v>68</v>
      </c>
      <c r="AU992" s="12" t="s">
        <v>70</v>
      </c>
      <c r="AY992" s="12" t="s">
        <v>67</v>
      </c>
      <c r="BE992" s="128">
        <f>IF(N992="základní",J992,0)</f>
        <v>0</v>
      </c>
      <c r="BF992" s="128">
        <f>IF(N992="snížená",J992,0)</f>
        <v>0</v>
      </c>
      <c r="BG992" s="128">
        <f>IF(N992="zákl. přenesená",J992,0)</f>
        <v>0</v>
      </c>
      <c r="BH992" s="128">
        <f>IF(N992="sníž. přenesená",J992,0)</f>
        <v>0</v>
      </c>
      <c r="BI992" s="128">
        <f>IF(N992="nulová",J992,0)</f>
        <v>0</v>
      </c>
      <c r="BJ992" s="12" t="s">
        <v>37</v>
      </c>
      <c r="BK992" s="128">
        <f>ROUND(I992*H992,1)</f>
        <v>0</v>
      </c>
      <c r="BL992" s="12" t="s">
        <v>71</v>
      </c>
      <c r="BM992" s="12" t="s">
        <v>1155</v>
      </c>
    </row>
    <row r="993" spans="2:47" s="1" customFormat="1" ht="81">
      <c r="B993" s="23"/>
      <c r="C993" s="35"/>
      <c r="D993" s="129" t="s">
        <v>124</v>
      </c>
      <c r="E993" s="35"/>
      <c r="F993" s="130" t="s">
        <v>1143</v>
      </c>
      <c r="G993" s="35"/>
      <c r="H993" s="35"/>
      <c r="I993" s="91"/>
      <c r="J993" s="35"/>
      <c r="K993" s="35"/>
      <c r="L993" s="33"/>
      <c r="M993" s="131"/>
      <c r="N993" s="24"/>
      <c r="O993" s="24"/>
      <c r="P993" s="24"/>
      <c r="Q993" s="24"/>
      <c r="R993" s="24"/>
      <c r="S993" s="24"/>
      <c r="T993" s="38"/>
      <c r="AT993" s="12" t="s">
        <v>124</v>
      </c>
      <c r="AU993" s="12" t="s">
        <v>70</v>
      </c>
    </row>
    <row r="994" spans="2:65" s="1" customFormat="1" ht="16.5" customHeight="1">
      <c r="B994" s="23"/>
      <c r="C994" s="118" t="s">
        <v>1156</v>
      </c>
      <c r="D994" s="118" t="s">
        <v>68</v>
      </c>
      <c r="E994" s="119" t="s">
        <v>1157</v>
      </c>
      <c r="F994" s="120" t="s">
        <v>1158</v>
      </c>
      <c r="G994" s="121" t="s">
        <v>140</v>
      </c>
      <c r="H994" s="122">
        <v>10.69</v>
      </c>
      <c r="I994" s="123"/>
      <c r="J994" s="122">
        <f>ROUND(I994*H994,1)</f>
        <v>0</v>
      </c>
      <c r="K994" s="120" t="s">
        <v>122</v>
      </c>
      <c r="L994" s="33"/>
      <c r="M994" s="124" t="s">
        <v>7</v>
      </c>
      <c r="N994" s="125" t="s">
        <v>25</v>
      </c>
      <c r="O994" s="24"/>
      <c r="P994" s="126">
        <f>O994*H994</f>
        <v>0</v>
      </c>
      <c r="Q994" s="126">
        <v>0</v>
      </c>
      <c r="R994" s="126">
        <f>Q994*H994</f>
        <v>0</v>
      </c>
      <c r="S994" s="126">
        <v>0</v>
      </c>
      <c r="T994" s="127">
        <f>S994*H994</f>
        <v>0</v>
      </c>
      <c r="AR994" s="12" t="s">
        <v>71</v>
      </c>
      <c r="AT994" s="12" t="s">
        <v>68</v>
      </c>
      <c r="AU994" s="12" t="s">
        <v>70</v>
      </c>
      <c r="AY994" s="12" t="s">
        <v>67</v>
      </c>
      <c r="BE994" s="128">
        <f>IF(N994="základní",J994,0)</f>
        <v>0</v>
      </c>
      <c r="BF994" s="128">
        <f>IF(N994="snížená",J994,0)</f>
        <v>0</v>
      </c>
      <c r="BG994" s="128">
        <f>IF(N994="zákl. přenesená",J994,0)</f>
        <v>0</v>
      </c>
      <c r="BH994" s="128">
        <f>IF(N994="sníž. přenesená",J994,0)</f>
        <v>0</v>
      </c>
      <c r="BI994" s="128">
        <f>IF(N994="nulová",J994,0)</f>
        <v>0</v>
      </c>
      <c r="BJ994" s="12" t="s">
        <v>37</v>
      </c>
      <c r="BK994" s="128">
        <f>ROUND(I994*H994,1)</f>
        <v>0</v>
      </c>
      <c r="BL994" s="12" t="s">
        <v>71</v>
      </c>
      <c r="BM994" s="12" t="s">
        <v>1159</v>
      </c>
    </row>
    <row r="995" spans="2:47" s="1" customFormat="1" ht="81">
      <c r="B995" s="23"/>
      <c r="C995" s="35"/>
      <c r="D995" s="129" t="s">
        <v>124</v>
      </c>
      <c r="E995" s="35"/>
      <c r="F995" s="130" t="s">
        <v>1143</v>
      </c>
      <c r="G995" s="35"/>
      <c r="H995" s="35"/>
      <c r="I995" s="91"/>
      <c r="J995" s="35"/>
      <c r="K995" s="35"/>
      <c r="L995" s="33"/>
      <c r="M995" s="131"/>
      <c r="N995" s="24"/>
      <c r="O995" s="24"/>
      <c r="P995" s="24"/>
      <c r="Q995" s="24"/>
      <c r="R995" s="24"/>
      <c r="S995" s="24"/>
      <c r="T995" s="38"/>
      <c r="AT995" s="12" t="s">
        <v>124</v>
      </c>
      <c r="AU995" s="12" t="s">
        <v>70</v>
      </c>
    </row>
    <row r="996" spans="2:65" s="1" customFormat="1" ht="16.5" customHeight="1">
      <c r="B996" s="23"/>
      <c r="C996" s="118" t="s">
        <v>1160</v>
      </c>
      <c r="D996" s="118" t="s">
        <v>68</v>
      </c>
      <c r="E996" s="119" t="s">
        <v>1161</v>
      </c>
      <c r="F996" s="120" t="s">
        <v>1162</v>
      </c>
      <c r="G996" s="121" t="s">
        <v>166</v>
      </c>
      <c r="H996" s="122">
        <v>1.71</v>
      </c>
      <c r="I996" s="123"/>
      <c r="J996" s="122">
        <f>ROUND(I996*H996,1)</f>
        <v>0</v>
      </c>
      <c r="K996" s="120" t="s">
        <v>122</v>
      </c>
      <c r="L996" s="33"/>
      <c r="M996" s="124" t="s">
        <v>7</v>
      </c>
      <c r="N996" s="125" t="s">
        <v>25</v>
      </c>
      <c r="O996" s="24"/>
      <c r="P996" s="126">
        <f>O996*H996</f>
        <v>0</v>
      </c>
      <c r="Q996" s="126">
        <v>1.05306</v>
      </c>
      <c r="R996" s="126">
        <f>Q996*H996</f>
        <v>1.8007326000000001</v>
      </c>
      <c r="S996" s="126">
        <v>0</v>
      </c>
      <c r="T996" s="127">
        <f>S996*H996</f>
        <v>0</v>
      </c>
      <c r="AR996" s="12" t="s">
        <v>71</v>
      </c>
      <c r="AT996" s="12" t="s">
        <v>68</v>
      </c>
      <c r="AU996" s="12" t="s">
        <v>70</v>
      </c>
      <c r="AY996" s="12" t="s">
        <v>67</v>
      </c>
      <c r="BE996" s="128">
        <f>IF(N996="základní",J996,0)</f>
        <v>0</v>
      </c>
      <c r="BF996" s="128">
        <f>IF(N996="snížená",J996,0)</f>
        <v>0</v>
      </c>
      <c r="BG996" s="128">
        <f>IF(N996="zákl. přenesená",J996,0)</f>
        <v>0</v>
      </c>
      <c r="BH996" s="128">
        <f>IF(N996="sníž. přenesená",J996,0)</f>
        <v>0</v>
      </c>
      <c r="BI996" s="128">
        <f>IF(N996="nulová",J996,0)</f>
        <v>0</v>
      </c>
      <c r="BJ996" s="12" t="s">
        <v>37</v>
      </c>
      <c r="BK996" s="128">
        <f>ROUND(I996*H996,1)</f>
        <v>0</v>
      </c>
      <c r="BL996" s="12" t="s">
        <v>71</v>
      </c>
      <c r="BM996" s="12" t="s">
        <v>1163</v>
      </c>
    </row>
    <row r="997" spans="2:51" s="7" customFormat="1" ht="13.5">
      <c r="B997" s="142"/>
      <c r="C997" s="143"/>
      <c r="D997" s="129" t="s">
        <v>126</v>
      </c>
      <c r="E997" s="144" t="s">
        <v>7</v>
      </c>
      <c r="F997" s="145" t="s">
        <v>1164</v>
      </c>
      <c r="G997" s="143"/>
      <c r="H997" s="144" t="s">
        <v>7</v>
      </c>
      <c r="I997" s="146"/>
      <c r="J997" s="143"/>
      <c r="K997" s="143"/>
      <c r="L997" s="147"/>
      <c r="M997" s="148"/>
      <c r="N997" s="149"/>
      <c r="O997" s="149"/>
      <c r="P997" s="149"/>
      <c r="Q997" s="149"/>
      <c r="R997" s="149"/>
      <c r="S997" s="149"/>
      <c r="T997" s="150"/>
      <c r="AT997" s="151" t="s">
        <v>126</v>
      </c>
      <c r="AU997" s="151" t="s">
        <v>70</v>
      </c>
      <c r="AV997" s="7" t="s">
        <v>37</v>
      </c>
      <c r="AW997" s="7" t="s">
        <v>18</v>
      </c>
      <c r="AX997" s="7" t="s">
        <v>36</v>
      </c>
      <c r="AY997" s="151" t="s">
        <v>67</v>
      </c>
    </row>
    <row r="998" spans="2:51" s="8" customFormat="1" ht="13.5">
      <c r="B998" s="152"/>
      <c r="C998" s="153"/>
      <c r="D998" s="129" t="s">
        <v>126</v>
      </c>
      <c r="E998" s="154" t="s">
        <v>7</v>
      </c>
      <c r="F998" s="155" t="s">
        <v>286</v>
      </c>
      <c r="G998" s="153"/>
      <c r="H998" s="156">
        <v>0.23</v>
      </c>
      <c r="I998" s="157"/>
      <c r="J998" s="153"/>
      <c r="K998" s="153"/>
      <c r="L998" s="158"/>
      <c r="M998" s="159"/>
      <c r="N998" s="160"/>
      <c r="O998" s="160"/>
      <c r="P998" s="160"/>
      <c r="Q998" s="160"/>
      <c r="R998" s="160"/>
      <c r="S998" s="160"/>
      <c r="T998" s="161"/>
      <c r="AT998" s="162" t="s">
        <v>126</v>
      </c>
      <c r="AU998" s="162" t="s">
        <v>70</v>
      </c>
      <c r="AV998" s="8" t="s">
        <v>38</v>
      </c>
      <c r="AW998" s="8" t="s">
        <v>18</v>
      </c>
      <c r="AX998" s="8" t="s">
        <v>36</v>
      </c>
      <c r="AY998" s="162" t="s">
        <v>67</v>
      </c>
    </row>
    <row r="999" spans="2:51" s="7" customFormat="1" ht="13.5">
      <c r="B999" s="142"/>
      <c r="C999" s="143"/>
      <c r="D999" s="129" t="s">
        <v>126</v>
      </c>
      <c r="E999" s="144" t="s">
        <v>7</v>
      </c>
      <c r="F999" s="145" t="s">
        <v>1130</v>
      </c>
      <c r="G999" s="143"/>
      <c r="H999" s="144" t="s">
        <v>7</v>
      </c>
      <c r="I999" s="146"/>
      <c r="J999" s="143"/>
      <c r="K999" s="143"/>
      <c r="L999" s="147"/>
      <c r="M999" s="148"/>
      <c r="N999" s="149"/>
      <c r="O999" s="149"/>
      <c r="P999" s="149"/>
      <c r="Q999" s="149"/>
      <c r="R999" s="149"/>
      <c r="S999" s="149"/>
      <c r="T999" s="150"/>
      <c r="AT999" s="151" t="s">
        <v>126</v>
      </c>
      <c r="AU999" s="151" t="s">
        <v>70</v>
      </c>
      <c r="AV999" s="7" t="s">
        <v>37</v>
      </c>
      <c r="AW999" s="7" t="s">
        <v>18</v>
      </c>
      <c r="AX999" s="7" t="s">
        <v>36</v>
      </c>
      <c r="AY999" s="151" t="s">
        <v>67</v>
      </c>
    </row>
    <row r="1000" spans="2:51" s="8" customFormat="1" ht="13.5">
      <c r="B1000" s="152"/>
      <c r="C1000" s="153"/>
      <c r="D1000" s="129" t="s">
        <v>126</v>
      </c>
      <c r="E1000" s="154" t="s">
        <v>7</v>
      </c>
      <c r="F1000" s="155" t="s">
        <v>1165</v>
      </c>
      <c r="G1000" s="153"/>
      <c r="H1000" s="156">
        <v>0.11</v>
      </c>
      <c r="I1000" s="157"/>
      <c r="J1000" s="153"/>
      <c r="K1000" s="153"/>
      <c r="L1000" s="158"/>
      <c r="M1000" s="159"/>
      <c r="N1000" s="160"/>
      <c r="O1000" s="160"/>
      <c r="P1000" s="160"/>
      <c r="Q1000" s="160"/>
      <c r="R1000" s="160"/>
      <c r="S1000" s="160"/>
      <c r="T1000" s="161"/>
      <c r="AT1000" s="162" t="s">
        <v>126</v>
      </c>
      <c r="AU1000" s="162" t="s">
        <v>70</v>
      </c>
      <c r="AV1000" s="8" t="s">
        <v>38</v>
      </c>
      <c r="AW1000" s="8" t="s">
        <v>18</v>
      </c>
      <c r="AX1000" s="8" t="s">
        <v>36</v>
      </c>
      <c r="AY1000" s="162" t="s">
        <v>67</v>
      </c>
    </row>
    <row r="1001" spans="2:51" s="7" customFormat="1" ht="13.5">
      <c r="B1001" s="142"/>
      <c r="C1001" s="143"/>
      <c r="D1001" s="129" t="s">
        <v>126</v>
      </c>
      <c r="E1001" s="144" t="s">
        <v>7</v>
      </c>
      <c r="F1001" s="145" t="s">
        <v>251</v>
      </c>
      <c r="G1001" s="143"/>
      <c r="H1001" s="144" t="s">
        <v>7</v>
      </c>
      <c r="I1001" s="146"/>
      <c r="J1001" s="143"/>
      <c r="K1001" s="143"/>
      <c r="L1001" s="147"/>
      <c r="M1001" s="148"/>
      <c r="N1001" s="149"/>
      <c r="O1001" s="149"/>
      <c r="P1001" s="149"/>
      <c r="Q1001" s="149"/>
      <c r="R1001" s="149"/>
      <c r="S1001" s="149"/>
      <c r="T1001" s="150"/>
      <c r="AT1001" s="151" t="s">
        <v>126</v>
      </c>
      <c r="AU1001" s="151" t="s">
        <v>70</v>
      </c>
      <c r="AV1001" s="7" t="s">
        <v>37</v>
      </c>
      <c r="AW1001" s="7" t="s">
        <v>18</v>
      </c>
      <c r="AX1001" s="7" t="s">
        <v>36</v>
      </c>
      <c r="AY1001" s="151" t="s">
        <v>67</v>
      </c>
    </row>
    <row r="1002" spans="2:51" s="8" customFormat="1" ht="13.5">
      <c r="B1002" s="152"/>
      <c r="C1002" s="153"/>
      <c r="D1002" s="129" t="s">
        <v>126</v>
      </c>
      <c r="E1002" s="154" t="s">
        <v>7</v>
      </c>
      <c r="F1002" s="155" t="s">
        <v>286</v>
      </c>
      <c r="G1002" s="153"/>
      <c r="H1002" s="156">
        <v>0.23</v>
      </c>
      <c r="I1002" s="157"/>
      <c r="J1002" s="153"/>
      <c r="K1002" s="153"/>
      <c r="L1002" s="158"/>
      <c r="M1002" s="159"/>
      <c r="N1002" s="160"/>
      <c r="O1002" s="160"/>
      <c r="P1002" s="160"/>
      <c r="Q1002" s="160"/>
      <c r="R1002" s="160"/>
      <c r="S1002" s="160"/>
      <c r="T1002" s="161"/>
      <c r="AT1002" s="162" t="s">
        <v>126</v>
      </c>
      <c r="AU1002" s="162" t="s">
        <v>70</v>
      </c>
      <c r="AV1002" s="8" t="s">
        <v>38</v>
      </c>
      <c r="AW1002" s="8" t="s">
        <v>18</v>
      </c>
      <c r="AX1002" s="8" t="s">
        <v>36</v>
      </c>
      <c r="AY1002" s="162" t="s">
        <v>67</v>
      </c>
    </row>
    <row r="1003" spans="2:51" s="7" customFormat="1" ht="13.5">
      <c r="B1003" s="142"/>
      <c r="C1003" s="143"/>
      <c r="D1003" s="129" t="s">
        <v>126</v>
      </c>
      <c r="E1003" s="144" t="s">
        <v>7</v>
      </c>
      <c r="F1003" s="145" t="s">
        <v>1166</v>
      </c>
      <c r="G1003" s="143"/>
      <c r="H1003" s="144" t="s">
        <v>7</v>
      </c>
      <c r="I1003" s="146"/>
      <c r="J1003" s="143"/>
      <c r="K1003" s="143"/>
      <c r="L1003" s="147"/>
      <c r="M1003" s="148"/>
      <c r="N1003" s="149"/>
      <c r="O1003" s="149"/>
      <c r="P1003" s="149"/>
      <c r="Q1003" s="149"/>
      <c r="R1003" s="149"/>
      <c r="S1003" s="149"/>
      <c r="T1003" s="150"/>
      <c r="AT1003" s="151" t="s">
        <v>126</v>
      </c>
      <c r="AU1003" s="151" t="s">
        <v>70</v>
      </c>
      <c r="AV1003" s="7" t="s">
        <v>37</v>
      </c>
      <c r="AW1003" s="7" t="s">
        <v>18</v>
      </c>
      <c r="AX1003" s="7" t="s">
        <v>36</v>
      </c>
      <c r="AY1003" s="151" t="s">
        <v>67</v>
      </c>
    </row>
    <row r="1004" spans="2:51" s="8" customFormat="1" ht="27">
      <c r="B1004" s="152"/>
      <c r="C1004" s="153"/>
      <c r="D1004" s="129" t="s">
        <v>126</v>
      </c>
      <c r="E1004" s="154" t="s">
        <v>7</v>
      </c>
      <c r="F1004" s="155" t="s">
        <v>1167</v>
      </c>
      <c r="G1004" s="153"/>
      <c r="H1004" s="156">
        <v>1.05</v>
      </c>
      <c r="I1004" s="157"/>
      <c r="J1004" s="153"/>
      <c r="K1004" s="153"/>
      <c r="L1004" s="158"/>
      <c r="M1004" s="159"/>
      <c r="N1004" s="160"/>
      <c r="O1004" s="160"/>
      <c r="P1004" s="160"/>
      <c r="Q1004" s="160"/>
      <c r="R1004" s="160"/>
      <c r="S1004" s="160"/>
      <c r="T1004" s="161"/>
      <c r="AT1004" s="162" t="s">
        <v>126</v>
      </c>
      <c r="AU1004" s="162" t="s">
        <v>70</v>
      </c>
      <c r="AV1004" s="8" t="s">
        <v>38</v>
      </c>
      <c r="AW1004" s="8" t="s">
        <v>18</v>
      </c>
      <c r="AX1004" s="8" t="s">
        <v>36</v>
      </c>
      <c r="AY1004" s="162" t="s">
        <v>67</v>
      </c>
    </row>
    <row r="1005" spans="2:51" s="7" customFormat="1" ht="13.5">
      <c r="B1005" s="142"/>
      <c r="C1005" s="143"/>
      <c r="D1005" s="129" t="s">
        <v>126</v>
      </c>
      <c r="E1005" s="144" t="s">
        <v>7</v>
      </c>
      <c r="F1005" s="145" t="s">
        <v>1132</v>
      </c>
      <c r="G1005" s="143"/>
      <c r="H1005" s="144" t="s">
        <v>7</v>
      </c>
      <c r="I1005" s="146"/>
      <c r="J1005" s="143"/>
      <c r="K1005" s="143"/>
      <c r="L1005" s="147"/>
      <c r="M1005" s="148"/>
      <c r="N1005" s="149"/>
      <c r="O1005" s="149"/>
      <c r="P1005" s="149"/>
      <c r="Q1005" s="149"/>
      <c r="R1005" s="149"/>
      <c r="S1005" s="149"/>
      <c r="T1005" s="150"/>
      <c r="AT1005" s="151" t="s">
        <v>126</v>
      </c>
      <c r="AU1005" s="151" t="s">
        <v>70</v>
      </c>
      <c r="AV1005" s="7" t="s">
        <v>37</v>
      </c>
      <c r="AW1005" s="7" t="s">
        <v>18</v>
      </c>
      <c r="AX1005" s="7" t="s">
        <v>36</v>
      </c>
      <c r="AY1005" s="151" t="s">
        <v>67</v>
      </c>
    </row>
    <row r="1006" spans="2:51" s="8" customFormat="1" ht="13.5">
      <c r="B1006" s="152"/>
      <c r="C1006" s="153"/>
      <c r="D1006" s="129" t="s">
        <v>126</v>
      </c>
      <c r="E1006" s="154" t="s">
        <v>7</v>
      </c>
      <c r="F1006" s="155" t="s">
        <v>1168</v>
      </c>
      <c r="G1006" s="153"/>
      <c r="H1006" s="156">
        <v>0.09</v>
      </c>
      <c r="I1006" s="157"/>
      <c r="J1006" s="153"/>
      <c r="K1006" s="153"/>
      <c r="L1006" s="158"/>
      <c r="M1006" s="159"/>
      <c r="N1006" s="160"/>
      <c r="O1006" s="160"/>
      <c r="P1006" s="160"/>
      <c r="Q1006" s="160"/>
      <c r="R1006" s="160"/>
      <c r="S1006" s="160"/>
      <c r="T1006" s="161"/>
      <c r="AT1006" s="162" t="s">
        <v>126</v>
      </c>
      <c r="AU1006" s="162" t="s">
        <v>70</v>
      </c>
      <c r="AV1006" s="8" t="s">
        <v>38</v>
      </c>
      <c r="AW1006" s="8" t="s">
        <v>18</v>
      </c>
      <c r="AX1006" s="8" t="s">
        <v>36</v>
      </c>
      <c r="AY1006" s="162" t="s">
        <v>67</v>
      </c>
    </row>
    <row r="1007" spans="2:51" s="9" customFormat="1" ht="13.5">
      <c r="B1007" s="163"/>
      <c r="C1007" s="164"/>
      <c r="D1007" s="129" t="s">
        <v>126</v>
      </c>
      <c r="E1007" s="165" t="s">
        <v>7</v>
      </c>
      <c r="F1007" s="166" t="s">
        <v>155</v>
      </c>
      <c r="G1007" s="164"/>
      <c r="H1007" s="167">
        <v>1.71</v>
      </c>
      <c r="I1007" s="168"/>
      <c r="J1007" s="164"/>
      <c r="K1007" s="164"/>
      <c r="L1007" s="169"/>
      <c r="M1007" s="170"/>
      <c r="N1007" s="171"/>
      <c r="O1007" s="171"/>
      <c r="P1007" s="171"/>
      <c r="Q1007" s="171"/>
      <c r="R1007" s="171"/>
      <c r="S1007" s="171"/>
      <c r="T1007" s="172"/>
      <c r="AT1007" s="173" t="s">
        <v>126</v>
      </c>
      <c r="AU1007" s="173" t="s">
        <v>70</v>
      </c>
      <c r="AV1007" s="9" t="s">
        <v>71</v>
      </c>
      <c r="AW1007" s="9" t="s">
        <v>18</v>
      </c>
      <c r="AX1007" s="9" t="s">
        <v>37</v>
      </c>
      <c r="AY1007" s="173" t="s">
        <v>67</v>
      </c>
    </row>
    <row r="1008" spans="2:65" s="1" customFormat="1" ht="25.5" customHeight="1">
      <c r="B1008" s="23"/>
      <c r="C1008" s="118" t="s">
        <v>1169</v>
      </c>
      <c r="D1008" s="118" t="s">
        <v>68</v>
      </c>
      <c r="E1008" s="119" t="s">
        <v>1170</v>
      </c>
      <c r="F1008" s="120" t="s">
        <v>1171</v>
      </c>
      <c r="G1008" s="121" t="s">
        <v>131</v>
      </c>
      <c r="H1008" s="122">
        <v>167.09</v>
      </c>
      <c r="I1008" s="123"/>
      <c r="J1008" s="122">
        <f>ROUND(I1008*H1008,1)</f>
        <v>0</v>
      </c>
      <c r="K1008" s="120" t="s">
        <v>122</v>
      </c>
      <c r="L1008" s="33"/>
      <c r="M1008" s="124" t="s">
        <v>7</v>
      </c>
      <c r="N1008" s="125" t="s">
        <v>25</v>
      </c>
      <c r="O1008" s="24"/>
      <c r="P1008" s="126">
        <f>O1008*H1008</f>
        <v>0</v>
      </c>
      <c r="Q1008" s="126">
        <v>0.105</v>
      </c>
      <c r="R1008" s="126">
        <f>Q1008*H1008</f>
        <v>17.54445</v>
      </c>
      <c r="S1008" s="126">
        <v>0</v>
      </c>
      <c r="T1008" s="127">
        <f>S1008*H1008</f>
        <v>0</v>
      </c>
      <c r="AR1008" s="12" t="s">
        <v>71</v>
      </c>
      <c r="AT1008" s="12" t="s">
        <v>68</v>
      </c>
      <c r="AU1008" s="12" t="s">
        <v>70</v>
      </c>
      <c r="AY1008" s="12" t="s">
        <v>67</v>
      </c>
      <c r="BE1008" s="128">
        <f>IF(N1008="základní",J1008,0)</f>
        <v>0</v>
      </c>
      <c r="BF1008" s="128">
        <f>IF(N1008="snížená",J1008,0)</f>
        <v>0</v>
      </c>
      <c r="BG1008" s="128">
        <f>IF(N1008="zákl. přenesená",J1008,0)</f>
        <v>0</v>
      </c>
      <c r="BH1008" s="128">
        <f>IF(N1008="sníž. přenesená",J1008,0)</f>
        <v>0</v>
      </c>
      <c r="BI1008" s="128">
        <f>IF(N1008="nulová",J1008,0)</f>
        <v>0</v>
      </c>
      <c r="BJ1008" s="12" t="s">
        <v>37</v>
      </c>
      <c r="BK1008" s="128">
        <f>ROUND(I1008*H1008,1)</f>
        <v>0</v>
      </c>
      <c r="BL1008" s="12" t="s">
        <v>71</v>
      </c>
      <c r="BM1008" s="12" t="s">
        <v>1172</v>
      </c>
    </row>
    <row r="1009" spans="2:47" s="1" customFormat="1" ht="135">
      <c r="B1009" s="23"/>
      <c r="C1009" s="35"/>
      <c r="D1009" s="129" t="s">
        <v>124</v>
      </c>
      <c r="E1009" s="35"/>
      <c r="F1009" s="130" t="s">
        <v>1173</v>
      </c>
      <c r="G1009" s="35"/>
      <c r="H1009" s="35"/>
      <c r="I1009" s="91"/>
      <c r="J1009" s="35"/>
      <c r="K1009" s="35"/>
      <c r="L1009" s="33"/>
      <c r="M1009" s="131"/>
      <c r="N1009" s="24"/>
      <c r="O1009" s="24"/>
      <c r="P1009" s="24"/>
      <c r="Q1009" s="24"/>
      <c r="R1009" s="24"/>
      <c r="S1009" s="24"/>
      <c r="T1009" s="38"/>
      <c r="AT1009" s="12" t="s">
        <v>124</v>
      </c>
      <c r="AU1009" s="12" t="s">
        <v>70</v>
      </c>
    </row>
    <row r="1010" spans="2:51" s="7" customFormat="1" ht="13.5">
      <c r="B1010" s="142"/>
      <c r="C1010" s="143"/>
      <c r="D1010" s="129" t="s">
        <v>126</v>
      </c>
      <c r="E1010" s="144" t="s">
        <v>7</v>
      </c>
      <c r="F1010" s="145" t="s">
        <v>342</v>
      </c>
      <c r="G1010" s="143"/>
      <c r="H1010" s="144" t="s">
        <v>7</v>
      </c>
      <c r="I1010" s="146"/>
      <c r="J1010" s="143"/>
      <c r="K1010" s="143"/>
      <c r="L1010" s="147"/>
      <c r="M1010" s="148"/>
      <c r="N1010" s="149"/>
      <c r="O1010" s="149"/>
      <c r="P1010" s="149"/>
      <c r="Q1010" s="149"/>
      <c r="R1010" s="149"/>
      <c r="S1010" s="149"/>
      <c r="T1010" s="150"/>
      <c r="AT1010" s="151" t="s">
        <v>126</v>
      </c>
      <c r="AU1010" s="151" t="s">
        <v>70</v>
      </c>
      <c r="AV1010" s="7" t="s">
        <v>37</v>
      </c>
      <c r="AW1010" s="7" t="s">
        <v>18</v>
      </c>
      <c r="AX1010" s="7" t="s">
        <v>36</v>
      </c>
      <c r="AY1010" s="151" t="s">
        <v>67</v>
      </c>
    </row>
    <row r="1011" spans="2:51" s="8" customFormat="1" ht="13.5">
      <c r="B1011" s="152"/>
      <c r="C1011" s="153"/>
      <c r="D1011" s="129" t="s">
        <v>126</v>
      </c>
      <c r="E1011" s="154" t="s">
        <v>7</v>
      </c>
      <c r="F1011" s="155" t="s">
        <v>1174</v>
      </c>
      <c r="G1011" s="153"/>
      <c r="H1011" s="156">
        <v>2.76</v>
      </c>
      <c r="I1011" s="157"/>
      <c r="J1011" s="153"/>
      <c r="K1011" s="153"/>
      <c r="L1011" s="158"/>
      <c r="M1011" s="159"/>
      <c r="N1011" s="160"/>
      <c r="O1011" s="160"/>
      <c r="P1011" s="160"/>
      <c r="Q1011" s="160"/>
      <c r="R1011" s="160"/>
      <c r="S1011" s="160"/>
      <c r="T1011" s="161"/>
      <c r="AT1011" s="162" t="s">
        <v>126</v>
      </c>
      <c r="AU1011" s="162" t="s">
        <v>70</v>
      </c>
      <c r="AV1011" s="8" t="s">
        <v>38</v>
      </c>
      <c r="AW1011" s="8" t="s">
        <v>18</v>
      </c>
      <c r="AX1011" s="8" t="s">
        <v>36</v>
      </c>
      <c r="AY1011" s="162" t="s">
        <v>67</v>
      </c>
    </row>
    <row r="1012" spans="2:51" s="7" customFormat="1" ht="13.5">
      <c r="B1012" s="142"/>
      <c r="C1012" s="143"/>
      <c r="D1012" s="129" t="s">
        <v>126</v>
      </c>
      <c r="E1012" s="144" t="s">
        <v>7</v>
      </c>
      <c r="F1012" s="145" t="s">
        <v>720</v>
      </c>
      <c r="G1012" s="143"/>
      <c r="H1012" s="144" t="s">
        <v>7</v>
      </c>
      <c r="I1012" s="146"/>
      <c r="J1012" s="143"/>
      <c r="K1012" s="143"/>
      <c r="L1012" s="147"/>
      <c r="M1012" s="148"/>
      <c r="N1012" s="149"/>
      <c r="O1012" s="149"/>
      <c r="P1012" s="149"/>
      <c r="Q1012" s="149"/>
      <c r="R1012" s="149"/>
      <c r="S1012" s="149"/>
      <c r="T1012" s="150"/>
      <c r="AT1012" s="151" t="s">
        <v>126</v>
      </c>
      <c r="AU1012" s="151" t="s">
        <v>70</v>
      </c>
      <c r="AV1012" s="7" t="s">
        <v>37</v>
      </c>
      <c r="AW1012" s="7" t="s">
        <v>18</v>
      </c>
      <c r="AX1012" s="7" t="s">
        <v>36</v>
      </c>
      <c r="AY1012" s="151" t="s">
        <v>67</v>
      </c>
    </row>
    <row r="1013" spans="2:51" s="8" customFormat="1" ht="13.5">
      <c r="B1013" s="152"/>
      <c r="C1013" s="153"/>
      <c r="D1013" s="129" t="s">
        <v>126</v>
      </c>
      <c r="E1013" s="154" t="s">
        <v>7</v>
      </c>
      <c r="F1013" s="155" t="s">
        <v>1175</v>
      </c>
      <c r="G1013" s="153"/>
      <c r="H1013" s="156">
        <v>159.62</v>
      </c>
      <c r="I1013" s="157"/>
      <c r="J1013" s="153"/>
      <c r="K1013" s="153"/>
      <c r="L1013" s="158"/>
      <c r="M1013" s="159"/>
      <c r="N1013" s="160"/>
      <c r="O1013" s="160"/>
      <c r="P1013" s="160"/>
      <c r="Q1013" s="160"/>
      <c r="R1013" s="160"/>
      <c r="S1013" s="160"/>
      <c r="T1013" s="161"/>
      <c r="AT1013" s="162" t="s">
        <v>126</v>
      </c>
      <c r="AU1013" s="162" t="s">
        <v>70</v>
      </c>
      <c r="AV1013" s="8" t="s">
        <v>38</v>
      </c>
      <c r="AW1013" s="8" t="s">
        <v>18</v>
      </c>
      <c r="AX1013" s="8" t="s">
        <v>36</v>
      </c>
      <c r="AY1013" s="162" t="s">
        <v>67</v>
      </c>
    </row>
    <row r="1014" spans="2:51" s="7" customFormat="1" ht="13.5">
      <c r="B1014" s="142"/>
      <c r="C1014" s="143"/>
      <c r="D1014" s="129" t="s">
        <v>126</v>
      </c>
      <c r="E1014" s="144" t="s">
        <v>7</v>
      </c>
      <c r="F1014" s="145" t="s">
        <v>426</v>
      </c>
      <c r="G1014" s="143"/>
      <c r="H1014" s="144" t="s">
        <v>7</v>
      </c>
      <c r="I1014" s="146"/>
      <c r="J1014" s="143"/>
      <c r="K1014" s="143"/>
      <c r="L1014" s="147"/>
      <c r="M1014" s="148"/>
      <c r="N1014" s="149"/>
      <c r="O1014" s="149"/>
      <c r="P1014" s="149"/>
      <c r="Q1014" s="149"/>
      <c r="R1014" s="149"/>
      <c r="S1014" s="149"/>
      <c r="T1014" s="150"/>
      <c r="AT1014" s="151" t="s">
        <v>126</v>
      </c>
      <c r="AU1014" s="151" t="s">
        <v>70</v>
      </c>
      <c r="AV1014" s="7" t="s">
        <v>37</v>
      </c>
      <c r="AW1014" s="7" t="s">
        <v>18</v>
      </c>
      <c r="AX1014" s="7" t="s">
        <v>36</v>
      </c>
      <c r="AY1014" s="151" t="s">
        <v>67</v>
      </c>
    </row>
    <row r="1015" spans="2:51" s="8" customFormat="1" ht="13.5">
      <c r="B1015" s="152"/>
      <c r="C1015" s="153"/>
      <c r="D1015" s="129" t="s">
        <v>126</v>
      </c>
      <c r="E1015" s="154" t="s">
        <v>7</v>
      </c>
      <c r="F1015" s="155" t="s">
        <v>1176</v>
      </c>
      <c r="G1015" s="153"/>
      <c r="H1015" s="156">
        <v>1.6</v>
      </c>
      <c r="I1015" s="157"/>
      <c r="J1015" s="153"/>
      <c r="K1015" s="153"/>
      <c r="L1015" s="158"/>
      <c r="M1015" s="159"/>
      <c r="N1015" s="160"/>
      <c r="O1015" s="160"/>
      <c r="P1015" s="160"/>
      <c r="Q1015" s="160"/>
      <c r="R1015" s="160"/>
      <c r="S1015" s="160"/>
      <c r="T1015" s="161"/>
      <c r="AT1015" s="162" t="s">
        <v>126</v>
      </c>
      <c r="AU1015" s="162" t="s">
        <v>70</v>
      </c>
      <c r="AV1015" s="8" t="s">
        <v>38</v>
      </c>
      <c r="AW1015" s="8" t="s">
        <v>18</v>
      </c>
      <c r="AX1015" s="8" t="s">
        <v>36</v>
      </c>
      <c r="AY1015" s="162" t="s">
        <v>67</v>
      </c>
    </row>
    <row r="1016" spans="2:51" s="7" customFormat="1" ht="13.5">
      <c r="B1016" s="142"/>
      <c r="C1016" s="143"/>
      <c r="D1016" s="129" t="s">
        <v>126</v>
      </c>
      <c r="E1016" s="144" t="s">
        <v>7</v>
      </c>
      <c r="F1016" s="145" t="s">
        <v>427</v>
      </c>
      <c r="G1016" s="143"/>
      <c r="H1016" s="144" t="s">
        <v>7</v>
      </c>
      <c r="I1016" s="146"/>
      <c r="J1016" s="143"/>
      <c r="K1016" s="143"/>
      <c r="L1016" s="147"/>
      <c r="M1016" s="148"/>
      <c r="N1016" s="149"/>
      <c r="O1016" s="149"/>
      <c r="P1016" s="149"/>
      <c r="Q1016" s="149"/>
      <c r="R1016" s="149"/>
      <c r="S1016" s="149"/>
      <c r="T1016" s="150"/>
      <c r="AT1016" s="151" t="s">
        <v>126</v>
      </c>
      <c r="AU1016" s="151" t="s">
        <v>70</v>
      </c>
      <c r="AV1016" s="7" t="s">
        <v>37</v>
      </c>
      <c r="AW1016" s="7" t="s">
        <v>18</v>
      </c>
      <c r="AX1016" s="7" t="s">
        <v>36</v>
      </c>
      <c r="AY1016" s="151" t="s">
        <v>67</v>
      </c>
    </row>
    <row r="1017" spans="2:51" s="8" customFormat="1" ht="13.5">
      <c r="B1017" s="152"/>
      <c r="C1017" s="153"/>
      <c r="D1017" s="129" t="s">
        <v>126</v>
      </c>
      <c r="E1017" s="154" t="s">
        <v>7</v>
      </c>
      <c r="F1017" s="155" t="s">
        <v>1177</v>
      </c>
      <c r="G1017" s="153"/>
      <c r="H1017" s="156">
        <v>3.11</v>
      </c>
      <c r="I1017" s="157"/>
      <c r="J1017" s="153"/>
      <c r="K1017" s="153"/>
      <c r="L1017" s="158"/>
      <c r="M1017" s="159"/>
      <c r="N1017" s="160"/>
      <c r="O1017" s="160"/>
      <c r="P1017" s="160"/>
      <c r="Q1017" s="160"/>
      <c r="R1017" s="160"/>
      <c r="S1017" s="160"/>
      <c r="T1017" s="161"/>
      <c r="AT1017" s="162" t="s">
        <v>126</v>
      </c>
      <c r="AU1017" s="162" t="s">
        <v>70</v>
      </c>
      <c r="AV1017" s="8" t="s">
        <v>38</v>
      </c>
      <c r="AW1017" s="8" t="s">
        <v>18</v>
      </c>
      <c r="AX1017" s="8" t="s">
        <v>36</v>
      </c>
      <c r="AY1017" s="162" t="s">
        <v>67</v>
      </c>
    </row>
    <row r="1018" spans="2:51" s="9" customFormat="1" ht="13.5">
      <c r="B1018" s="163"/>
      <c r="C1018" s="164"/>
      <c r="D1018" s="129" t="s">
        <v>126</v>
      </c>
      <c r="E1018" s="165" t="s">
        <v>7</v>
      </c>
      <c r="F1018" s="166" t="s">
        <v>155</v>
      </c>
      <c r="G1018" s="164"/>
      <c r="H1018" s="167">
        <v>167.09</v>
      </c>
      <c r="I1018" s="168"/>
      <c r="J1018" s="164"/>
      <c r="K1018" s="164"/>
      <c r="L1018" s="169"/>
      <c r="M1018" s="170"/>
      <c r="N1018" s="171"/>
      <c r="O1018" s="171"/>
      <c r="P1018" s="171"/>
      <c r="Q1018" s="171"/>
      <c r="R1018" s="171"/>
      <c r="S1018" s="171"/>
      <c r="T1018" s="172"/>
      <c r="AT1018" s="173" t="s">
        <v>126</v>
      </c>
      <c r="AU1018" s="173" t="s">
        <v>70</v>
      </c>
      <c r="AV1018" s="9" t="s">
        <v>71</v>
      </c>
      <c r="AW1018" s="9" t="s">
        <v>18</v>
      </c>
      <c r="AX1018" s="9" t="s">
        <v>37</v>
      </c>
      <c r="AY1018" s="173" t="s">
        <v>67</v>
      </c>
    </row>
    <row r="1019" spans="2:65" s="1" customFormat="1" ht="16.5" customHeight="1">
      <c r="B1019" s="23"/>
      <c r="C1019" s="118" t="s">
        <v>1178</v>
      </c>
      <c r="D1019" s="118" t="s">
        <v>68</v>
      </c>
      <c r="E1019" s="119" t="s">
        <v>1179</v>
      </c>
      <c r="F1019" s="120" t="s">
        <v>1180</v>
      </c>
      <c r="G1019" s="121" t="s">
        <v>131</v>
      </c>
      <c r="H1019" s="122">
        <v>46.48</v>
      </c>
      <c r="I1019" s="123"/>
      <c r="J1019" s="122">
        <f>ROUND(I1019*H1019,1)</f>
        <v>0</v>
      </c>
      <c r="K1019" s="120" t="s">
        <v>122</v>
      </c>
      <c r="L1019" s="33"/>
      <c r="M1019" s="124" t="s">
        <v>7</v>
      </c>
      <c r="N1019" s="125" t="s">
        <v>25</v>
      </c>
      <c r="O1019" s="24"/>
      <c r="P1019" s="126">
        <f>O1019*H1019</f>
        <v>0</v>
      </c>
      <c r="Q1019" s="126">
        <v>0.1386</v>
      </c>
      <c r="R1019" s="126">
        <f>Q1019*H1019</f>
        <v>6.442127999999999</v>
      </c>
      <c r="S1019" s="126">
        <v>0</v>
      </c>
      <c r="T1019" s="127">
        <f>S1019*H1019</f>
        <v>0</v>
      </c>
      <c r="AR1019" s="12" t="s">
        <v>71</v>
      </c>
      <c r="AT1019" s="12" t="s">
        <v>68</v>
      </c>
      <c r="AU1019" s="12" t="s">
        <v>70</v>
      </c>
      <c r="AY1019" s="12" t="s">
        <v>67</v>
      </c>
      <c r="BE1019" s="128">
        <f>IF(N1019="základní",J1019,0)</f>
        <v>0</v>
      </c>
      <c r="BF1019" s="128">
        <f>IF(N1019="snížená",J1019,0)</f>
        <v>0</v>
      </c>
      <c r="BG1019" s="128">
        <f>IF(N1019="zákl. přenesená",J1019,0)</f>
        <v>0</v>
      </c>
      <c r="BH1019" s="128">
        <f>IF(N1019="sníž. přenesená",J1019,0)</f>
        <v>0</v>
      </c>
      <c r="BI1019" s="128">
        <f>IF(N1019="nulová",J1019,0)</f>
        <v>0</v>
      </c>
      <c r="BJ1019" s="12" t="s">
        <v>37</v>
      </c>
      <c r="BK1019" s="128">
        <f>ROUND(I1019*H1019,1)</f>
        <v>0</v>
      </c>
      <c r="BL1019" s="12" t="s">
        <v>71</v>
      </c>
      <c r="BM1019" s="12" t="s">
        <v>1181</v>
      </c>
    </row>
    <row r="1020" spans="2:47" s="1" customFormat="1" ht="27">
      <c r="B1020" s="23"/>
      <c r="C1020" s="35"/>
      <c r="D1020" s="129" t="s">
        <v>124</v>
      </c>
      <c r="E1020" s="35"/>
      <c r="F1020" s="130" t="s">
        <v>1182</v>
      </c>
      <c r="G1020" s="35"/>
      <c r="H1020" s="35"/>
      <c r="I1020" s="91"/>
      <c r="J1020" s="35"/>
      <c r="K1020" s="35"/>
      <c r="L1020" s="33"/>
      <c r="M1020" s="131"/>
      <c r="N1020" s="24"/>
      <c r="O1020" s="24"/>
      <c r="P1020" s="24"/>
      <c r="Q1020" s="24"/>
      <c r="R1020" s="24"/>
      <c r="S1020" s="24"/>
      <c r="T1020" s="38"/>
      <c r="AT1020" s="12" t="s">
        <v>124</v>
      </c>
      <c r="AU1020" s="12" t="s">
        <v>70</v>
      </c>
    </row>
    <row r="1021" spans="2:51" s="7" customFormat="1" ht="13.5">
      <c r="B1021" s="142"/>
      <c r="C1021" s="143"/>
      <c r="D1021" s="129" t="s">
        <v>126</v>
      </c>
      <c r="E1021" s="144" t="s">
        <v>7</v>
      </c>
      <c r="F1021" s="145" t="s">
        <v>1164</v>
      </c>
      <c r="G1021" s="143"/>
      <c r="H1021" s="144" t="s">
        <v>7</v>
      </c>
      <c r="I1021" s="146"/>
      <c r="J1021" s="143"/>
      <c r="K1021" s="143"/>
      <c r="L1021" s="147"/>
      <c r="M1021" s="148"/>
      <c r="N1021" s="149"/>
      <c r="O1021" s="149"/>
      <c r="P1021" s="149"/>
      <c r="Q1021" s="149"/>
      <c r="R1021" s="149"/>
      <c r="S1021" s="149"/>
      <c r="T1021" s="150"/>
      <c r="AT1021" s="151" t="s">
        <v>126</v>
      </c>
      <c r="AU1021" s="151" t="s">
        <v>70</v>
      </c>
      <c r="AV1021" s="7" t="s">
        <v>37</v>
      </c>
      <c r="AW1021" s="7" t="s">
        <v>18</v>
      </c>
      <c r="AX1021" s="7" t="s">
        <v>36</v>
      </c>
      <c r="AY1021" s="151" t="s">
        <v>67</v>
      </c>
    </row>
    <row r="1022" spans="2:51" s="8" customFormat="1" ht="13.5">
      <c r="B1022" s="152"/>
      <c r="C1022" s="153"/>
      <c r="D1022" s="129" t="s">
        <v>126</v>
      </c>
      <c r="E1022" s="154" t="s">
        <v>7</v>
      </c>
      <c r="F1022" s="155" t="s">
        <v>252</v>
      </c>
      <c r="G1022" s="153"/>
      <c r="H1022" s="156">
        <v>46.48</v>
      </c>
      <c r="I1022" s="157"/>
      <c r="J1022" s="153"/>
      <c r="K1022" s="153"/>
      <c r="L1022" s="158"/>
      <c r="M1022" s="159"/>
      <c r="N1022" s="160"/>
      <c r="O1022" s="160"/>
      <c r="P1022" s="160"/>
      <c r="Q1022" s="160"/>
      <c r="R1022" s="160"/>
      <c r="S1022" s="160"/>
      <c r="T1022" s="161"/>
      <c r="AT1022" s="162" t="s">
        <v>126</v>
      </c>
      <c r="AU1022" s="162" t="s">
        <v>70</v>
      </c>
      <c r="AV1022" s="8" t="s">
        <v>38</v>
      </c>
      <c r="AW1022" s="8" t="s">
        <v>18</v>
      </c>
      <c r="AX1022" s="8" t="s">
        <v>37</v>
      </c>
      <c r="AY1022" s="162" t="s">
        <v>67</v>
      </c>
    </row>
    <row r="1023" spans="2:65" s="1" customFormat="1" ht="16.5" customHeight="1">
      <c r="B1023" s="23"/>
      <c r="C1023" s="118" t="s">
        <v>1183</v>
      </c>
      <c r="D1023" s="118" t="s">
        <v>68</v>
      </c>
      <c r="E1023" s="119" t="s">
        <v>1184</v>
      </c>
      <c r="F1023" s="120" t="s">
        <v>1185</v>
      </c>
      <c r="G1023" s="121" t="s">
        <v>131</v>
      </c>
      <c r="H1023" s="122">
        <v>215.61</v>
      </c>
      <c r="I1023" s="123"/>
      <c r="J1023" s="122">
        <f>ROUND(I1023*H1023,1)</f>
        <v>0</v>
      </c>
      <c r="K1023" s="120" t="s">
        <v>122</v>
      </c>
      <c r="L1023" s="33"/>
      <c r="M1023" s="124" t="s">
        <v>7</v>
      </c>
      <c r="N1023" s="125" t="s">
        <v>25</v>
      </c>
      <c r="O1023" s="24"/>
      <c r="P1023" s="126">
        <f>O1023*H1023</f>
        <v>0</v>
      </c>
      <c r="Q1023" s="126">
        <v>0.1617</v>
      </c>
      <c r="R1023" s="126">
        <f>Q1023*H1023</f>
        <v>34.86413700000001</v>
      </c>
      <c r="S1023" s="126">
        <v>0</v>
      </c>
      <c r="T1023" s="127">
        <f>S1023*H1023</f>
        <v>0</v>
      </c>
      <c r="AR1023" s="12" t="s">
        <v>71</v>
      </c>
      <c r="AT1023" s="12" t="s">
        <v>68</v>
      </c>
      <c r="AU1023" s="12" t="s">
        <v>70</v>
      </c>
      <c r="AY1023" s="12" t="s">
        <v>67</v>
      </c>
      <c r="BE1023" s="128">
        <f>IF(N1023="základní",J1023,0)</f>
        <v>0</v>
      </c>
      <c r="BF1023" s="128">
        <f>IF(N1023="snížená",J1023,0)</f>
        <v>0</v>
      </c>
      <c r="BG1023" s="128">
        <f>IF(N1023="zákl. přenesená",J1023,0)</f>
        <v>0</v>
      </c>
      <c r="BH1023" s="128">
        <f>IF(N1023="sníž. přenesená",J1023,0)</f>
        <v>0</v>
      </c>
      <c r="BI1023" s="128">
        <f>IF(N1023="nulová",J1023,0)</f>
        <v>0</v>
      </c>
      <c r="BJ1023" s="12" t="s">
        <v>37</v>
      </c>
      <c r="BK1023" s="128">
        <f>ROUND(I1023*H1023,1)</f>
        <v>0</v>
      </c>
      <c r="BL1023" s="12" t="s">
        <v>71</v>
      </c>
      <c r="BM1023" s="12" t="s">
        <v>1186</v>
      </c>
    </row>
    <row r="1024" spans="2:47" s="1" customFormat="1" ht="27">
      <c r="B1024" s="23"/>
      <c r="C1024" s="35"/>
      <c r="D1024" s="129" t="s">
        <v>124</v>
      </c>
      <c r="E1024" s="35"/>
      <c r="F1024" s="130" t="s">
        <v>1182</v>
      </c>
      <c r="G1024" s="35"/>
      <c r="H1024" s="35"/>
      <c r="I1024" s="91"/>
      <c r="J1024" s="35"/>
      <c r="K1024" s="35"/>
      <c r="L1024" s="33"/>
      <c r="M1024" s="131"/>
      <c r="N1024" s="24"/>
      <c r="O1024" s="24"/>
      <c r="P1024" s="24"/>
      <c r="Q1024" s="24"/>
      <c r="R1024" s="24"/>
      <c r="S1024" s="24"/>
      <c r="T1024" s="38"/>
      <c r="AT1024" s="12" t="s">
        <v>124</v>
      </c>
      <c r="AU1024" s="12" t="s">
        <v>70</v>
      </c>
    </row>
    <row r="1025" spans="2:51" s="7" customFormat="1" ht="13.5">
      <c r="B1025" s="142"/>
      <c r="C1025" s="143"/>
      <c r="D1025" s="129" t="s">
        <v>126</v>
      </c>
      <c r="E1025" s="144" t="s">
        <v>7</v>
      </c>
      <c r="F1025" s="145" t="s">
        <v>1166</v>
      </c>
      <c r="G1025" s="143"/>
      <c r="H1025" s="144" t="s">
        <v>7</v>
      </c>
      <c r="I1025" s="146"/>
      <c r="J1025" s="143"/>
      <c r="K1025" s="143"/>
      <c r="L1025" s="147"/>
      <c r="M1025" s="148"/>
      <c r="N1025" s="149"/>
      <c r="O1025" s="149"/>
      <c r="P1025" s="149"/>
      <c r="Q1025" s="149"/>
      <c r="R1025" s="149"/>
      <c r="S1025" s="149"/>
      <c r="T1025" s="150"/>
      <c r="AT1025" s="151" t="s">
        <v>126</v>
      </c>
      <c r="AU1025" s="151" t="s">
        <v>70</v>
      </c>
      <c r="AV1025" s="7" t="s">
        <v>37</v>
      </c>
      <c r="AW1025" s="7" t="s">
        <v>18</v>
      </c>
      <c r="AX1025" s="7" t="s">
        <v>36</v>
      </c>
      <c r="AY1025" s="151" t="s">
        <v>67</v>
      </c>
    </row>
    <row r="1026" spans="2:51" s="8" customFormat="1" ht="13.5">
      <c r="B1026" s="152"/>
      <c r="C1026" s="153"/>
      <c r="D1026" s="129" t="s">
        <v>126</v>
      </c>
      <c r="E1026" s="154" t="s">
        <v>7</v>
      </c>
      <c r="F1026" s="155" t="s">
        <v>1187</v>
      </c>
      <c r="G1026" s="153"/>
      <c r="H1026" s="156">
        <v>215.61</v>
      </c>
      <c r="I1026" s="157"/>
      <c r="J1026" s="153"/>
      <c r="K1026" s="153"/>
      <c r="L1026" s="158"/>
      <c r="M1026" s="159"/>
      <c r="N1026" s="160"/>
      <c r="O1026" s="160"/>
      <c r="P1026" s="160"/>
      <c r="Q1026" s="160"/>
      <c r="R1026" s="160"/>
      <c r="S1026" s="160"/>
      <c r="T1026" s="161"/>
      <c r="AT1026" s="162" t="s">
        <v>126</v>
      </c>
      <c r="AU1026" s="162" t="s">
        <v>70</v>
      </c>
      <c r="AV1026" s="8" t="s">
        <v>38</v>
      </c>
      <c r="AW1026" s="8" t="s">
        <v>18</v>
      </c>
      <c r="AX1026" s="8" t="s">
        <v>37</v>
      </c>
      <c r="AY1026" s="162" t="s">
        <v>67</v>
      </c>
    </row>
    <row r="1027" spans="2:65" s="1" customFormat="1" ht="16.5" customHeight="1">
      <c r="B1027" s="23"/>
      <c r="C1027" s="118" t="s">
        <v>1188</v>
      </c>
      <c r="D1027" s="118" t="s">
        <v>68</v>
      </c>
      <c r="E1027" s="119" t="s">
        <v>1189</v>
      </c>
      <c r="F1027" s="120" t="s">
        <v>1190</v>
      </c>
      <c r="G1027" s="121" t="s">
        <v>131</v>
      </c>
      <c r="H1027" s="122">
        <v>301.14</v>
      </c>
      <c r="I1027" s="123"/>
      <c r="J1027" s="122">
        <f>ROUND(I1027*H1027,1)</f>
        <v>0</v>
      </c>
      <c r="K1027" s="120" t="s">
        <v>122</v>
      </c>
      <c r="L1027" s="33"/>
      <c r="M1027" s="124" t="s">
        <v>7</v>
      </c>
      <c r="N1027" s="125" t="s">
        <v>25</v>
      </c>
      <c r="O1027" s="24"/>
      <c r="P1027" s="126">
        <f>O1027*H1027</f>
        <v>0</v>
      </c>
      <c r="Q1027" s="126">
        <v>0.00012</v>
      </c>
      <c r="R1027" s="126">
        <f>Q1027*H1027</f>
        <v>0.0361368</v>
      </c>
      <c r="S1027" s="126">
        <v>0</v>
      </c>
      <c r="T1027" s="127">
        <f>S1027*H1027</f>
        <v>0</v>
      </c>
      <c r="AR1027" s="12" t="s">
        <v>71</v>
      </c>
      <c r="AT1027" s="12" t="s">
        <v>68</v>
      </c>
      <c r="AU1027" s="12" t="s">
        <v>70</v>
      </c>
      <c r="AY1027" s="12" t="s">
        <v>67</v>
      </c>
      <c r="BE1027" s="128">
        <f>IF(N1027="základní",J1027,0)</f>
        <v>0</v>
      </c>
      <c r="BF1027" s="128">
        <f>IF(N1027="snížená",J1027,0)</f>
        <v>0</v>
      </c>
      <c r="BG1027" s="128">
        <f>IF(N1027="zákl. přenesená",J1027,0)</f>
        <v>0</v>
      </c>
      <c r="BH1027" s="128">
        <f>IF(N1027="sníž. přenesená",J1027,0)</f>
        <v>0</v>
      </c>
      <c r="BI1027" s="128">
        <f>IF(N1027="nulová",J1027,0)</f>
        <v>0</v>
      </c>
      <c r="BJ1027" s="12" t="s">
        <v>37</v>
      </c>
      <c r="BK1027" s="128">
        <f>ROUND(I1027*H1027,1)</f>
        <v>0</v>
      </c>
      <c r="BL1027" s="12" t="s">
        <v>71</v>
      </c>
      <c r="BM1027" s="12" t="s">
        <v>1191</v>
      </c>
    </row>
    <row r="1028" spans="2:51" s="7" customFormat="1" ht="13.5">
      <c r="B1028" s="142"/>
      <c r="C1028" s="143"/>
      <c r="D1028" s="129" t="s">
        <v>126</v>
      </c>
      <c r="E1028" s="144" t="s">
        <v>7</v>
      </c>
      <c r="F1028" s="145" t="s">
        <v>1164</v>
      </c>
      <c r="G1028" s="143"/>
      <c r="H1028" s="144" t="s">
        <v>7</v>
      </c>
      <c r="I1028" s="146"/>
      <c r="J1028" s="143"/>
      <c r="K1028" s="143"/>
      <c r="L1028" s="147"/>
      <c r="M1028" s="148"/>
      <c r="N1028" s="149"/>
      <c r="O1028" s="149"/>
      <c r="P1028" s="149"/>
      <c r="Q1028" s="149"/>
      <c r="R1028" s="149"/>
      <c r="S1028" s="149"/>
      <c r="T1028" s="150"/>
      <c r="AT1028" s="151" t="s">
        <v>126</v>
      </c>
      <c r="AU1028" s="151" t="s">
        <v>70</v>
      </c>
      <c r="AV1028" s="7" t="s">
        <v>37</v>
      </c>
      <c r="AW1028" s="7" t="s">
        <v>18</v>
      </c>
      <c r="AX1028" s="7" t="s">
        <v>36</v>
      </c>
      <c r="AY1028" s="151" t="s">
        <v>67</v>
      </c>
    </row>
    <row r="1029" spans="2:51" s="8" customFormat="1" ht="13.5">
      <c r="B1029" s="152"/>
      <c r="C1029" s="153"/>
      <c r="D1029" s="129" t="s">
        <v>126</v>
      </c>
      <c r="E1029" s="154" t="s">
        <v>7</v>
      </c>
      <c r="F1029" s="155" t="s">
        <v>252</v>
      </c>
      <c r="G1029" s="153"/>
      <c r="H1029" s="156">
        <v>46.48</v>
      </c>
      <c r="I1029" s="157"/>
      <c r="J1029" s="153"/>
      <c r="K1029" s="153"/>
      <c r="L1029" s="158"/>
      <c r="M1029" s="159"/>
      <c r="N1029" s="160"/>
      <c r="O1029" s="160"/>
      <c r="P1029" s="160"/>
      <c r="Q1029" s="160"/>
      <c r="R1029" s="160"/>
      <c r="S1029" s="160"/>
      <c r="T1029" s="161"/>
      <c r="AT1029" s="162" t="s">
        <v>126</v>
      </c>
      <c r="AU1029" s="162" t="s">
        <v>70</v>
      </c>
      <c r="AV1029" s="8" t="s">
        <v>38</v>
      </c>
      <c r="AW1029" s="8" t="s">
        <v>18</v>
      </c>
      <c r="AX1029" s="8" t="s">
        <v>36</v>
      </c>
      <c r="AY1029" s="162" t="s">
        <v>67</v>
      </c>
    </row>
    <row r="1030" spans="2:51" s="7" customFormat="1" ht="13.5">
      <c r="B1030" s="142"/>
      <c r="C1030" s="143"/>
      <c r="D1030" s="129" t="s">
        <v>126</v>
      </c>
      <c r="E1030" s="144" t="s">
        <v>7</v>
      </c>
      <c r="F1030" s="145" t="s">
        <v>1130</v>
      </c>
      <c r="G1030" s="143"/>
      <c r="H1030" s="144" t="s">
        <v>7</v>
      </c>
      <c r="I1030" s="146"/>
      <c r="J1030" s="143"/>
      <c r="K1030" s="143"/>
      <c r="L1030" s="147"/>
      <c r="M1030" s="148"/>
      <c r="N1030" s="149"/>
      <c r="O1030" s="149"/>
      <c r="P1030" s="149"/>
      <c r="Q1030" s="149"/>
      <c r="R1030" s="149"/>
      <c r="S1030" s="149"/>
      <c r="T1030" s="150"/>
      <c r="AT1030" s="151" t="s">
        <v>126</v>
      </c>
      <c r="AU1030" s="151" t="s">
        <v>70</v>
      </c>
      <c r="AV1030" s="7" t="s">
        <v>37</v>
      </c>
      <c r="AW1030" s="7" t="s">
        <v>18</v>
      </c>
      <c r="AX1030" s="7" t="s">
        <v>36</v>
      </c>
      <c r="AY1030" s="151" t="s">
        <v>67</v>
      </c>
    </row>
    <row r="1031" spans="2:51" s="8" customFormat="1" ht="13.5">
      <c r="B1031" s="152"/>
      <c r="C1031" s="153"/>
      <c r="D1031" s="129" t="s">
        <v>126</v>
      </c>
      <c r="E1031" s="154" t="s">
        <v>7</v>
      </c>
      <c r="F1031" s="155" t="s">
        <v>961</v>
      </c>
      <c r="G1031" s="153"/>
      <c r="H1031" s="156">
        <v>21.56</v>
      </c>
      <c r="I1031" s="157"/>
      <c r="J1031" s="153"/>
      <c r="K1031" s="153"/>
      <c r="L1031" s="158"/>
      <c r="M1031" s="159"/>
      <c r="N1031" s="160"/>
      <c r="O1031" s="160"/>
      <c r="P1031" s="160"/>
      <c r="Q1031" s="160"/>
      <c r="R1031" s="160"/>
      <c r="S1031" s="160"/>
      <c r="T1031" s="161"/>
      <c r="AT1031" s="162" t="s">
        <v>126</v>
      </c>
      <c r="AU1031" s="162" t="s">
        <v>70</v>
      </c>
      <c r="AV1031" s="8" t="s">
        <v>38</v>
      </c>
      <c r="AW1031" s="8" t="s">
        <v>18</v>
      </c>
      <c r="AX1031" s="8" t="s">
        <v>36</v>
      </c>
      <c r="AY1031" s="162" t="s">
        <v>67</v>
      </c>
    </row>
    <row r="1032" spans="2:51" s="7" customFormat="1" ht="13.5">
      <c r="B1032" s="142"/>
      <c r="C1032" s="143"/>
      <c r="D1032" s="129" t="s">
        <v>126</v>
      </c>
      <c r="E1032" s="144" t="s">
        <v>7</v>
      </c>
      <c r="F1032" s="145" t="s">
        <v>1166</v>
      </c>
      <c r="G1032" s="143"/>
      <c r="H1032" s="144" t="s">
        <v>7</v>
      </c>
      <c r="I1032" s="146"/>
      <c r="J1032" s="143"/>
      <c r="K1032" s="143"/>
      <c r="L1032" s="147"/>
      <c r="M1032" s="148"/>
      <c r="N1032" s="149"/>
      <c r="O1032" s="149"/>
      <c r="P1032" s="149"/>
      <c r="Q1032" s="149"/>
      <c r="R1032" s="149"/>
      <c r="S1032" s="149"/>
      <c r="T1032" s="150"/>
      <c r="AT1032" s="151" t="s">
        <v>126</v>
      </c>
      <c r="AU1032" s="151" t="s">
        <v>70</v>
      </c>
      <c r="AV1032" s="7" t="s">
        <v>37</v>
      </c>
      <c r="AW1032" s="7" t="s">
        <v>18</v>
      </c>
      <c r="AX1032" s="7" t="s">
        <v>36</v>
      </c>
      <c r="AY1032" s="151" t="s">
        <v>67</v>
      </c>
    </row>
    <row r="1033" spans="2:51" s="8" customFormat="1" ht="13.5">
      <c r="B1033" s="152"/>
      <c r="C1033" s="153"/>
      <c r="D1033" s="129" t="s">
        <v>126</v>
      </c>
      <c r="E1033" s="154" t="s">
        <v>7</v>
      </c>
      <c r="F1033" s="155" t="s">
        <v>1187</v>
      </c>
      <c r="G1033" s="153"/>
      <c r="H1033" s="156">
        <v>215.61</v>
      </c>
      <c r="I1033" s="157"/>
      <c r="J1033" s="153"/>
      <c r="K1033" s="153"/>
      <c r="L1033" s="158"/>
      <c r="M1033" s="159"/>
      <c r="N1033" s="160"/>
      <c r="O1033" s="160"/>
      <c r="P1033" s="160"/>
      <c r="Q1033" s="160"/>
      <c r="R1033" s="160"/>
      <c r="S1033" s="160"/>
      <c r="T1033" s="161"/>
      <c r="AT1033" s="162" t="s">
        <v>126</v>
      </c>
      <c r="AU1033" s="162" t="s">
        <v>70</v>
      </c>
      <c r="AV1033" s="8" t="s">
        <v>38</v>
      </c>
      <c r="AW1033" s="8" t="s">
        <v>18</v>
      </c>
      <c r="AX1033" s="8" t="s">
        <v>36</v>
      </c>
      <c r="AY1033" s="162" t="s">
        <v>67</v>
      </c>
    </row>
    <row r="1034" spans="2:51" s="7" customFormat="1" ht="13.5">
      <c r="B1034" s="142"/>
      <c r="C1034" s="143"/>
      <c r="D1034" s="129" t="s">
        <v>126</v>
      </c>
      <c r="E1034" s="144" t="s">
        <v>7</v>
      </c>
      <c r="F1034" s="145" t="s">
        <v>1132</v>
      </c>
      <c r="G1034" s="143"/>
      <c r="H1034" s="144" t="s">
        <v>7</v>
      </c>
      <c r="I1034" s="146"/>
      <c r="J1034" s="143"/>
      <c r="K1034" s="143"/>
      <c r="L1034" s="147"/>
      <c r="M1034" s="148"/>
      <c r="N1034" s="149"/>
      <c r="O1034" s="149"/>
      <c r="P1034" s="149"/>
      <c r="Q1034" s="149"/>
      <c r="R1034" s="149"/>
      <c r="S1034" s="149"/>
      <c r="T1034" s="150"/>
      <c r="AT1034" s="151" t="s">
        <v>126</v>
      </c>
      <c r="AU1034" s="151" t="s">
        <v>70</v>
      </c>
      <c r="AV1034" s="7" t="s">
        <v>37</v>
      </c>
      <c r="AW1034" s="7" t="s">
        <v>18</v>
      </c>
      <c r="AX1034" s="7" t="s">
        <v>36</v>
      </c>
      <c r="AY1034" s="151" t="s">
        <v>67</v>
      </c>
    </row>
    <row r="1035" spans="2:51" s="8" customFormat="1" ht="13.5">
      <c r="B1035" s="152"/>
      <c r="C1035" s="153"/>
      <c r="D1035" s="129" t="s">
        <v>126</v>
      </c>
      <c r="E1035" s="154" t="s">
        <v>7</v>
      </c>
      <c r="F1035" s="155" t="s">
        <v>1192</v>
      </c>
      <c r="G1035" s="153"/>
      <c r="H1035" s="156">
        <v>17.49</v>
      </c>
      <c r="I1035" s="157"/>
      <c r="J1035" s="153"/>
      <c r="K1035" s="153"/>
      <c r="L1035" s="158"/>
      <c r="M1035" s="159"/>
      <c r="N1035" s="160"/>
      <c r="O1035" s="160"/>
      <c r="P1035" s="160"/>
      <c r="Q1035" s="160"/>
      <c r="R1035" s="160"/>
      <c r="S1035" s="160"/>
      <c r="T1035" s="161"/>
      <c r="AT1035" s="162" t="s">
        <v>126</v>
      </c>
      <c r="AU1035" s="162" t="s">
        <v>70</v>
      </c>
      <c r="AV1035" s="8" t="s">
        <v>38</v>
      </c>
      <c r="AW1035" s="8" t="s">
        <v>18</v>
      </c>
      <c r="AX1035" s="8" t="s">
        <v>36</v>
      </c>
      <c r="AY1035" s="162" t="s">
        <v>67</v>
      </c>
    </row>
    <row r="1036" spans="2:51" s="9" customFormat="1" ht="13.5">
      <c r="B1036" s="163"/>
      <c r="C1036" s="164"/>
      <c r="D1036" s="129" t="s">
        <v>126</v>
      </c>
      <c r="E1036" s="165" t="s">
        <v>7</v>
      </c>
      <c r="F1036" s="166" t="s">
        <v>155</v>
      </c>
      <c r="G1036" s="164"/>
      <c r="H1036" s="167">
        <v>301.14</v>
      </c>
      <c r="I1036" s="168"/>
      <c r="J1036" s="164"/>
      <c r="K1036" s="164"/>
      <c r="L1036" s="169"/>
      <c r="M1036" s="170"/>
      <c r="N1036" s="171"/>
      <c r="O1036" s="171"/>
      <c r="P1036" s="171"/>
      <c r="Q1036" s="171"/>
      <c r="R1036" s="171"/>
      <c r="S1036" s="171"/>
      <c r="T1036" s="172"/>
      <c r="AT1036" s="173" t="s">
        <v>126</v>
      </c>
      <c r="AU1036" s="173" t="s">
        <v>70</v>
      </c>
      <c r="AV1036" s="9" t="s">
        <v>71</v>
      </c>
      <c r="AW1036" s="9" t="s">
        <v>1</v>
      </c>
      <c r="AX1036" s="9" t="s">
        <v>37</v>
      </c>
      <c r="AY1036" s="173" t="s">
        <v>67</v>
      </c>
    </row>
    <row r="1037" spans="2:65" s="1" customFormat="1" ht="16.5" customHeight="1">
      <c r="B1037" s="23"/>
      <c r="C1037" s="118" t="s">
        <v>1193</v>
      </c>
      <c r="D1037" s="118" t="s">
        <v>68</v>
      </c>
      <c r="E1037" s="119" t="s">
        <v>1194</v>
      </c>
      <c r="F1037" s="120" t="s">
        <v>1195</v>
      </c>
      <c r="G1037" s="121" t="s">
        <v>131</v>
      </c>
      <c r="H1037" s="122">
        <v>85.53</v>
      </c>
      <c r="I1037" s="123"/>
      <c r="J1037" s="122">
        <f>ROUND(I1037*H1037,1)</f>
        <v>0</v>
      </c>
      <c r="K1037" s="120" t="s">
        <v>122</v>
      </c>
      <c r="L1037" s="33"/>
      <c r="M1037" s="124" t="s">
        <v>7</v>
      </c>
      <c r="N1037" s="125" t="s">
        <v>25</v>
      </c>
      <c r="O1037" s="24"/>
      <c r="P1037" s="126">
        <f>O1037*H1037</f>
        <v>0</v>
      </c>
      <c r="Q1037" s="126">
        <v>0</v>
      </c>
      <c r="R1037" s="126">
        <f>Q1037*H1037</f>
        <v>0</v>
      </c>
      <c r="S1037" s="126">
        <v>0</v>
      </c>
      <c r="T1037" s="127">
        <f>S1037*H1037</f>
        <v>0</v>
      </c>
      <c r="AR1037" s="12" t="s">
        <v>71</v>
      </c>
      <c r="AT1037" s="12" t="s">
        <v>68</v>
      </c>
      <c r="AU1037" s="12" t="s">
        <v>70</v>
      </c>
      <c r="AY1037" s="12" t="s">
        <v>67</v>
      </c>
      <c r="BE1037" s="128">
        <f>IF(N1037="základní",J1037,0)</f>
        <v>0</v>
      </c>
      <c r="BF1037" s="128">
        <f>IF(N1037="snížená",J1037,0)</f>
        <v>0</v>
      </c>
      <c r="BG1037" s="128">
        <f>IF(N1037="zákl. přenesená",J1037,0)</f>
        <v>0</v>
      </c>
      <c r="BH1037" s="128">
        <f>IF(N1037="sníž. přenesená",J1037,0)</f>
        <v>0</v>
      </c>
      <c r="BI1037" s="128">
        <f>IF(N1037="nulová",J1037,0)</f>
        <v>0</v>
      </c>
      <c r="BJ1037" s="12" t="s">
        <v>37</v>
      </c>
      <c r="BK1037" s="128">
        <f>ROUND(I1037*H1037,1)</f>
        <v>0</v>
      </c>
      <c r="BL1037" s="12" t="s">
        <v>71</v>
      </c>
      <c r="BM1037" s="12" t="s">
        <v>1196</v>
      </c>
    </row>
    <row r="1038" spans="2:51" s="7" customFormat="1" ht="13.5">
      <c r="B1038" s="142"/>
      <c r="C1038" s="143"/>
      <c r="D1038" s="129" t="s">
        <v>126</v>
      </c>
      <c r="E1038" s="144" t="s">
        <v>7</v>
      </c>
      <c r="F1038" s="145" t="s">
        <v>1130</v>
      </c>
      <c r="G1038" s="143"/>
      <c r="H1038" s="144" t="s">
        <v>7</v>
      </c>
      <c r="I1038" s="146"/>
      <c r="J1038" s="143"/>
      <c r="K1038" s="143"/>
      <c r="L1038" s="147"/>
      <c r="M1038" s="148"/>
      <c r="N1038" s="149"/>
      <c r="O1038" s="149"/>
      <c r="P1038" s="149"/>
      <c r="Q1038" s="149"/>
      <c r="R1038" s="149"/>
      <c r="S1038" s="149"/>
      <c r="T1038" s="150"/>
      <c r="AT1038" s="151" t="s">
        <v>126</v>
      </c>
      <c r="AU1038" s="151" t="s">
        <v>70</v>
      </c>
      <c r="AV1038" s="7" t="s">
        <v>37</v>
      </c>
      <c r="AW1038" s="7" t="s">
        <v>18</v>
      </c>
      <c r="AX1038" s="7" t="s">
        <v>36</v>
      </c>
      <c r="AY1038" s="151" t="s">
        <v>67</v>
      </c>
    </row>
    <row r="1039" spans="2:51" s="8" customFormat="1" ht="13.5">
      <c r="B1039" s="152"/>
      <c r="C1039" s="153"/>
      <c r="D1039" s="129" t="s">
        <v>126</v>
      </c>
      <c r="E1039" s="154" t="s">
        <v>7</v>
      </c>
      <c r="F1039" s="155" t="s">
        <v>961</v>
      </c>
      <c r="G1039" s="153"/>
      <c r="H1039" s="156">
        <v>21.56</v>
      </c>
      <c r="I1039" s="157"/>
      <c r="J1039" s="153"/>
      <c r="K1039" s="153"/>
      <c r="L1039" s="158"/>
      <c r="M1039" s="159"/>
      <c r="N1039" s="160"/>
      <c r="O1039" s="160"/>
      <c r="P1039" s="160"/>
      <c r="Q1039" s="160"/>
      <c r="R1039" s="160"/>
      <c r="S1039" s="160"/>
      <c r="T1039" s="161"/>
      <c r="AT1039" s="162" t="s">
        <v>126</v>
      </c>
      <c r="AU1039" s="162" t="s">
        <v>70</v>
      </c>
      <c r="AV1039" s="8" t="s">
        <v>38</v>
      </c>
      <c r="AW1039" s="8" t="s">
        <v>18</v>
      </c>
      <c r="AX1039" s="8" t="s">
        <v>36</v>
      </c>
      <c r="AY1039" s="162" t="s">
        <v>67</v>
      </c>
    </row>
    <row r="1040" spans="2:51" s="7" customFormat="1" ht="13.5">
      <c r="B1040" s="142"/>
      <c r="C1040" s="143"/>
      <c r="D1040" s="129" t="s">
        <v>126</v>
      </c>
      <c r="E1040" s="144" t="s">
        <v>7</v>
      </c>
      <c r="F1040" s="145" t="s">
        <v>251</v>
      </c>
      <c r="G1040" s="143"/>
      <c r="H1040" s="144" t="s">
        <v>7</v>
      </c>
      <c r="I1040" s="146"/>
      <c r="J1040" s="143"/>
      <c r="K1040" s="143"/>
      <c r="L1040" s="147"/>
      <c r="M1040" s="148"/>
      <c r="N1040" s="149"/>
      <c r="O1040" s="149"/>
      <c r="P1040" s="149"/>
      <c r="Q1040" s="149"/>
      <c r="R1040" s="149"/>
      <c r="S1040" s="149"/>
      <c r="T1040" s="150"/>
      <c r="AT1040" s="151" t="s">
        <v>126</v>
      </c>
      <c r="AU1040" s="151" t="s">
        <v>70</v>
      </c>
      <c r="AV1040" s="7" t="s">
        <v>37</v>
      </c>
      <c r="AW1040" s="7" t="s">
        <v>18</v>
      </c>
      <c r="AX1040" s="7" t="s">
        <v>36</v>
      </c>
      <c r="AY1040" s="151" t="s">
        <v>67</v>
      </c>
    </row>
    <row r="1041" spans="2:51" s="8" customFormat="1" ht="13.5">
      <c r="B1041" s="152"/>
      <c r="C1041" s="153"/>
      <c r="D1041" s="129" t="s">
        <v>126</v>
      </c>
      <c r="E1041" s="154" t="s">
        <v>7</v>
      </c>
      <c r="F1041" s="155" t="s">
        <v>252</v>
      </c>
      <c r="G1041" s="153"/>
      <c r="H1041" s="156">
        <v>46.48</v>
      </c>
      <c r="I1041" s="157"/>
      <c r="J1041" s="153"/>
      <c r="K1041" s="153"/>
      <c r="L1041" s="158"/>
      <c r="M1041" s="159"/>
      <c r="N1041" s="160"/>
      <c r="O1041" s="160"/>
      <c r="P1041" s="160"/>
      <c r="Q1041" s="160"/>
      <c r="R1041" s="160"/>
      <c r="S1041" s="160"/>
      <c r="T1041" s="161"/>
      <c r="AT1041" s="162" t="s">
        <v>126</v>
      </c>
      <c r="AU1041" s="162" t="s">
        <v>70</v>
      </c>
      <c r="AV1041" s="8" t="s">
        <v>38</v>
      </c>
      <c r="AW1041" s="8" t="s">
        <v>18</v>
      </c>
      <c r="AX1041" s="8" t="s">
        <v>36</v>
      </c>
      <c r="AY1041" s="162" t="s">
        <v>67</v>
      </c>
    </row>
    <row r="1042" spans="2:51" s="7" customFormat="1" ht="13.5">
      <c r="B1042" s="142"/>
      <c r="C1042" s="143"/>
      <c r="D1042" s="129" t="s">
        <v>126</v>
      </c>
      <c r="E1042" s="144" t="s">
        <v>7</v>
      </c>
      <c r="F1042" s="145" t="s">
        <v>1132</v>
      </c>
      <c r="G1042" s="143"/>
      <c r="H1042" s="144" t="s">
        <v>7</v>
      </c>
      <c r="I1042" s="146"/>
      <c r="J1042" s="143"/>
      <c r="K1042" s="143"/>
      <c r="L1042" s="147"/>
      <c r="M1042" s="148"/>
      <c r="N1042" s="149"/>
      <c r="O1042" s="149"/>
      <c r="P1042" s="149"/>
      <c r="Q1042" s="149"/>
      <c r="R1042" s="149"/>
      <c r="S1042" s="149"/>
      <c r="T1042" s="150"/>
      <c r="AT1042" s="151" t="s">
        <v>126</v>
      </c>
      <c r="AU1042" s="151" t="s">
        <v>70</v>
      </c>
      <c r="AV1042" s="7" t="s">
        <v>37</v>
      </c>
      <c r="AW1042" s="7" t="s">
        <v>18</v>
      </c>
      <c r="AX1042" s="7" t="s">
        <v>36</v>
      </c>
      <c r="AY1042" s="151" t="s">
        <v>67</v>
      </c>
    </row>
    <row r="1043" spans="2:51" s="8" customFormat="1" ht="13.5">
      <c r="B1043" s="152"/>
      <c r="C1043" s="153"/>
      <c r="D1043" s="129" t="s">
        <v>126</v>
      </c>
      <c r="E1043" s="154" t="s">
        <v>7</v>
      </c>
      <c r="F1043" s="155" t="s">
        <v>1192</v>
      </c>
      <c r="G1043" s="153"/>
      <c r="H1043" s="156">
        <v>17.49</v>
      </c>
      <c r="I1043" s="157"/>
      <c r="J1043" s="153"/>
      <c r="K1043" s="153"/>
      <c r="L1043" s="158"/>
      <c r="M1043" s="159"/>
      <c r="N1043" s="160"/>
      <c r="O1043" s="160"/>
      <c r="P1043" s="160"/>
      <c r="Q1043" s="160"/>
      <c r="R1043" s="160"/>
      <c r="S1043" s="160"/>
      <c r="T1043" s="161"/>
      <c r="AT1043" s="162" t="s">
        <v>126</v>
      </c>
      <c r="AU1043" s="162" t="s">
        <v>70</v>
      </c>
      <c r="AV1043" s="8" t="s">
        <v>38</v>
      </c>
      <c r="AW1043" s="8" t="s">
        <v>18</v>
      </c>
      <c r="AX1043" s="8" t="s">
        <v>36</v>
      </c>
      <c r="AY1043" s="162" t="s">
        <v>67</v>
      </c>
    </row>
    <row r="1044" spans="2:51" s="9" customFormat="1" ht="13.5">
      <c r="B1044" s="163"/>
      <c r="C1044" s="164"/>
      <c r="D1044" s="129" t="s">
        <v>126</v>
      </c>
      <c r="E1044" s="165" t="s">
        <v>7</v>
      </c>
      <c r="F1044" s="166" t="s">
        <v>155</v>
      </c>
      <c r="G1044" s="164"/>
      <c r="H1044" s="167">
        <v>85.53</v>
      </c>
      <c r="I1044" s="168"/>
      <c r="J1044" s="164"/>
      <c r="K1044" s="164"/>
      <c r="L1044" s="169"/>
      <c r="M1044" s="170"/>
      <c r="N1044" s="171"/>
      <c r="O1044" s="171"/>
      <c r="P1044" s="171"/>
      <c r="Q1044" s="171"/>
      <c r="R1044" s="171"/>
      <c r="S1044" s="171"/>
      <c r="T1044" s="172"/>
      <c r="AT1044" s="173" t="s">
        <v>126</v>
      </c>
      <c r="AU1044" s="173" t="s">
        <v>70</v>
      </c>
      <c r="AV1044" s="9" t="s">
        <v>71</v>
      </c>
      <c r="AW1044" s="9" t="s">
        <v>18</v>
      </c>
      <c r="AX1044" s="9" t="s">
        <v>37</v>
      </c>
      <c r="AY1044" s="173" t="s">
        <v>67</v>
      </c>
    </row>
    <row r="1045" spans="2:65" s="1" customFormat="1" ht="25.5" customHeight="1">
      <c r="B1045" s="23"/>
      <c r="C1045" s="118" t="s">
        <v>1197</v>
      </c>
      <c r="D1045" s="118" t="s">
        <v>68</v>
      </c>
      <c r="E1045" s="119" t="s">
        <v>1198</v>
      </c>
      <c r="F1045" s="120" t="s">
        <v>1199</v>
      </c>
      <c r="G1045" s="121" t="s">
        <v>131</v>
      </c>
      <c r="H1045" s="122">
        <v>301.14</v>
      </c>
      <c r="I1045" s="123"/>
      <c r="J1045" s="122">
        <f>ROUND(I1045*H1045,1)</f>
        <v>0</v>
      </c>
      <c r="K1045" s="120" t="s">
        <v>7</v>
      </c>
      <c r="L1045" s="33"/>
      <c r="M1045" s="124" t="s">
        <v>7</v>
      </c>
      <c r="N1045" s="125" t="s">
        <v>25</v>
      </c>
      <c r="O1045" s="24"/>
      <c r="P1045" s="126">
        <f>O1045*H1045</f>
        <v>0</v>
      </c>
      <c r="Q1045" s="126">
        <v>6E-05</v>
      </c>
      <c r="R1045" s="126">
        <f>Q1045*H1045</f>
        <v>0.0180684</v>
      </c>
      <c r="S1045" s="126">
        <v>0</v>
      </c>
      <c r="T1045" s="127">
        <f>S1045*H1045</f>
        <v>0</v>
      </c>
      <c r="AR1045" s="12" t="s">
        <v>71</v>
      </c>
      <c r="AT1045" s="12" t="s">
        <v>68</v>
      </c>
      <c r="AU1045" s="12" t="s">
        <v>70</v>
      </c>
      <c r="AY1045" s="12" t="s">
        <v>67</v>
      </c>
      <c r="BE1045" s="128">
        <f>IF(N1045="základní",J1045,0)</f>
        <v>0</v>
      </c>
      <c r="BF1045" s="128">
        <f>IF(N1045="snížená",J1045,0)</f>
        <v>0</v>
      </c>
      <c r="BG1045" s="128">
        <f>IF(N1045="zákl. přenesená",J1045,0)</f>
        <v>0</v>
      </c>
      <c r="BH1045" s="128">
        <f>IF(N1045="sníž. přenesená",J1045,0)</f>
        <v>0</v>
      </c>
      <c r="BI1045" s="128">
        <f>IF(N1045="nulová",J1045,0)</f>
        <v>0</v>
      </c>
      <c r="BJ1045" s="12" t="s">
        <v>37</v>
      </c>
      <c r="BK1045" s="128">
        <f>ROUND(I1045*H1045,1)</f>
        <v>0</v>
      </c>
      <c r="BL1045" s="12" t="s">
        <v>71</v>
      </c>
      <c r="BM1045" s="12" t="s">
        <v>1200</v>
      </c>
    </row>
    <row r="1046" spans="2:63" s="5" customFormat="1" ht="22.35" customHeight="1">
      <c r="B1046" s="104"/>
      <c r="C1046" s="105"/>
      <c r="D1046" s="106" t="s">
        <v>35</v>
      </c>
      <c r="E1046" s="140" t="s">
        <v>78</v>
      </c>
      <c r="F1046" s="140" t="s">
        <v>526</v>
      </c>
      <c r="G1046" s="105"/>
      <c r="H1046" s="105"/>
      <c r="I1046" s="108"/>
      <c r="J1046" s="141">
        <f>BK1046</f>
        <v>0</v>
      </c>
      <c r="K1046" s="105"/>
      <c r="L1046" s="110"/>
      <c r="M1046" s="111"/>
      <c r="N1046" s="112"/>
      <c r="O1046" s="112"/>
      <c r="P1046" s="113">
        <f>SUM(P1047:P1065)</f>
        <v>0</v>
      </c>
      <c r="Q1046" s="112"/>
      <c r="R1046" s="113">
        <f>SUM(R1047:R1065)</f>
        <v>0.06667690000000001</v>
      </c>
      <c r="S1046" s="112"/>
      <c r="T1046" s="114">
        <f>SUM(T1047:T1065)</f>
        <v>0</v>
      </c>
      <c r="AR1046" s="115" t="s">
        <v>37</v>
      </c>
      <c r="AT1046" s="116" t="s">
        <v>35</v>
      </c>
      <c r="AU1046" s="116" t="s">
        <v>38</v>
      </c>
      <c r="AY1046" s="115" t="s">
        <v>67</v>
      </c>
      <c r="BK1046" s="117">
        <f>SUM(BK1047:BK1065)</f>
        <v>0</v>
      </c>
    </row>
    <row r="1047" spans="2:65" s="1" customFormat="1" ht="25.5" customHeight="1">
      <c r="B1047" s="23"/>
      <c r="C1047" s="118" t="s">
        <v>1201</v>
      </c>
      <c r="D1047" s="118" t="s">
        <v>68</v>
      </c>
      <c r="E1047" s="119" t="s">
        <v>1202</v>
      </c>
      <c r="F1047" s="120" t="s">
        <v>1203</v>
      </c>
      <c r="G1047" s="121" t="s">
        <v>140</v>
      </c>
      <c r="H1047" s="122">
        <v>101.7</v>
      </c>
      <c r="I1047" s="123"/>
      <c r="J1047" s="122">
        <f>ROUND(I1047*H1047,1)</f>
        <v>0</v>
      </c>
      <c r="K1047" s="120" t="s">
        <v>122</v>
      </c>
      <c r="L1047" s="33"/>
      <c r="M1047" s="124" t="s">
        <v>7</v>
      </c>
      <c r="N1047" s="125" t="s">
        <v>25</v>
      </c>
      <c r="O1047" s="24"/>
      <c r="P1047" s="126">
        <f>O1047*H1047</f>
        <v>0</v>
      </c>
      <c r="Q1047" s="126">
        <v>0</v>
      </c>
      <c r="R1047" s="126">
        <f>Q1047*H1047</f>
        <v>0</v>
      </c>
      <c r="S1047" s="126">
        <v>0</v>
      </c>
      <c r="T1047" s="127">
        <f>S1047*H1047</f>
        <v>0</v>
      </c>
      <c r="AR1047" s="12" t="s">
        <v>71</v>
      </c>
      <c r="AT1047" s="12" t="s">
        <v>68</v>
      </c>
      <c r="AU1047" s="12" t="s">
        <v>70</v>
      </c>
      <c r="AY1047" s="12" t="s">
        <v>67</v>
      </c>
      <c r="BE1047" s="128">
        <f>IF(N1047="základní",J1047,0)</f>
        <v>0</v>
      </c>
      <c r="BF1047" s="128">
        <f>IF(N1047="snížená",J1047,0)</f>
        <v>0</v>
      </c>
      <c r="BG1047" s="128">
        <f>IF(N1047="zákl. přenesená",J1047,0)</f>
        <v>0</v>
      </c>
      <c r="BH1047" s="128">
        <f>IF(N1047="sníž. přenesená",J1047,0)</f>
        <v>0</v>
      </c>
      <c r="BI1047" s="128">
        <f>IF(N1047="nulová",J1047,0)</f>
        <v>0</v>
      </c>
      <c r="BJ1047" s="12" t="s">
        <v>37</v>
      </c>
      <c r="BK1047" s="128">
        <f>ROUND(I1047*H1047,1)</f>
        <v>0</v>
      </c>
      <c r="BL1047" s="12" t="s">
        <v>71</v>
      </c>
      <c r="BM1047" s="12" t="s">
        <v>1204</v>
      </c>
    </row>
    <row r="1048" spans="2:47" s="1" customFormat="1" ht="27">
      <c r="B1048" s="23"/>
      <c r="C1048" s="35"/>
      <c r="D1048" s="129" t="s">
        <v>124</v>
      </c>
      <c r="E1048" s="35"/>
      <c r="F1048" s="130" t="s">
        <v>1205</v>
      </c>
      <c r="G1048" s="35"/>
      <c r="H1048" s="35"/>
      <c r="I1048" s="91"/>
      <c r="J1048" s="35"/>
      <c r="K1048" s="35"/>
      <c r="L1048" s="33"/>
      <c r="M1048" s="131"/>
      <c r="N1048" s="24"/>
      <c r="O1048" s="24"/>
      <c r="P1048" s="24"/>
      <c r="Q1048" s="24"/>
      <c r="R1048" s="24"/>
      <c r="S1048" s="24"/>
      <c r="T1048" s="38"/>
      <c r="AT1048" s="12" t="s">
        <v>124</v>
      </c>
      <c r="AU1048" s="12" t="s">
        <v>70</v>
      </c>
    </row>
    <row r="1049" spans="2:51" s="7" customFormat="1" ht="13.5">
      <c r="B1049" s="142"/>
      <c r="C1049" s="143"/>
      <c r="D1049" s="129" t="s">
        <v>126</v>
      </c>
      <c r="E1049" s="144" t="s">
        <v>7</v>
      </c>
      <c r="F1049" s="145" t="s">
        <v>335</v>
      </c>
      <c r="G1049" s="143"/>
      <c r="H1049" s="144" t="s">
        <v>7</v>
      </c>
      <c r="I1049" s="146"/>
      <c r="J1049" s="143"/>
      <c r="K1049" s="143"/>
      <c r="L1049" s="147"/>
      <c r="M1049" s="148"/>
      <c r="N1049" s="149"/>
      <c r="O1049" s="149"/>
      <c r="P1049" s="149"/>
      <c r="Q1049" s="149"/>
      <c r="R1049" s="149"/>
      <c r="S1049" s="149"/>
      <c r="T1049" s="150"/>
      <c r="AT1049" s="151" t="s">
        <v>126</v>
      </c>
      <c r="AU1049" s="151" t="s">
        <v>70</v>
      </c>
      <c r="AV1049" s="7" t="s">
        <v>37</v>
      </c>
      <c r="AW1049" s="7" t="s">
        <v>18</v>
      </c>
      <c r="AX1049" s="7" t="s">
        <v>36</v>
      </c>
      <c r="AY1049" s="151" t="s">
        <v>67</v>
      </c>
    </row>
    <row r="1050" spans="2:51" s="8" customFormat="1" ht="13.5">
      <c r="B1050" s="152"/>
      <c r="C1050" s="153"/>
      <c r="D1050" s="129" t="s">
        <v>126</v>
      </c>
      <c r="E1050" s="154" t="s">
        <v>7</v>
      </c>
      <c r="F1050" s="155" t="s">
        <v>1206</v>
      </c>
      <c r="G1050" s="153"/>
      <c r="H1050" s="156">
        <v>101.7</v>
      </c>
      <c r="I1050" s="157"/>
      <c r="J1050" s="153"/>
      <c r="K1050" s="153"/>
      <c r="L1050" s="158"/>
      <c r="M1050" s="159"/>
      <c r="N1050" s="160"/>
      <c r="O1050" s="160"/>
      <c r="P1050" s="160"/>
      <c r="Q1050" s="160"/>
      <c r="R1050" s="160"/>
      <c r="S1050" s="160"/>
      <c r="T1050" s="161"/>
      <c r="AT1050" s="162" t="s">
        <v>126</v>
      </c>
      <c r="AU1050" s="162" t="s">
        <v>70</v>
      </c>
      <c r="AV1050" s="8" t="s">
        <v>38</v>
      </c>
      <c r="AW1050" s="8" t="s">
        <v>18</v>
      </c>
      <c r="AX1050" s="8" t="s">
        <v>37</v>
      </c>
      <c r="AY1050" s="162" t="s">
        <v>67</v>
      </c>
    </row>
    <row r="1051" spans="2:65" s="1" customFormat="1" ht="25.5" customHeight="1">
      <c r="B1051" s="23"/>
      <c r="C1051" s="118" t="s">
        <v>1207</v>
      </c>
      <c r="D1051" s="118" t="s">
        <v>68</v>
      </c>
      <c r="E1051" s="119" t="s">
        <v>1208</v>
      </c>
      <c r="F1051" s="120" t="s">
        <v>1209</v>
      </c>
      <c r="G1051" s="121" t="s">
        <v>140</v>
      </c>
      <c r="H1051" s="122">
        <v>101.7</v>
      </c>
      <c r="I1051" s="123"/>
      <c r="J1051" s="122">
        <f>ROUND(I1051*H1051,1)</f>
        <v>0</v>
      </c>
      <c r="K1051" s="120" t="s">
        <v>122</v>
      </c>
      <c r="L1051" s="33"/>
      <c r="M1051" s="124" t="s">
        <v>7</v>
      </c>
      <c r="N1051" s="125" t="s">
        <v>25</v>
      </c>
      <c r="O1051" s="24"/>
      <c r="P1051" s="126">
        <f>O1051*H1051</f>
        <v>0</v>
      </c>
      <c r="Q1051" s="126">
        <v>0</v>
      </c>
      <c r="R1051" s="126">
        <f>Q1051*H1051</f>
        <v>0</v>
      </c>
      <c r="S1051" s="126">
        <v>0</v>
      </c>
      <c r="T1051" s="127">
        <f>S1051*H1051</f>
        <v>0</v>
      </c>
      <c r="AR1051" s="12" t="s">
        <v>71</v>
      </c>
      <c r="AT1051" s="12" t="s">
        <v>68</v>
      </c>
      <c r="AU1051" s="12" t="s">
        <v>70</v>
      </c>
      <c r="AY1051" s="12" t="s">
        <v>67</v>
      </c>
      <c r="BE1051" s="128">
        <f>IF(N1051="základní",J1051,0)</f>
        <v>0</v>
      </c>
      <c r="BF1051" s="128">
        <f>IF(N1051="snížená",J1051,0)</f>
        <v>0</v>
      </c>
      <c r="BG1051" s="128">
        <f>IF(N1051="zákl. přenesená",J1051,0)</f>
        <v>0</v>
      </c>
      <c r="BH1051" s="128">
        <f>IF(N1051="sníž. přenesená",J1051,0)</f>
        <v>0</v>
      </c>
      <c r="BI1051" s="128">
        <f>IF(N1051="nulová",J1051,0)</f>
        <v>0</v>
      </c>
      <c r="BJ1051" s="12" t="s">
        <v>37</v>
      </c>
      <c r="BK1051" s="128">
        <f>ROUND(I1051*H1051,1)</f>
        <v>0</v>
      </c>
      <c r="BL1051" s="12" t="s">
        <v>71</v>
      </c>
      <c r="BM1051" s="12" t="s">
        <v>1210</v>
      </c>
    </row>
    <row r="1052" spans="2:47" s="1" customFormat="1" ht="27">
      <c r="B1052" s="23"/>
      <c r="C1052" s="35"/>
      <c r="D1052" s="129" t="s">
        <v>124</v>
      </c>
      <c r="E1052" s="35"/>
      <c r="F1052" s="130" t="s">
        <v>1205</v>
      </c>
      <c r="G1052" s="35"/>
      <c r="H1052" s="35"/>
      <c r="I1052" s="91"/>
      <c r="J1052" s="35"/>
      <c r="K1052" s="35"/>
      <c r="L1052" s="33"/>
      <c r="M1052" s="131"/>
      <c r="N1052" s="24"/>
      <c r="O1052" s="24"/>
      <c r="P1052" s="24"/>
      <c r="Q1052" s="24"/>
      <c r="R1052" s="24"/>
      <c r="S1052" s="24"/>
      <c r="T1052" s="38"/>
      <c r="AT1052" s="12" t="s">
        <v>124</v>
      </c>
      <c r="AU1052" s="12" t="s">
        <v>70</v>
      </c>
    </row>
    <row r="1053" spans="2:65" s="1" customFormat="1" ht="25.5" customHeight="1">
      <c r="B1053" s="23"/>
      <c r="C1053" s="118" t="s">
        <v>1211</v>
      </c>
      <c r="D1053" s="118" t="s">
        <v>68</v>
      </c>
      <c r="E1053" s="119" t="s">
        <v>1212</v>
      </c>
      <c r="F1053" s="120" t="s">
        <v>1213</v>
      </c>
      <c r="G1053" s="121" t="s">
        <v>140</v>
      </c>
      <c r="H1053" s="122">
        <v>3051</v>
      </c>
      <c r="I1053" s="123"/>
      <c r="J1053" s="122">
        <f>ROUND(I1053*H1053,1)</f>
        <v>0</v>
      </c>
      <c r="K1053" s="120" t="s">
        <v>122</v>
      </c>
      <c r="L1053" s="33"/>
      <c r="M1053" s="124" t="s">
        <v>7</v>
      </c>
      <c r="N1053" s="125" t="s">
        <v>25</v>
      </c>
      <c r="O1053" s="24"/>
      <c r="P1053" s="126">
        <f>O1053*H1053</f>
        <v>0</v>
      </c>
      <c r="Q1053" s="126">
        <v>0</v>
      </c>
      <c r="R1053" s="126">
        <f>Q1053*H1053</f>
        <v>0</v>
      </c>
      <c r="S1053" s="126">
        <v>0</v>
      </c>
      <c r="T1053" s="127">
        <f>S1053*H1053</f>
        <v>0</v>
      </c>
      <c r="AR1053" s="12" t="s">
        <v>71</v>
      </c>
      <c r="AT1053" s="12" t="s">
        <v>68</v>
      </c>
      <c r="AU1053" s="12" t="s">
        <v>70</v>
      </c>
      <c r="AY1053" s="12" t="s">
        <v>67</v>
      </c>
      <c r="BE1053" s="128">
        <f>IF(N1053="základní",J1053,0)</f>
        <v>0</v>
      </c>
      <c r="BF1053" s="128">
        <f>IF(N1053="snížená",J1053,0)</f>
        <v>0</v>
      </c>
      <c r="BG1053" s="128">
        <f>IF(N1053="zákl. přenesená",J1053,0)</f>
        <v>0</v>
      </c>
      <c r="BH1053" s="128">
        <f>IF(N1053="sníž. přenesená",J1053,0)</f>
        <v>0</v>
      </c>
      <c r="BI1053" s="128">
        <f>IF(N1053="nulová",J1053,0)</f>
        <v>0</v>
      </c>
      <c r="BJ1053" s="12" t="s">
        <v>37</v>
      </c>
      <c r="BK1053" s="128">
        <f>ROUND(I1053*H1053,1)</f>
        <v>0</v>
      </c>
      <c r="BL1053" s="12" t="s">
        <v>71</v>
      </c>
      <c r="BM1053" s="12" t="s">
        <v>1214</v>
      </c>
    </row>
    <row r="1054" spans="2:47" s="1" customFormat="1" ht="27">
      <c r="B1054" s="23"/>
      <c r="C1054" s="35"/>
      <c r="D1054" s="129" t="s">
        <v>124</v>
      </c>
      <c r="E1054" s="35"/>
      <c r="F1054" s="130" t="s">
        <v>1205</v>
      </c>
      <c r="G1054" s="35"/>
      <c r="H1054" s="35"/>
      <c r="I1054" s="91"/>
      <c r="J1054" s="35"/>
      <c r="K1054" s="35"/>
      <c r="L1054" s="33"/>
      <c r="M1054" s="131"/>
      <c r="N1054" s="24"/>
      <c r="O1054" s="24"/>
      <c r="P1054" s="24"/>
      <c r="Q1054" s="24"/>
      <c r="R1054" s="24"/>
      <c r="S1054" s="24"/>
      <c r="T1054" s="38"/>
      <c r="AT1054" s="12" t="s">
        <v>124</v>
      </c>
      <c r="AU1054" s="12" t="s">
        <v>70</v>
      </c>
    </row>
    <row r="1055" spans="2:65" s="1" customFormat="1" ht="25.5" customHeight="1">
      <c r="B1055" s="23"/>
      <c r="C1055" s="118" t="s">
        <v>1215</v>
      </c>
      <c r="D1055" s="118" t="s">
        <v>68</v>
      </c>
      <c r="E1055" s="119" t="s">
        <v>1216</v>
      </c>
      <c r="F1055" s="120" t="s">
        <v>1217</v>
      </c>
      <c r="G1055" s="121" t="s">
        <v>140</v>
      </c>
      <c r="H1055" s="122">
        <v>101.7</v>
      </c>
      <c r="I1055" s="123"/>
      <c r="J1055" s="122">
        <f>ROUND(I1055*H1055,1)</f>
        <v>0</v>
      </c>
      <c r="K1055" s="120" t="s">
        <v>122</v>
      </c>
      <c r="L1055" s="33"/>
      <c r="M1055" s="124" t="s">
        <v>7</v>
      </c>
      <c r="N1055" s="125" t="s">
        <v>25</v>
      </c>
      <c r="O1055" s="24"/>
      <c r="P1055" s="126">
        <f>O1055*H1055</f>
        <v>0</v>
      </c>
      <c r="Q1055" s="126">
        <v>0</v>
      </c>
      <c r="R1055" s="126">
        <f>Q1055*H1055</f>
        <v>0</v>
      </c>
      <c r="S1055" s="126">
        <v>0</v>
      </c>
      <c r="T1055" s="127">
        <f>S1055*H1055</f>
        <v>0</v>
      </c>
      <c r="AR1055" s="12" t="s">
        <v>71</v>
      </c>
      <c r="AT1055" s="12" t="s">
        <v>68</v>
      </c>
      <c r="AU1055" s="12" t="s">
        <v>70</v>
      </c>
      <c r="AY1055" s="12" t="s">
        <v>67</v>
      </c>
      <c r="BE1055" s="128">
        <f>IF(N1055="základní",J1055,0)</f>
        <v>0</v>
      </c>
      <c r="BF1055" s="128">
        <f>IF(N1055="snížená",J1055,0)</f>
        <v>0</v>
      </c>
      <c r="BG1055" s="128">
        <f>IF(N1055="zákl. přenesená",J1055,0)</f>
        <v>0</v>
      </c>
      <c r="BH1055" s="128">
        <f>IF(N1055="sníž. přenesená",J1055,0)</f>
        <v>0</v>
      </c>
      <c r="BI1055" s="128">
        <f>IF(N1055="nulová",J1055,0)</f>
        <v>0</v>
      </c>
      <c r="BJ1055" s="12" t="s">
        <v>37</v>
      </c>
      <c r="BK1055" s="128">
        <f>ROUND(I1055*H1055,1)</f>
        <v>0</v>
      </c>
      <c r="BL1055" s="12" t="s">
        <v>71</v>
      </c>
      <c r="BM1055" s="12" t="s">
        <v>1218</v>
      </c>
    </row>
    <row r="1056" spans="2:47" s="1" customFormat="1" ht="27">
      <c r="B1056" s="23"/>
      <c r="C1056" s="35"/>
      <c r="D1056" s="129" t="s">
        <v>124</v>
      </c>
      <c r="E1056" s="35"/>
      <c r="F1056" s="130" t="s">
        <v>1219</v>
      </c>
      <c r="G1056" s="35"/>
      <c r="H1056" s="35"/>
      <c r="I1056" s="91"/>
      <c r="J1056" s="35"/>
      <c r="K1056" s="35"/>
      <c r="L1056" s="33"/>
      <c r="M1056" s="131"/>
      <c r="N1056" s="24"/>
      <c r="O1056" s="24"/>
      <c r="P1056" s="24"/>
      <c r="Q1056" s="24"/>
      <c r="R1056" s="24"/>
      <c r="S1056" s="24"/>
      <c r="T1056" s="38"/>
      <c r="AT1056" s="12" t="s">
        <v>124</v>
      </c>
      <c r="AU1056" s="12" t="s">
        <v>70</v>
      </c>
    </row>
    <row r="1057" spans="2:65" s="1" customFormat="1" ht="25.5" customHeight="1">
      <c r="B1057" s="23"/>
      <c r="C1057" s="118" t="s">
        <v>1220</v>
      </c>
      <c r="D1057" s="118" t="s">
        <v>68</v>
      </c>
      <c r="E1057" s="119" t="s">
        <v>1221</v>
      </c>
      <c r="F1057" s="120" t="s">
        <v>1222</v>
      </c>
      <c r="G1057" s="121" t="s">
        <v>131</v>
      </c>
      <c r="H1057" s="122">
        <v>218.09</v>
      </c>
      <c r="I1057" s="123"/>
      <c r="J1057" s="122">
        <f>ROUND(I1057*H1057,1)</f>
        <v>0</v>
      </c>
      <c r="K1057" s="120" t="s">
        <v>122</v>
      </c>
      <c r="L1057" s="33"/>
      <c r="M1057" s="124" t="s">
        <v>7</v>
      </c>
      <c r="N1057" s="125" t="s">
        <v>25</v>
      </c>
      <c r="O1057" s="24"/>
      <c r="P1057" s="126">
        <f>O1057*H1057</f>
        <v>0</v>
      </c>
      <c r="Q1057" s="126">
        <v>0.00021</v>
      </c>
      <c r="R1057" s="126">
        <f>Q1057*H1057</f>
        <v>0.045798900000000003</v>
      </c>
      <c r="S1057" s="126">
        <v>0</v>
      </c>
      <c r="T1057" s="127">
        <f>S1057*H1057</f>
        <v>0</v>
      </c>
      <c r="AR1057" s="12" t="s">
        <v>71</v>
      </c>
      <c r="AT1057" s="12" t="s">
        <v>68</v>
      </c>
      <c r="AU1057" s="12" t="s">
        <v>70</v>
      </c>
      <c r="AY1057" s="12" t="s">
        <v>67</v>
      </c>
      <c r="BE1057" s="128">
        <f>IF(N1057="základní",J1057,0)</f>
        <v>0</v>
      </c>
      <c r="BF1057" s="128">
        <f>IF(N1057="snížená",J1057,0)</f>
        <v>0</v>
      </c>
      <c r="BG1057" s="128">
        <f>IF(N1057="zákl. přenesená",J1057,0)</f>
        <v>0</v>
      </c>
      <c r="BH1057" s="128">
        <f>IF(N1057="sníž. přenesená",J1057,0)</f>
        <v>0</v>
      </c>
      <c r="BI1057" s="128">
        <f>IF(N1057="nulová",J1057,0)</f>
        <v>0</v>
      </c>
      <c r="BJ1057" s="12" t="s">
        <v>37</v>
      </c>
      <c r="BK1057" s="128">
        <f>ROUND(I1057*H1057,1)</f>
        <v>0</v>
      </c>
      <c r="BL1057" s="12" t="s">
        <v>71</v>
      </c>
      <c r="BM1057" s="12" t="s">
        <v>1223</v>
      </c>
    </row>
    <row r="1058" spans="2:47" s="1" customFormat="1" ht="54">
      <c r="B1058" s="23"/>
      <c r="C1058" s="35"/>
      <c r="D1058" s="129" t="s">
        <v>124</v>
      </c>
      <c r="E1058" s="35"/>
      <c r="F1058" s="130" t="s">
        <v>1224</v>
      </c>
      <c r="G1058" s="35"/>
      <c r="H1058" s="35"/>
      <c r="I1058" s="91"/>
      <c r="J1058" s="35"/>
      <c r="K1058" s="35"/>
      <c r="L1058" s="33"/>
      <c r="M1058" s="131"/>
      <c r="N1058" s="24"/>
      <c r="O1058" s="24"/>
      <c r="P1058" s="24"/>
      <c r="Q1058" s="24"/>
      <c r="R1058" s="24"/>
      <c r="S1058" s="24"/>
      <c r="T1058" s="38"/>
      <c r="AT1058" s="12" t="s">
        <v>124</v>
      </c>
      <c r="AU1058" s="12" t="s">
        <v>70</v>
      </c>
    </row>
    <row r="1059" spans="2:51" s="8" customFormat="1" ht="13.5">
      <c r="B1059" s="152"/>
      <c r="C1059" s="153"/>
      <c r="D1059" s="129" t="s">
        <v>126</v>
      </c>
      <c r="E1059" s="154" t="s">
        <v>7</v>
      </c>
      <c r="F1059" s="155" t="s">
        <v>1225</v>
      </c>
      <c r="G1059" s="153"/>
      <c r="H1059" s="156">
        <v>218.09</v>
      </c>
      <c r="I1059" s="157"/>
      <c r="J1059" s="153"/>
      <c r="K1059" s="153"/>
      <c r="L1059" s="158"/>
      <c r="M1059" s="159"/>
      <c r="N1059" s="160"/>
      <c r="O1059" s="160"/>
      <c r="P1059" s="160"/>
      <c r="Q1059" s="160"/>
      <c r="R1059" s="160"/>
      <c r="S1059" s="160"/>
      <c r="T1059" s="161"/>
      <c r="AT1059" s="162" t="s">
        <v>126</v>
      </c>
      <c r="AU1059" s="162" t="s">
        <v>70</v>
      </c>
      <c r="AV1059" s="8" t="s">
        <v>38</v>
      </c>
      <c r="AW1059" s="8" t="s">
        <v>18</v>
      </c>
      <c r="AX1059" s="8" t="s">
        <v>37</v>
      </c>
      <c r="AY1059" s="162" t="s">
        <v>67</v>
      </c>
    </row>
    <row r="1060" spans="2:65" s="1" customFormat="1" ht="16.5" customHeight="1">
      <c r="B1060" s="23"/>
      <c r="C1060" s="118" t="s">
        <v>1226</v>
      </c>
      <c r="D1060" s="118" t="s">
        <v>68</v>
      </c>
      <c r="E1060" s="119" t="s">
        <v>1227</v>
      </c>
      <c r="F1060" s="120" t="s">
        <v>1228</v>
      </c>
      <c r="G1060" s="121" t="s">
        <v>131</v>
      </c>
      <c r="H1060" s="122">
        <v>521.95</v>
      </c>
      <c r="I1060" s="123"/>
      <c r="J1060" s="122">
        <f>ROUND(I1060*H1060,1)</f>
        <v>0</v>
      </c>
      <c r="K1060" s="120" t="s">
        <v>122</v>
      </c>
      <c r="L1060" s="33"/>
      <c r="M1060" s="124" t="s">
        <v>7</v>
      </c>
      <c r="N1060" s="125" t="s">
        <v>25</v>
      </c>
      <c r="O1060" s="24"/>
      <c r="P1060" s="126">
        <f>O1060*H1060</f>
        <v>0</v>
      </c>
      <c r="Q1060" s="126">
        <v>4E-05</v>
      </c>
      <c r="R1060" s="126">
        <f>Q1060*H1060</f>
        <v>0.020878000000000004</v>
      </c>
      <c r="S1060" s="126">
        <v>0</v>
      </c>
      <c r="T1060" s="127">
        <f>S1060*H1060</f>
        <v>0</v>
      </c>
      <c r="AR1060" s="12" t="s">
        <v>71</v>
      </c>
      <c r="AT1060" s="12" t="s">
        <v>68</v>
      </c>
      <c r="AU1060" s="12" t="s">
        <v>70</v>
      </c>
      <c r="AY1060" s="12" t="s">
        <v>67</v>
      </c>
      <c r="BE1060" s="128">
        <f>IF(N1060="základní",J1060,0)</f>
        <v>0</v>
      </c>
      <c r="BF1060" s="128">
        <f>IF(N1060="snížená",J1060,0)</f>
        <v>0</v>
      </c>
      <c r="BG1060" s="128">
        <f>IF(N1060="zákl. přenesená",J1060,0)</f>
        <v>0</v>
      </c>
      <c r="BH1060" s="128">
        <f>IF(N1060="sníž. přenesená",J1060,0)</f>
        <v>0</v>
      </c>
      <c r="BI1060" s="128">
        <f>IF(N1060="nulová",J1060,0)</f>
        <v>0</v>
      </c>
      <c r="BJ1060" s="12" t="s">
        <v>37</v>
      </c>
      <c r="BK1060" s="128">
        <f>ROUND(I1060*H1060,1)</f>
        <v>0</v>
      </c>
      <c r="BL1060" s="12" t="s">
        <v>71</v>
      </c>
      <c r="BM1060" s="12" t="s">
        <v>1229</v>
      </c>
    </row>
    <row r="1061" spans="2:47" s="1" customFormat="1" ht="94.5">
      <c r="B1061" s="23"/>
      <c r="C1061" s="35"/>
      <c r="D1061" s="129" t="s">
        <v>124</v>
      </c>
      <c r="E1061" s="35"/>
      <c r="F1061" s="130" t="s">
        <v>1230</v>
      </c>
      <c r="G1061" s="35"/>
      <c r="H1061" s="35"/>
      <c r="I1061" s="91"/>
      <c r="J1061" s="35"/>
      <c r="K1061" s="35"/>
      <c r="L1061" s="33"/>
      <c r="M1061" s="131"/>
      <c r="N1061" s="24"/>
      <c r="O1061" s="24"/>
      <c r="P1061" s="24"/>
      <c r="Q1061" s="24"/>
      <c r="R1061" s="24"/>
      <c r="S1061" s="24"/>
      <c r="T1061" s="38"/>
      <c r="AT1061" s="12" t="s">
        <v>124</v>
      </c>
      <c r="AU1061" s="12" t="s">
        <v>70</v>
      </c>
    </row>
    <row r="1062" spans="2:51" s="8" customFormat="1" ht="13.5">
      <c r="B1062" s="152"/>
      <c r="C1062" s="153"/>
      <c r="D1062" s="129" t="s">
        <v>126</v>
      </c>
      <c r="E1062" s="154" t="s">
        <v>7</v>
      </c>
      <c r="F1062" s="155" t="s">
        <v>1231</v>
      </c>
      <c r="G1062" s="153"/>
      <c r="H1062" s="156">
        <v>118.32</v>
      </c>
      <c r="I1062" s="157"/>
      <c r="J1062" s="153"/>
      <c r="K1062" s="153"/>
      <c r="L1062" s="158"/>
      <c r="M1062" s="159"/>
      <c r="N1062" s="160"/>
      <c r="O1062" s="160"/>
      <c r="P1062" s="160"/>
      <c r="Q1062" s="160"/>
      <c r="R1062" s="160"/>
      <c r="S1062" s="160"/>
      <c r="T1062" s="161"/>
      <c r="AT1062" s="162" t="s">
        <v>126</v>
      </c>
      <c r="AU1062" s="162" t="s">
        <v>70</v>
      </c>
      <c r="AV1062" s="8" t="s">
        <v>38</v>
      </c>
      <c r="AW1062" s="8" t="s">
        <v>18</v>
      </c>
      <c r="AX1062" s="8" t="s">
        <v>36</v>
      </c>
      <c r="AY1062" s="162" t="s">
        <v>67</v>
      </c>
    </row>
    <row r="1063" spans="2:51" s="8" customFormat="1" ht="13.5">
      <c r="B1063" s="152"/>
      <c r="C1063" s="153"/>
      <c r="D1063" s="129" t="s">
        <v>126</v>
      </c>
      <c r="E1063" s="154" t="s">
        <v>7</v>
      </c>
      <c r="F1063" s="155" t="s">
        <v>1232</v>
      </c>
      <c r="G1063" s="153"/>
      <c r="H1063" s="156">
        <v>381.5</v>
      </c>
      <c r="I1063" s="157"/>
      <c r="J1063" s="153"/>
      <c r="K1063" s="153"/>
      <c r="L1063" s="158"/>
      <c r="M1063" s="159"/>
      <c r="N1063" s="160"/>
      <c r="O1063" s="160"/>
      <c r="P1063" s="160"/>
      <c r="Q1063" s="160"/>
      <c r="R1063" s="160"/>
      <c r="S1063" s="160"/>
      <c r="T1063" s="161"/>
      <c r="AT1063" s="162" t="s">
        <v>126</v>
      </c>
      <c r="AU1063" s="162" t="s">
        <v>70</v>
      </c>
      <c r="AV1063" s="8" t="s">
        <v>38</v>
      </c>
      <c r="AW1063" s="8" t="s">
        <v>18</v>
      </c>
      <c r="AX1063" s="8" t="s">
        <v>36</v>
      </c>
      <c r="AY1063" s="162" t="s">
        <v>67</v>
      </c>
    </row>
    <row r="1064" spans="2:51" s="8" customFormat="1" ht="13.5">
      <c r="B1064" s="152"/>
      <c r="C1064" s="153"/>
      <c r="D1064" s="129" t="s">
        <v>126</v>
      </c>
      <c r="E1064" s="154" t="s">
        <v>7</v>
      </c>
      <c r="F1064" s="155" t="s">
        <v>1233</v>
      </c>
      <c r="G1064" s="153"/>
      <c r="H1064" s="156">
        <v>22.13</v>
      </c>
      <c r="I1064" s="157"/>
      <c r="J1064" s="153"/>
      <c r="K1064" s="153"/>
      <c r="L1064" s="158"/>
      <c r="M1064" s="159"/>
      <c r="N1064" s="160"/>
      <c r="O1064" s="160"/>
      <c r="P1064" s="160"/>
      <c r="Q1064" s="160"/>
      <c r="R1064" s="160"/>
      <c r="S1064" s="160"/>
      <c r="T1064" s="161"/>
      <c r="AT1064" s="162" t="s">
        <v>126</v>
      </c>
      <c r="AU1064" s="162" t="s">
        <v>70</v>
      </c>
      <c r="AV1064" s="8" t="s">
        <v>38</v>
      </c>
      <c r="AW1064" s="8" t="s">
        <v>18</v>
      </c>
      <c r="AX1064" s="8" t="s">
        <v>36</v>
      </c>
      <c r="AY1064" s="162" t="s">
        <v>67</v>
      </c>
    </row>
    <row r="1065" spans="2:51" s="9" customFormat="1" ht="13.5">
      <c r="B1065" s="163"/>
      <c r="C1065" s="164"/>
      <c r="D1065" s="129" t="s">
        <v>126</v>
      </c>
      <c r="E1065" s="165" t="s">
        <v>7</v>
      </c>
      <c r="F1065" s="166" t="s">
        <v>155</v>
      </c>
      <c r="G1065" s="164"/>
      <c r="H1065" s="167">
        <v>521.95</v>
      </c>
      <c r="I1065" s="168"/>
      <c r="J1065" s="164"/>
      <c r="K1065" s="164"/>
      <c r="L1065" s="169"/>
      <c r="M1065" s="170"/>
      <c r="N1065" s="171"/>
      <c r="O1065" s="171"/>
      <c r="P1065" s="171"/>
      <c r="Q1065" s="171"/>
      <c r="R1065" s="171"/>
      <c r="S1065" s="171"/>
      <c r="T1065" s="172"/>
      <c r="AT1065" s="173" t="s">
        <v>126</v>
      </c>
      <c r="AU1065" s="173" t="s">
        <v>70</v>
      </c>
      <c r="AV1065" s="9" t="s">
        <v>71</v>
      </c>
      <c r="AW1065" s="9" t="s">
        <v>1</v>
      </c>
      <c r="AX1065" s="9" t="s">
        <v>37</v>
      </c>
      <c r="AY1065" s="173" t="s">
        <v>67</v>
      </c>
    </row>
    <row r="1066" spans="2:63" s="5" customFormat="1" ht="22.35" customHeight="1">
      <c r="B1066" s="104"/>
      <c r="C1066" s="105"/>
      <c r="D1066" s="106" t="s">
        <v>35</v>
      </c>
      <c r="E1066" s="140" t="s">
        <v>758</v>
      </c>
      <c r="F1066" s="140" t="s">
        <v>759</v>
      </c>
      <c r="G1066" s="105"/>
      <c r="H1066" s="105"/>
      <c r="I1066" s="108"/>
      <c r="J1066" s="141">
        <f>BK1066</f>
        <v>0</v>
      </c>
      <c r="K1066" s="105"/>
      <c r="L1066" s="110"/>
      <c r="M1066" s="111"/>
      <c r="N1066" s="112"/>
      <c r="O1066" s="112"/>
      <c r="P1066" s="113">
        <f>SUM(P1067:P1068)</f>
        <v>0</v>
      </c>
      <c r="Q1066" s="112"/>
      <c r="R1066" s="113">
        <f>SUM(R1067:R1068)</f>
        <v>0</v>
      </c>
      <c r="S1066" s="112"/>
      <c r="T1066" s="114">
        <f>SUM(T1067:T1068)</f>
        <v>0</v>
      </c>
      <c r="AR1066" s="115" t="s">
        <v>37</v>
      </c>
      <c r="AT1066" s="116" t="s">
        <v>35</v>
      </c>
      <c r="AU1066" s="116" t="s">
        <v>38</v>
      </c>
      <c r="AY1066" s="115" t="s">
        <v>67</v>
      </c>
      <c r="BK1066" s="117">
        <f>SUM(BK1067:BK1068)</f>
        <v>0</v>
      </c>
    </row>
    <row r="1067" spans="2:65" s="1" customFormat="1" ht="16.5" customHeight="1">
      <c r="B1067" s="23"/>
      <c r="C1067" s="118" t="s">
        <v>1234</v>
      </c>
      <c r="D1067" s="118" t="s">
        <v>68</v>
      </c>
      <c r="E1067" s="119" t="s">
        <v>761</v>
      </c>
      <c r="F1067" s="120" t="s">
        <v>762</v>
      </c>
      <c r="G1067" s="121" t="s">
        <v>166</v>
      </c>
      <c r="H1067" s="122">
        <v>1904.28</v>
      </c>
      <c r="I1067" s="123"/>
      <c r="J1067" s="122">
        <f>ROUND(I1067*H1067,1)</f>
        <v>0</v>
      </c>
      <c r="K1067" s="120" t="s">
        <v>122</v>
      </c>
      <c r="L1067" s="33"/>
      <c r="M1067" s="124" t="s">
        <v>7</v>
      </c>
      <c r="N1067" s="125" t="s">
        <v>25</v>
      </c>
      <c r="O1067" s="24"/>
      <c r="P1067" s="126">
        <f>O1067*H1067</f>
        <v>0</v>
      </c>
      <c r="Q1067" s="126">
        <v>0</v>
      </c>
      <c r="R1067" s="126">
        <f>Q1067*H1067</f>
        <v>0</v>
      </c>
      <c r="S1067" s="126">
        <v>0</v>
      </c>
      <c r="T1067" s="127">
        <f>S1067*H1067</f>
        <v>0</v>
      </c>
      <c r="AR1067" s="12" t="s">
        <v>71</v>
      </c>
      <c r="AT1067" s="12" t="s">
        <v>68</v>
      </c>
      <c r="AU1067" s="12" t="s">
        <v>70</v>
      </c>
      <c r="AY1067" s="12" t="s">
        <v>67</v>
      </c>
      <c r="BE1067" s="128">
        <f>IF(N1067="základní",J1067,0)</f>
        <v>0</v>
      </c>
      <c r="BF1067" s="128">
        <f>IF(N1067="snížená",J1067,0)</f>
        <v>0</v>
      </c>
      <c r="BG1067" s="128">
        <f>IF(N1067="zákl. přenesená",J1067,0)</f>
        <v>0</v>
      </c>
      <c r="BH1067" s="128">
        <f>IF(N1067="sníž. přenesená",J1067,0)</f>
        <v>0</v>
      </c>
      <c r="BI1067" s="128">
        <f>IF(N1067="nulová",J1067,0)</f>
        <v>0</v>
      </c>
      <c r="BJ1067" s="12" t="s">
        <v>37</v>
      </c>
      <c r="BK1067" s="128">
        <f>ROUND(I1067*H1067,1)</f>
        <v>0</v>
      </c>
      <c r="BL1067" s="12" t="s">
        <v>71</v>
      </c>
      <c r="BM1067" s="12" t="s">
        <v>1235</v>
      </c>
    </row>
    <row r="1068" spans="2:47" s="1" customFormat="1" ht="81">
      <c r="B1068" s="23"/>
      <c r="C1068" s="35"/>
      <c r="D1068" s="129" t="s">
        <v>124</v>
      </c>
      <c r="E1068" s="35"/>
      <c r="F1068" s="130" t="s">
        <v>764</v>
      </c>
      <c r="G1068" s="35"/>
      <c r="H1068" s="35"/>
      <c r="I1068" s="91"/>
      <c r="J1068" s="35"/>
      <c r="K1068" s="35"/>
      <c r="L1068" s="33"/>
      <c r="M1068" s="131"/>
      <c r="N1068" s="24"/>
      <c r="O1068" s="24"/>
      <c r="P1068" s="24"/>
      <c r="Q1068" s="24"/>
      <c r="R1068" s="24"/>
      <c r="S1068" s="24"/>
      <c r="T1068" s="38"/>
      <c r="AT1068" s="12" t="s">
        <v>124</v>
      </c>
      <c r="AU1068" s="12" t="s">
        <v>70</v>
      </c>
    </row>
    <row r="1069" spans="2:63" s="5" customFormat="1" ht="29.85" customHeight="1">
      <c r="B1069" s="104"/>
      <c r="C1069" s="105"/>
      <c r="D1069" s="106" t="s">
        <v>35</v>
      </c>
      <c r="E1069" s="140" t="s">
        <v>801</v>
      </c>
      <c r="F1069" s="140" t="s">
        <v>802</v>
      </c>
      <c r="G1069" s="105"/>
      <c r="H1069" s="105"/>
      <c r="I1069" s="108"/>
      <c r="J1069" s="141">
        <f>BK1069</f>
        <v>0</v>
      </c>
      <c r="K1069" s="105"/>
      <c r="L1069" s="110"/>
      <c r="M1069" s="111"/>
      <c r="N1069" s="112"/>
      <c r="O1069" s="112"/>
      <c r="P1069" s="113">
        <f>P1070+P1101+P1116+P1144+P1155+P1173+P1186+P1204+P1215+P1244+P1262+P1284+P1330</f>
        <v>0</v>
      </c>
      <c r="Q1069" s="112"/>
      <c r="R1069" s="113">
        <f>R1070+R1101+R1116+R1144+R1155+R1173+R1186+R1204+R1215+R1244+R1262+R1284+R1330</f>
        <v>47.199751299999996</v>
      </c>
      <c r="S1069" s="112"/>
      <c r="T1069" s="114">
        <f>T1070+T1101+T1116+T1144+T1155+T1173+T1186+T1204+T1215+T1244+T1262+T1284+T1330</f>
        <v>0</v>
      </c>
      <c r="AR1069" s="115" t="s">
        <v>38</v>
      </c>
      <c r="AT1069" s="116" t="s">
        <v>35</v>
      </c>
      <c r="AU1069" s="116" t="s">
        <v>37</v>
      </c>
      <c r="AY1069" s="115" t="s">
        <v>67</v>
      </c>
      <c r="BK1069" s="117">
        <f>BK1070+BK1101+BK1116+BK1144+BK1155+BK1173+BK1186+BK1204+BK1215+BK1244+BK1262+BK1284+BK1330</f>
        <v>0</v>
      </c>
    </row>
    <row r="1070" spans="2:63" s="5" customFormat="1" ht="14.85" customHeight="1">
      <c r="B1070" s="104"/>
      <c r="C1070" s="105"/>
      <c r="D1070" s="106" t="s">
        <v>35</v>
      </c>
      <c r="E1070" s="140" t="s">
        <v>803</v>
      </c>
      <c r="F1070" s="140" t="s">
        <v>804</v>
      </c>
      <c r="G1070" s="105"/>
      <c r="H1070" s="105"/>
      <c r="I1070" s="108"/>
      <c r="J1070" s="141">
        <f>BK1070</f>
        <v>0</v>
      </c>
      <c r="K1070" s="105"/>
      <c r="L1070" s="110"/>
      <c r="M1070" s="111"/>
      <c r="N1070" s="112"/>
      <c r="O1070" s="112"/>
      <c r="P1070" s="113">
        <f>SUM(P1071:P1100)</f>
        <v>0</v>
      </c>
      <c r="Q1070" s="112"/>
      <c r="R1070" s="113">
        <f>SUM(R1071:R1100)</f>
        <v>0.27092800000000006</v>
      </c>
      <c r="S1070" s="112"/>
      <c r="T1070" s="114">
        <f>SUM(T1071:T1100)</f>
        <v>0</v>
      </c>
      <c r="AR1070" s="115" t="s">
        <v>38</v>
      </c>
      <c r="AT1070" s="116" t="s">
        <v>35</v>
      </c>
      <c r="AU1070" s="116" t="s">
        <v>38</v>
      </c>
      <c r="AY1070" s="115" t="s">
        <v>67</v>
      </c>
      <c r="BK1070" s="117">
        <f>SUM(BK1071:BK1100)</f>
        <v>0</v>
      </c>
    </row>
    <row r="1071" spans="2:65" s="1" customFormat="1" ht="25.5" customHeight="1">
      <c r="B1071" s="23"/>
      <c r="C1071" s="118" t="s">
        <v>1236</v>
      </c>
      <c r="D1071" s="118" t="s">
        <v>68</v>
      </c>
      <c r="E1071" s="119" t="s">
        <v>806</v>
      </c>
      <c r="F1071" s="120" t="s">
        <v>807</v>
      </c>
      <c r="G1071" s="121" t="s">
        <v>131</v>
      </c>
      <c r="H1071" s="122">
        <v>17.49</v>
      </c>
      <c r="I1071" s="123"/>
      <c r="J1071" s="122">
        <f>ROUND(I1071*H1071,1)</f>
        <v>0</v>
      </c>
      <c r="K1071" s="120" t="s">
        <v>122</v>
      </c>
      <c r="L1071" s="33"/>
      <c r="M1071" s="124" t="s">
        <v>7</v>
      </c>
      <c r="N1071" s="125" t="s">
        <v>25</v>
      </c>
      <c r="O1071" s="24"/>
      <c r="P1071" s="126">
        <f>O1071*H1071</f>
        <v>0</v>
      </c>
      <c r="Q1071" s="126">
        <v>0</v>
      </c>
      <c r="R1071" s="126">
        <f>Q1071*H1071</f>
        <v>0</v>
      </c>
      <c r="S1071" s="126">
        <v>0</v>
      </c>
      <c r="T1071" s="127">
        <f>S1071*H1071</f>
        <v>0</v>
      </c>
      <c r="AR1071" s="12" t="s">
        <v>73</v>
      </c>
      <c r="AT1071" s="12" t="s">
        <v>68</v>
      </c>
      <c r="AU1071" s="12" t="s">
        <v>70</v>
      </c>
      <c r="AY1071" s="12" t="s">
        <v>67</v>
      </c>
      <c r="BE1071" s="128">
        <f>IF(N1071="základní",J1071,0)</f>
        <v>0</v>
      </c>
      <c r="BF1071" s="128">
        <f>IF(N1071="snížená",J1071,0)</f>
        <v>0</v>
      </c>
      <c r="BG1071" s="128">
        <f>IF(N1071="zákl. přenesená",J1071,0)</f>
        <v>0</v>
      </c>
      <c r="BH1071" s="128">
        <f>IF(N1071="sníž. přenesená",J1071,0)</f>
        <v>0</v>
      </c>
      <c r="BI1071" s="128">
        <f>IF(N1071="nulová",J1071,0)</f>
        <v>0</v>
      </c>
      <c r="BJ1071" s="12" t="s">
        <v>37</v>
      </c>
      <c r="BK1071" s="128">
        <f>ROUND(I1071*H1071,1)</f>
        <v>0</v>
      </c>
      <c r="BL1071" s="12" t="s">
        <v>73</v>
      </c>
      <c r="BM1071" s="12" t="s">
        <v>1237</v>
      </c>
    </row>
    <row r="1072" spans="2:47" s="1" customFormat="1" ht="40.5">
      <c r="B1072" s="23"/>
      <c r="C1072" s="35"/>
      <c r="D1072" s="129" t="s">
        <v>124</v>
      </c>
      <c r="E1072" s="35"/>
      <c r="F1072" s="130" t="s">
        <v>809</v>
      </c>
      <c r="G1072" s="35"/>
      <c r="H1072" s="35"/>
      <c r="I1072" s="91"/>
      <c r="J1072" s="35"/>
      <c r="K1072" s="35"/>
      <c r="L1072" s="33"/>
      <c r="M1072" s="131"/>
      <c r="N1072" s="24"/>
      <c r="O1072" s="24"/>
      <c r="P1072" s="24"/>
      <c r="Q1072" s="24"/>
      <c r="R1072" s="24"/>
      <c r="S1072" s="24"/>
      <c r="T1072" s="38"/>
      <c r="AT1072" s="12" t="s">
        <v>124</v>
      </c>
      <c r="AU1072" s="12" t="s">
        <v>70</v>
      </c>
    </row>
    <row r="1073" spans="2:51" s="7" customFormat="1" ht="13.5">
      <c r="B1073" s="142"/>
      <c r="C1073" s="143"/>
      <c r="D1073" s="129" t="s">
        <v>126</v>
      </c>
      <c r="E1073" s="144" t="s">
        <v>7</v>
      </c>
      <c r="F1073" s="145" t="s">
        <v>1132</v>
      </c>
      <c r="G1073" s="143"/>
      <c r="H1073" s="144" t="s">
        <v>7</v>
      </c>
      <c r="I1073" s="146"/>
      <c r="J1073" s="143"/>
      <c r="K1073" s="143"/>
      <c r="L1073" s="147"/>
      <c r="M1073" s="148"/>
      <c r="N1073" s="149"/>
      <c r="O1073" s="149"/>
      <c r="P1073" s="149"/>
      <c r="Q1073" s="149"/>
      <c r="R1073" s="149"/>
      <c r="S1073" s="149"/>
      <c r="T1073" s="150"/>
      <c r="AT1073" s="151" t="s">
        <v>126</v>
      </c>
      <c r="AU1073" s="151" t="s">
        <v>70</v>
      </c>
      <c r="AV1073" s="7" t="s">
        <v>37</v>
      </c>
      <c r="AW1073" s="7" t="s">
        <v>18</v>
      </c>
      <c r="AX1073" s="7" t="s">
        <v>36</v>
      </c>
      <c r="AY1073" s="151" t="s">
        <v>67</v>
      </c>
    </row>
    <row r="1074" spans="2:51" s="8" customFormat="1" ht="13.5">
      <c r="B1074" s="152"/>
      <c r="C1074" s="153"/>
      <c r="D1074" s="129" t="s">
        <v>126</v>
      </c>
      <c r="E1074" s="154" t="s">
        <v>7</v>
      </c>
      <c r="F1074" s="155" t="s">
        <v>1192</v>
      </c>
      <c r="G1074" s="153"/>
      <c r="H1074" s="156">
        <v>17.49</v>
      </c>
      <c r="I1074" s="157"/>
      <c r="J1074" s="153"/>
      <c r="K1074" s="153"/>
      <c r="L1074" s="158"/>
      <c r="M1074" s="159"/>
      <c r="N1074" s="160"/>
      <c r="O1074" s="160"/>
      <c r="P1074" s="160"/>
      <c r="Q1074" s="160"/>
      <c r="R1074" s="160"/>
      <c r="S1074" s="160"/>
      <c r="T1074" s="161"/>
      <c r="AT1074" s="162" t="s">
        <v>126</v>
      </c>
      <c r="AU1074" s="162" t="s">
        <v>70</v>
      </c>
      <c r="AV1074" s="8" t="s">
        <v>38</v>
      </c>
      <c r="AW1074" s="8" t="s">
        <v>18</v>
      </c>
      <c r="AX1074" s="8" t="s">
        <v>37</v>
      </c>
      <c r="AY1074" s="162" t="s">
        <v>67</v>
      </c>
    </row>
    <row r="1075" spans="2:65" s="1" customFormat="1" ht="16.5" customHeight="1">
      <c r="B1075" s="23"/>
      <c r="C1075" s="118" t="s">
        <v>1238</v>
      </c>
      <c r="D1075" s="118" t="s">
        <v>68</v>
      </c>
      <c r="E1075" s="119" t="s">
        <v>816</v>
      </c>
      <c r="F1075" s="120" t="s">
        <v>817</v>
      </c>
      <c r="G1075" s="121" t="s">
        <v>131</v>
      </c>
      <c r="H1075" s="122">
        <v>5.38</v>
      </c>
      <c r="I1075" s="123"/>
      <c r="J1075" s="122">
        <f>ROUND(I1075*H1075,1)</f>
        <v>0</v>
      </c>
      <c r="K1075" s="120" t="s">
        <v>122</v>
      </c>
      <c r="L1075" s="33"/>
      <c r="M1075" s="124" t="s">
        <v>7</v>
      </c>
      <c r="N1075" s="125" t="s">
        <v>25</v>
      </c>
      <c r="O1075" s="24"/>
      <c r="P1075" s="126">
        <f>O1075*H1075</f>
        <v>0</v>
      </c>
      <c r="Q1075" s="126">
        <v>0</v>
      </c>
      <c r="R1075" s="126">
        <f>Q1075*H1075</f>
        <v>0</v>
      </c>
      <c r="S1075" s="126">
        <v>0</v>
      </c>
      <c r="T1075" s="127">
        <f>S1075*H1075</f>
        <v>0</v>
      </c>
      <c r="AR1075" s="12" t="s">
        <v>73</v>
      </c>
      <c r="AT1075" s="12" t="s">
        <v>68</v>
      </c>
      <c r="AU1075" s="12" t="s">
        <v>70</v>
      </c>
      <c r="AY1075" s="12" t="s">
        <v>67</v>
      </c>
      <c r="BE1075" s="128">
        <f>IF(N1075="základní",J1075,0)</f>
        <v>0</v>
      </c>
      <c r="BF1075" s="128">
        <f>IF(N1075="snížená",J1075,0)</f>
        <v>0</v>
      </c>
      <c r="BG1075" s="128">
        <f>IF(N1075="zákl. přenesená",J1075,0)</f>
        <v>0</v>
      </c>
      <c r="BH1075" s="128">
        <f>IF(N1075="sníž. přenesená",J1075,0)</f>
        <v>0</v>
      </c>
      <c r="BI1075" s="128">
        <f>IF(N1075="nulová",J1075,0)</f>
        <v>0</v>
      </c>
      <c r="BJ1075" s="12" t="s">
        <v>37</v>
      </c>
      <c r="BK1075" s="128">
        <f>ROUND(I1075*H1075,1)</f>
        <v>0</v>
      </c>
      <c r="BL1075" s="12" t="s">
        <v>73</v>
      </c>
      <c r="BM1075" s="12" t="s">
        <v>1239</v>
      </c>
    </row>
    <row r="1076" spans="2:47" s="1" customFormat="1" ht="40.5">
      <c r="B1076" s="23"/>
      <c r="C1076" s="35"/>
      <c r="D1076" s="129" t="s">
        <v>124</v>
      </c>
      <c r="E1076" s="35"/>
      <c r="F1076" s="130" t="s">
        <v>809</v>
      </c>
      <c r="G1076" s="35"/>
      <c r="H1076" s="35"/>
      <c r="I1076" s="91"/>
      <c r="J1076" s="35"/>
      <c r="K1076" s="35"/>
      <c r="L1076" s="33"/>
      <c r="M1076" s="131"/>
      <c r="N1076" s="24"/>
      <c r="O1076" s="24"/>
      <c r="P1076" s="24"/>
      <c r="Q1076" s="24"/>
      <c r="R1076" s="24"/>
      <c r="S1076" s="24"/>
      <c r="T1076" s="38"/>
      <c r="AT1076" s="12" t="s">
        <v>124</v>
      </c>
      <c r="AU1076" s="12" t="s">
        <v>70</v>
      </c>
    </row>
    <row r="1077" spans="2:51" s="7" customFormat="1" ht="13.5">
      <c r="B1077" s="142"/>
      <c r="C1077" s="143"/>
      <c r="D1077" s="129" t="s">
        <v>126</v>
      </c>
      <c r="E1077" s="144" t="s">
        <v>7</v>
      </c>
      <c r="F1077" s="145" t="s">
        <v>1132</v>
      </c>
      <c r="G1077" s="143"/>
      <c r="H1077" s="144" t="s">
        <v>7</v>
      </c>
      <c r="I1077" s="146"/>
      <c r="J1077" s="143"/>
      <c r="K1077" s="143"/>
      <c r="L1077" s="147"/>
      <c r="M1077" s="148"/>
      <c r="N1077" s="149"/>
      <c r="O1077" s="149"/>
      <c r="P1077" s="149"/>
      <c r="Q1077" s="149"/>
      <c r="R1077" s="149"/>
      <c r="S1077" s="149"/>
      <c r="T1077" s="150"/>
      <c r="AT1077" s="151" t="s">
        <v>126</v>
      </c>
      <c r="AU1077" s="151" t="s">
        <v>70</v>
      </c>
      <c r="AV1077" s="7" t="s">
        <v>37</v>
      </c>
      <c r="AW1077" s="7" t="s">
        <v>18</v>
      </c>
      <c r="AX1077" s="7" t="s">
        <v>36</v>
      </c>
      <c r="AY1077" s="151" t="s">
        <v>67</v>
      </c>
    </row>
    <row r="1078" spans="2:51" s="8" customFormat="1" ht="13.5">
      <c r="B1078" s="152"/>
      <c r="C1078" s="153"/>
      <c r="D1078" s="129" t="s">
        <v>126</v>
      </c>
      <c r="E1078" s="154" t="s">
        <v>7</v>
      </c>
      <c r="F1078" s="155" t="s">
        <v>1240</v>
      </c>
      <c r="G1078" s="153"/>
      <c r="H1078" s="156">
        <v>5.38</v>
      </c>
      <c r="I1078" s="157"/>
      <c r="J1078" s="153"/>
      <c r="K1078" s="153"/>
      <c r="L1078" s="158"/>
      <c r="M1078" s="159"/>
      <c r="N1078" s="160"/>
      <c r="O1078" s="160"/>
      <c r="P1078" s="160"/>
      <c r="Q1078" s="160"/>
      <c r="R1078" s="160"/>
      <c r="S1078" s="160"/>
      <c r="T1078" s="161"/>
      <c r="AT1078" s="162" t="s">
        <v>126</v>
      </c>
      <c r="AU1078" s="162" t="s">
        <v>70</v>
      </c>
      <c r="AV1078" s="8" t="s">
        <v>38</v>
      </c>
      <c r="AW1078" s="8" t="s">
        <v>18</v>
      </c>
      <c r="AX1078" s="8" t="s">
        <v>37</v>
      </c>
      <c r="AY1078" s="162" t="s">
        <v>67</v>
      </c>
    </row>
    <row r="1079" spans="2:65" s="1" customFormat="1" ht="16.5" customHeight="1">
      <c r="B1079" s="23"/>
      <c r="C1079" s="174" t="s">
        <v>1241</v>
      </c>
      <c r="D1079" s="174" t="s">
        <v>179</v>
      </c>
      <c r="E1079" s="175" t="s">
        <v>822</v>
      </c>
      <c r="F1079" s="176" t="s">
        <v>823</v>
      </c>
      <c r="G1079" s="177" t="s">
        <v>166</v>
      </c>
      <c r="H1079" s="178">
        <v>0.01</v>
      </c>
      <c r="I1079" s="179"/>
      <c r="J1079" s="178">
        <f>ROUND(I1079*H1079,1)</f>
        <v>0</v>
      </c>
      <c r="K1079" s="176" t="s">
        <v>122</v>
      </c>
      <c r="L1079" s="180"/>
      <c r="M1079" s="181" t="s">
        <v>7</v>
      </c>
      <c r="N1079" s="182" t="s">
        <v>25</v>
      </c>
      <c r="O1079" s="24"/>
      <c r="P1079" s="126">
        <f>O1079*H1079</f>
        <v>0</v>
      </c>
      <c r="Q1079" s="126">
        <v>1</v>
      </c>
      <c r="R1079" s="126">
        <f>Q1079*H1079</f>
        <v>0.01</v>
      </c>
      <c r="S1079" s="126">
        <v>0</v>
      </c>
      <c r="T1079" s="127">
        <f>S1079*H1079</f>
        <v>0</v>
      </c>
      <c r="AR1079" s="12" t="s">
        <v>324</v>
      </c>
      <c r="AT1079" s="12" t="s">
        <v>179</v>
      </c>
      <c r="AU1079" s="12" t="s">
        <v>70</v>
      </c>
      <c r="AY1079" s="12" t="s">
        <v>67</v>
      </c>
      <c r="BE1079" s="128">
        <f>IF(N1079="základní",J1079,0)</f>
        <v>0</v>
      </c>
      <c r="BF1079" s="128">
        <f>IF(N1079="snížená",J1079,0)</f>
        <v>0</v>
      </c>
      <c r="BG1079" s="128">
        <f>IF(N1079="zákl. přenesená",J1079,0)</f>
        <v>0</v>
      </c>
      <c r="BH1079" s="128">
        <f>IF(N1079="sníž. přenesená",J1079,0)</f>
        <v>0</v>
      </c>
      <c r="BI1079" s="128">
        <f>IF(N1079="nulová",J1079,0)</f>
        <v>0</v>
      </c>
      <c r="BJ1079" s="12" t="s">
        <v>37</v>
      </c>
      <c r="BK1079" s="128">
        <f>ROUND(I1079*H1079,1)</f>
        <v>0</v>
      </c>
      <c r="BL1079" s="12" t="s">
        <v>73</v>
      </c>
      <c r="BM1079" s="12" t="s">
        <v>1242</v>
      </c>
    </row>
    <row r="1080" spans="2:47" s="1" customFormat="1" ht="27">
      <c r="B1080" s="23"/>
      <c r="C1080" s="35"/>
      <c r="D1080" s="129" t="s">
        <v>76</v>
      </c>
      <c r="E1080" s="35"/>
      <c r="F1080" s="130" t="s">
        <v>825</v>
      </c>
      <c r="G1080" s="35"/>
      <c r="H1080" s="35"/>
      <c r="I1080" s="91"/>
      <c r="J1080" s="35"/>
      <c r="K1080" s="35"/>
      <c r="L1080" s="33"/>
      <c r="M1080" s="131"/>
      <c r="N1080" s="24"/>
      <c r="O1080" s="24"/>
      <c r="P1080" s="24"/>
      <c r="Q1080" s="24"/>
      <c r="R1080" s="24"/>
      <c r="S1080" s="24"/>
      <c r="T1080" s="38"/>
      <c r="AT1080" s="12" t="s">
        <v>76</v>
      </c>
      <c r="AU1080" s="12" t="s">
        <v>70</v>
      </c>
    </row>
    <row r="1081" spans="2:51" s="8" customFormat="1" ht="13.5">
      <c r="B1081" s="152"/>
      <c r="C1081" s="153"/>
      <c r="D1081" s="129" t="s">
        <v>126</v>
      </c>
      <c r="E1081" s="154" t="s">
        <v>7</v>
      </c>
      <c r="F1081" s="155" t="s">
        <v>1243</v>
      </c>
      <c r="G1081" s="153"/>
      <c r="H1081" s="156">
        <v>0.01</v>
      </c>
      <c r="I1081" s="157"/>
      <c r="J1081" s="153"/>
      <c r="K1081" s="153"/>
      <c r="L1081" s="158"/>
      <c r="M1081" s="159"/>
      <c r="N1081" s="160"/>
      <c r="O1081" s="160"/>
      <c r="P1081" s="160"/>
      <c r="Q1081" s="160"/>
      <c r="R1081" s="160"/>
      <c r="S1081" s="160"/>
      <c r="T1081" s="161"/>
      <c r="AT1081" s="162" t="s">
        <v>126</v>
      </c>
      <c r="AU1081" s="162" t="s">
        <v>70</v>
      </c>
      <c r="AV1081" s="8" t="s">
        <v>38</v>
      </c>
      <c r="AW1081" s="8" t="s">
        <v>18</v>
      </c>
      <c r="AX1081" s="8" t="s">
        <v>37</v>
      </c>
      <c r="AY1081" s="162" t="s">
        <v>67</v>
      </c>
    </row>
    <row r="1082" spans="2:65" s="1" customFormat="1" ht="16.5" customHeight="1">
      <c r="B1082" s="23"/>
      <c r="C1082" s="118" t="s">
        <v>1244</v>
      </c>
      <c r="D1082" s="118" t="s">
        <v>68</v>
      </c>
      <c r="E1082" s="119" t="s">
        <v>828</v>
      </c>
      <c r="F1082" s="120" t="s">
        <v>829</v>
      </c>
      <c r="G1082" s="121" t="s">
        <v>131</v>
      </c>
      <c r="H1082" s="122">
        <v>17.49</v>
      </c>
      <c r="I1082" s="123"/>
      <c r="J1082" s="122">
        <f>ROUND(I1082*H1082,1)</f>
        <v>0</v>
      </c>
      <c r="K1082" s="120" t="s">
        <v>122</v>
      </c>
      <c r="L1082" s="33"/>
      <c r="M1082" s="124" t="s">
        <v>7</v>
      </c>
      <c r="N1082" s="125" t="s">
        <v>25</v>
      </c>
      <c r="O1082" s="24"/>
      <c r="P1082" s="126">
        <f>O1082*H1082</f>
        <v>0</v>
      </c>
      <c r="Q1082" s="126">
        <v>0.0004</v>
      </c>
      <c r="R1082" s="126">
        <f>Q1082*H1082</f>
        <v>0.006996</v>
      </c>
      <c r="S1082" s="126">
        <v>0</v>
      </c>
      <c r="T1082" s="127">
        <f>S1082*H1082</f>
        <v>0</v>
      </c>
      <c r="AR1082" s="12" t="s">
        <v>73</v>
      </c>
      <c r="AT1082" s="12" t="s">
        <v>68</v>
      </c>
      <c r="AU1082" s="12" t="s">
        <v>70</v>
      </c>
      <c r="AY1082" s="12" t="s">
        <v>67</v>
      </c>
      <c r="BE1082" s="128">
        <f>IF(N1082="základní",J1082,0)</f>
        <v>0</v>
      </c>
      <c r="BF1082" s="128">
        <f>IF(N1082="snížená",J1082,0)</f>
        <v>0</v>
      </c>
      <c r="BG1082" s="128">
        <f>IF(N1082="zákl. přenesená",J1082,0)</f>
        <v>0</v>
      </c>
      <c r="BH1082" s="128">
        <f>IF(N1082="sníž. přenesená",J1082,0)</f>
        <v>0</v>
      </c>
      <c r="BI1082" s="128">
        <f>IF(N1082="nulová",J1082,0)</f>
        <v>0</v>
      </c>
      <c r="BJ1082" s="12" t="s">
        <v>37</v>
      </c>
      <c r="BK1082" s="128">
        <f>ROUND(I1082*H1082,1)</f>
        <v>0</v>
      </c>
      <c r="BL1082" s="12" t="s">
        <v>73</v>
      </c>
      <c r="BM1082" s="12" t="s">
        <v>1245</v>
      </c>
    </row>
    <row r="1083" spans="2:47" s="1" customFormat="1" ht="40.5">
      <c r="B1083" s="23"/>
      <c r="C1083" s="35"/>
      <c r="D1083" s="129" t="s">
        <v>124</v>
      </c>
      <c r="E1083" s="35"/>
      <c r="F1083" s="130" t="s">
        <v>831</v>
      </c>
      <c r="G1083" s="35"/>
      <c r="H1083" s="35"/>
      <c r="I1083" s="91"/>
      <c r="J1083" s="35"/>
      <c r="K1083" s="35"/>
      <c r="L1083" s="33"/>
      <c r="M1083" s="131"/>
      <c r="N1083" s="24"/>
      <c r="O1083" s="24"/>
      <c r="P1083" s="24"/>
      <c r="Q1083" s="24"/>
      <c r="R1083" s="24"/>
      <c r="S1083" s="24"/>
      <c r="T1083" s="38"/>
      <c r="AT1083" s="12" t="s">
        <v>124</v>
      </c>
      <c r="AU1083" s="12" t="s">
        <v>70</v>
      </c>
    </row>
    <row r="1084" spans="2:51" s="7" customFormat="1" ht="13.5">
      <c r="B1084" s="142"/>
      <c r="C1084" s="143"/>
      <c r="D1084" s="129" t="s">
        <v>126</v>
      </c>
      <c r="E1084" s="144" t="s">
        <v>7</v>
      </c>
      <c r="F1084" s="145" t="s">
        <v>1132</v>
      </c>
      <c r="G1084" s="143"/>
      <c r="H1084" s="144" t="s">
        <v>7</v>
      </c>
      <c r="I1084" s="146"/>
      <c r="J1084" s="143"/>
      <c r="K1084" s="143"/>
      <c r="L1084" s="147"/>
      <c r="M1084" s="148"/>
      <c r="N1084" s="149"/>
      <c r="O1084" s="149"/>
      <c r="P1084" s="149"/>
      <c r="Q1084" s="149"/>
      <c r="R1084" s="149"/>
      <c r="S1084" s="149"/>
      <c r="T1084" s="150"/>
      <c r="AT1084" s="151" t="s">
        <v>126</v>
      </c>
      <c r="AU1084" s="151" t="s">
        <v>70</v>
      </c>
      <c r="AV1084" s="7" t="s">
        <v>37</v>
      </c>
      <c r="AW1084" s="7" t="s">
        <v>18</v>
      </c>
      <c r="AX1084" s="7" t="s">
        <v>36</v>
      </c>
      <c r="AY1084" s="151" t="s">
        <v>67</v>
      </c>
    </row>
    <row r="1085" spans="2:51" s="8" customFormat="1" ht="13.5">
      <c r="B1085" s="152"/>
      <c r="C1085" s="153"/>
      <c r="D1085" s="129" t="s">
        <v>126</v>
      </c>
      <c r="E1085" s="154" t="s">
        <v>7</v>
      </c>
      <c r="F1085" s="155" t="s">
        <v>1192</v>
      </c>
      <c r="G1085" s="153"/>
      <c r="H1085" s="156">
        <v>17.49</v>
      </c>
      <c r="I1085" s="157"/>
      <c r="J1085" s="153"/>
      <c r="K1085" s="153"/>
      <c r="L1085" s="158"/>
      <c r="M1085" s="159"/>
      <c r="N1085" s="160"/>
      <c r="O1085" s="160"/>
      <c r="P1085" s="160"/>
      <c r="Q1085" s="160"/>
      <c r="R1085" s="160"/>
      <c r="S1085" s="160"/>
      <c r="T1085" s="161"/>
      <c r="AT1085" s="162" t="s">
        <v>126</v>
      </c>
      <c r="AU1085" s="162" t="s">
        <v>70</v>
      </c>
      <c r="AV1085" s="8" t="s">
        <v>38</v>
      </c>
      <c r="AW1085" s="8" t="s">
        <v>18</v>
      </c>
      <c r="AX1085" s="8" t="s">
        <v>37</v>
      </c>
      <c r="AY1085" s="162" t="s">
        <v>67</v>
      </c>
    </row>
    <row r="1086" spans="2:65" s="1" customFormat="1" ht="16.5" customHeight="1">
      <c r="B1086" s="23"/>
      <c r="C1086" s="118" t="s">
        <v>1246</v>
      </c>
      <c r="D1086" s="118" t="s">
        <v>68</v>
      </c>
      <c r="E1086" s="119" t="s">
        <v>833</v>
      </c>
      <c r="F1086" s="120" t="s">
        <v>834</v>
      </c>
      <c r="G1086" s="121" t="s">
        <v>131</v>
      </c>
      <c r="H1086" s="122">
        <v>5.38</v>
      </c>
      <c r="I1086" s="123"/>
      <c r="J1086" s="122">
        <f>ROUND(I1086*H1086,1)</f>
        <v>0</v>
      </c>
      <c r="K1086" s="120" t="s">
        <v>122</v>
      </c>
      <c r="L1086" s="33"/>
      <c r="M1086" s="124" t="s">
        <v>7</v>
      </c>
      <c r="N1086" s="125" t="s">
        <v>25</v>
      </c>
      <c r="O1086" s="24"/>
      <c r="P1086" s="126">
        <f>O1086*H1086</f>
        <v>0</v>
      </c>
      <c r="Q1086" s="126">
        <v>0.0004</v>
      </c>
      <c r="R1086" s="126">
        <f>Q1086*H1086</f>
        <v>0.0021520000000000003</v>
      </c>
      <c r="S1086" s="126">
        <v>0</v>
      </c>
      <c r="T1086" s="127">
        <f>S1086*H1086</f>
        <v>0</v>
      </c>
      <c r="AR1086" s="12" t="s">
        <v>73</v>
      </c>
      <c r="AT1086" s="12" t="s">
        <v>68</v>
      </c>
      <c r="AU1086" s="12" t="s">
        <v>70</v>
      </c>
      <c r="AY1086" s="12" t="s">
        <v>67</v>
      </c>
      <c r="BE1086" s="128">
        <f>IF(N1086="základní",J1086,0)</f>
        <v>0</v>
      </c>
      <c r="BF1086" s="128">
        <f>IF(N1086="snížená",J1086,0)</f>
        <v>0</v>
      </c>
      <c r="BG1086" s="128">
        <f>IF(N1086="zákl. přenesená",J1086,0)</f>
        <v>0</v>
      </c>
      <c r="BH1086" s="128">
        <f>IF(N1086="sníž. přenesená",J1086,0)</f>
        <v>0</v>
      </c>
      <c r="BI1086" s="128">
        <f>IF(N1086="nulová",J1086,0)</f>
        <v>0</v>
      </c>
      <c r="BJ1086" s="12" t="s">
        <v>37</v>
      </c>
      <c r="BK1086" s="128">
        <f>ROUND(I1086*H1086,1)</f>
        <v>0</v>
      </c>
      <c r="BL1086" s="12" t="s">
        <v>73</v>
      </c>
      <c r="BM1086" s="12" t="s">
        <v>1247</v>
      </c>
    </row>
    <row r="1087" spans="2:47" s="1" customFormat="1" ht="40.5">
      <c r="B1087" s="23"/>
      <c r="C1087" s="35"/>
      <c r="D1087" s="129" t="s">
        <v>124</v>
      </c>
      <c r="E1087" s="35"/>
      <c r="F1087" s="130" t="s">
        <v>831</v>
      </c>
      <c r="G1087" s="35"/>
      <c r="H1087" s="35"/>
      <c r="I1087" s="91"/>
      <c r="J1087" s="35"/>
      <c r="K1087" s="35"/>
      <c r="L1087" s="33"/>
      <c r="M1087" s="131"/>
      <c r="N1087" s="24"/>
      <c r="O1087" s="24"/>
      <c r="P1087" s="24"/>
      <c r="Q1087" s="24"/>
      <c r="R1087" s="24"/>
      <c r="S1087" s="24"/>
      <c r="T1087" s="38"/>
      <c r="AT1087" s="12" t="s">
        <v>124</v>
      </c>
      <c r="AU1087" s="12" t="s">
        <v>70</v>
      </c>
    </row>
    <row r="1088" spans="2:65" s="1" customFormat="1" ht="16.5" customHeight="1">
      <c r="B1088" s="23"/>
      <c r="C1088" s="174" t="s">
        <v>1248</v>
      </c>
      <c r="D1088" s="174" t="s">
        <v>179</v>
      </c>
      <c r="E1088" s="175" t="s">
        <v>1249</v>
      </c>
      <c r="F1088" s="176" t="s">
        <v>1250</v>
      </c>
      <c r="G1088" s="177" t="s">
        <v>131</v>
      </c>
      <c r="H1088" s="178">
        <v>27.44</v>
      </c>
      <c r="I1088" s="179"/>
      <c r="J1088" s="178">
        <f>ROUND(I1088*H1088,1)</f>
        <v>0</v>
      </c>
      <c r="K1088" s="176" t="s">
        <v>7</v>
      </c>
      <c r="L1088" s="180"/>
      <c r="M1088" s="181" t="s">
        <v>7</v>
      </c>
      <c r="N1088" s="182" t="s">
        <v>25</v>
      </c>
      <c r="O1088" s="24"/>
      <c r="P1088" s="126">
        <f>O1088*H1088</f>
        <v>0</v>
      </c>
      <c r="Q1088" s="126">
        <v>0.0045</v>
      </c>
      <c r="R1088" s="126">
        <f>Q1088*H1088</f>
        <v>0.12347999999999999</v>
      </c>
      <c r="S1088" s="126">
        <v>0</v>
      </c>
      <c r="T1088" s="127">
        <f>S1088*H1088</f>
        <v>0</v>
      </c>
      <c r="AR1088" s="12" t="s">
        <v>324</v>
      </c>
      <c r="AT1088" s="12" t="s">
        <v>179</v>
      </c>
      <c r="AU1088" s="12" t="s">
        <v>70</v>
      </c>
      <c r="AY1088" s="12" t="s">
        <v>67</v>
      </c>
      <c r="BE1088" s="128">
        <f>IF(N1088="základní",J1088,0)</f>
        <v>0</v>
      </c>
      <c r="BF1088" s="128">
        <f>IF(N1088="snížená",J1088,0)</f>
        <v>0</v>
      </c>
      <c r="BG1088" s="128">
        <f>IF(N1088="zákl. přenesená",J1088,0)</f>
        <v>0</v>
      </c>
      <c r="BH1088" s="128">
        <f>IF(N1088="sníž. přenesená",J1088,0)</f>
        <v>0</v>
      </c>
      <c r="BI1088" s="128">
        <f>IF(N1088="nulová",J1088,0)</f>
        <v>0</v>
      </c>
      <c r="BJ1088" s="12" t="s">
        <v>37</v>
      </c>
      <c r="BK1088" s="128">
        <f>ROUND(I1088*H1088,1)</f>
        <v>0</v>
      </c>
      <c r="BL1088" s="12" t="s">
        <v>73</v>
      </c>
      <c r="BM1088" s="12" t="s">
        <v>1251</v>
      </c>
    </row>
    <row r="1089" spans="2:47" s="1" customFormat="1" ht="27">
      <c r="B1089" s="23"/>
      <c r="C1089" s="35"/>
      <c r="D1089" s="129" t="s">
        <v>76</v>
      </c>
      <c r="E1089" s="35"/>
      <c r="F1089" s="130" t="s">
        <v>840</v>
      </c>
      <c r="G1089" s="35"/>
      <c r="H1089" s="35"/>
      <c r="I1089" s="91"/>
      <c r="J1089" s="35"/>
      <c r="K1089" s="35"/>
      <c r="L1089" s="33"/>
      <c r="M1089" s="131"/>
      <c r="N1089" s="24"/>
      <c r="O1089" s="24"/>
      <c r="P1089" s="24"/>
      <c r="Q1089" s="24"/>
      <c r="R1089" s="24"/>
      <c r="S1089" s="24"/>
      <c r="T1089" s="38"/>
      <c r="AT1089" s="12" t="s">
        <v>76</v>
      </c>
      <c r="AU1089" s="12" t="s">
        <v>70</v>
      </c>
    </row>
    <row r="1090" spans="2:51" s="8" customFormat="1" ht="13.5">
      <c r="B1090" s="152"/>
      <c r="C1090" s="153"/>
      <c r="D1090" s="129" t="s">
        <v>126</v>
      </c>
      <c r="E1090" s="154" t="s">
        <v>7</v>
      </c>
      <c r="F1090" s="155" t="s">
        <v>1252</v>
      </c>
      <c r="G1090" s="153"/>
      <c r="H1090" s="156">
        <v>27.44</v>
      </c>
      <c r="I1090" s="157"/>
      <c r="J1090" s="153"/>
      <c r="K1090" s="153"/>
      <c r="L1090" s="158"/>
      <c r="M1090" s="159"/>
      <c r="N1090" s="160"/>
      <c r="O1090" s="160"/>
      <c r="P1090" s="160"/>
      <c r="Q1090" s="160"/>
      <c r="R1090" s="160"/>
      <c r="S1090" s="160"/>
      <c r="T1090" s="161"/>
      <c r="AT1090" s="162" t="s">
        <v>126</v>
      </c>
      <c r="AU1090" s="162" t="s">
        <v>70</v>
      </c>
      <c r="AV1090" s="8" t="s">
        <v>38</v>
      </c>
      <c r="AW1090" s="8" t="s">
        <v>18</v>
      </c>
      <c r="AX1090" s="8" t="s">
        <v>37</v>
      </c>
      <c r="AY1090" s="162" t="s">
        <v>67</v>
      </c>
    </row>
    <row r="1091" spans="2:65" s="1" customFormat="1" ht="25.5" customHeight="1">
      <c r="B1091" s="23"/>
      <c r="C1091" s="118" t="s">
        <v>1253</v>
      </c>
      <c r="D1091" s="118" t="s">
        <v>68</v>
      </c>
      <c r="E1091" s="119" t="s">
        <v>1254</v>
      </c>
      <c r="F1091" s="120" t="s">
        <v>1255</v>
      </c>
      <c r="G1091" s="121" t="s">
        <v>131</v>
      </c>
      <c r="H1091" s="122">
        <v>85.53</v>
      </c>
      <c r="I1091" s="123"/>
      <c r="J1091" s="122">
        <f>ROUND(I1091*H1091,1)</f>
        <v>0</v>
      </c>
      <c r="K1091" s="120" t="s">
        <v>122</v>
      </c>
      <c r="L1091" s="33"/>
      <c r="M1091" s="124" t="s">
        <v>7</v>
      </c>
      <c r="N1091" s="125" t="s">
        <v>25</v>
      </c>
      <c r="O1091" s="24"/>
      <c r="P1091" s="126">
        <f>O1091*H1091</f>
        <v>0</v>
      </c>
      <c r="Q1091" s="126">
        <v>0</v>
      </c>
      <c r="R1091" s="126">
        <f>Q1091*H1091</f>
        <v>0</v>
      </c>
      <c r="S1091" s="126">
        <v>0</v>
      </c>
      <c r="T1091" s="127">
        <f>S1091*H1091</f>
        <v>0</v>
      </c>
      <c r="AR1091" s="12" t="s">
        <v>73</v>
      </c>
      <c r="AT1091" s="12" t="s">
        <v>68</v>
      </c>
      <c r="AU1091" s="12" t="s">
        <v>70</v>
      </c>
      <c r="AY1091" s="12" t="s">
        <v>67</v>
      </c>
      <c r="BE1091" s="128">
        <f>IF(N1091="základní",J1091,0)</f>
        <v>0</v>
      </c>
      <c r="BF1091" s="128">
        <f>IF(N1091="snížená",J1091,0)</f>
        <v>0</v>
      </c>
      <c r="BG1091" s="128">
        <f>IF(N1091="zákl. přenesená",J1091,0)</f>
        <v>0</v>
      </c>
      <c r="BH1091" s="128">
        <f>IF(N1091="sníž. přenesená",J1091,0)</f>
        <v>0</v>
      </c>
      <c r="BI1091" s="128">
        <f>IF(N1091="nulová",J1091,0)</f>
        <v>0</v>
      </c>
      <c r="BJ1091" s="12" t="s">
        <v>37</v>
      </c>
      <c r="BK1091" s="128">
        <f>ROUND(I1091*H1091,1)</f>
        <v>0</v>
      </c>
      <c r="BL1091" s="12" t="s">
        <v>73</v>
      </c>
      <c r="BM1091" s="12" t="s">
        <v>1256</v>
      </c>
    </row>
    <row r="1092" spans="2:47" s="1" customFormat="1" ht="40.5">
      <c r="B1092" s="23"/>
      <c r="C1092" s="35"/>
      <c r="D1092" s="129" t="s">
        <v>124</v>
      </c>
      <c r="E1092" s="35"/>
      <c r="F1092" s="130" t="s">
        <v>809</v>
      </c>
      <c r="G1092" s="35"/>
      <c r="H1092" s="35"/>
      <c r="I1092" s="91"/>
      <c r="J1092" s="35"/>
      <c r="K1092" s="35"/>
      <c r="L1092" s="33"/>
      <c r="M1092" s="131"/>
      <c r="N1092" s="24"/>
      <c r="O1092" s="24"/>
      <c r="P1092" s="24"/>
      <c r="Q1092" s="24"/>
      <c r="R1092" s="24"/>
      <c r="S1092" s="24"/>
      <c r="T1092" s="38"/>
      <c r="AT1092" s="12" t="s">
        <v>124</v>
      </c>
      <c r="AU1092" s="12" t="s">
        <v>70</v>
      </c>
    </row>
    <row r="1093" spans="2:51" s="7" customFormat="1" ht="13.5">
      <c r="B1093" s="142"/>
      <c r="C1093" s="143"/>
      <c r="D1093" s="129" t="s">
        <v>126</v>
      </c>
      <c r="E1093" s="144" t="s">
        <v>7</v>
      </c>
      <c r="F1093" s="145" t="s">
        <v>1257</v>
      </c>
      <c r="G1093" s="143"/>
      <c r="H1093" s="144" t="s">
        <v>7</v>
      </c>
      <c r="I1093" s="146"/>
      <c r="J1093" s="143"/>
      <c r="K1093" s="143"/>
      <c r="L1093" s="147"/>
      <c r="M1093" s="148"/>
      <c r="N1093" s="149"/>
      <c r="O1093" s="149"/>
      <c r="P1093" s="149"/>
      <c r="Q1093" s="149"/>
      <c r="R1093" s="149"/>
      <c r="S1093" s="149"/>
      <c r="T1093" s="150"/>
      <c r="AT1093" s="151" t="s">
        <v>126</v>
      </c>
      <c r="AU1093" s="151" t="s">
        <v>70</v>
      </c>
      <c r="AV1093" s="7" t="s">
        <v>37</v>
      </c>
      <c r="AW1093" s="7" t="s">
        <v>18</v>
      </c>
      <c r="AX1093" s="7" t="s">
        <v>36</v>
      </c>
      <c r="AY1093" s="151" t="s">
        <v>67</v>
      </c>
    </row>
    <row r="1094" spans="2:51" s="8" customFormat="1" ht="13.5">
      <c r="B1094" s="152"/>
      <c r="C1094" s="153"/>
      <c r="D1094" s="129" t="s">
        <v>126</v>
      </c>
      <c r="E1094" s="154" t="s">
        <v>7</v>
      </c>
      <c r="F1094" s="155" t="s">
        <v>1258</v>
      </c>
      <c r="G1094" s="153"/>
      <c r="H1094" s="156">
        <v>68.04</v>
      </c>
      <c r="I1094" s="157"/>
      <c r="J1094" s="153"/>
      <c r="K1094" s="153"/>
      <c r="L1094" s="158"/>
      <c r="M1094" s="159"/>
      <c r="N1094" s="160"/>
      <c r="O1094" s="160"/>
      <c r="P1094" s="160"/>
      <c r="Q1094" s="160"/>
      <c r="R1094" s="160"/>
      <c r="S1094" s="160"/>
      <c r="T1094" s="161"/>
      <c r="AT1094" s="162" t="s">
        <v>126</v>
      </c>
      <c r="AU1094" s="162" t="s">
        <v>70</v>
      </c>
      <c r="AV1094" s="8" t="s">
        <v>38</v>
      </c>
      <c r="AW1094" s="8" t="s">
        <v>18</v>
      </c>
      <c r="AX1094" s="8" t="s">
        <v>36</v>
      </c>
      <c r="AY1094" s="162" t="s">
        <v>67</v>
      </c>
    </row>
    <row r="1095" spans="2:51" s="7" customFormat="1" ht="13.5">
      <c r="B1095" s="142"/>
      <c r="C1095" s="143"/>
      <c r="D1095" s="129" t="s">
        <v>126</v>
      </c>
      <c r="E1095" s="144" t="s">
        <v>7</v>
      </c>
      <c r="F1095" s="145" t="s">
        <v>1132</v>
      </c>
      <c r="G1095" s="143"/>
      <c r="H1095" s="144" t="s">
        <v>7</v>
      </c>
      <c r="I1095" s="146"/>
      <c r="J1095" s="143"/>
      <c r="K1095" s="143"/>
      <c r="L1095" s="147"/>
      <c r="M1095" s="148"/>
      <c r="N1095" s="149"/>
      <c r="O1095" s="149"/>
      <c r="P1095" s="149"/>
      <c r="Q1095" s="149"/>
      <c r="R1095" s="149"/>
      <c r="S1095" s="149"/>
      <c r="T1095" s="150"/>
      <c r="AT1095" s="151" t="s">
        <v>126</v>
      </c>
      <c r="AU1095" s="151" t="s">
        <v>70</v>
      </c>
      <c r="AV1095" s="7" t="s">
        <v>37</v>
      </c>
      <c r="AW1095" s="7" t="s">
        <v>18</v>
      </c>
      <c r="AX1095" s="7" t="s">
        <v>36</v>
      </c>
      <c r="AY1095" s="151" t="s">
        <v>67</v>
      </c>
    </row>
    <row r="1096" spans="2:51" s="8" customFormat="1" ht="13.5">
      <c r="B1096" s="152"/>
      <c r="C1096" s="153"/>
      <c r="D1096" s="129" t="s">
        <v>126</v>
      </c>
      <c r="E1096" s="154" t="s">
        <v>7</v>
      </c>
      <c r="F1096" s="155" t="s">
        <v>1192</v>
      </c>
      <c r="G1096" s="153"/>
      <c r="H1096" s="156">
        <v>17.49</v>
      </c>
      <c r="I1096" s="157"/>
      <c r="J1096" s="153"/>
      <c r="K1096" s="153"/>
      <c r="L1096" s="158"/>
      <c r="M1096" s="159"/>
      <c r="N1096" s="160"/>
      <c r="O1096" s="160"/>
      <c r="P1096" s="160"/>
      <c r="Q1096" s="160"/>
      <c r="R1096" s="160"/>
      <c r="S1096" s="160"/>
      <c r="T1096" s="161"/>
      <c r="AT1096" s="162" t="s">
        <v>126</v>
      </c>
      <c r="AU1096" s="162" t="s">
        <v>70</v>
      </c>
      <c r="AV1096" s="8" t="s">
        <v>38</v>
      </c>
      <c r="AW1096" s="8" t="s">
        <v>18</v>
      </c>
      <c r="AX1096" s="8" t="s">
        <v>36</v>
      </c>
      <c r="AY1096" s="162" t="s">
        <v>67</v>
      </c>
    </row>
    <row r="1097" spans="2:51" s="9" customFormat="1" ht="13.5">
      <c r="B1097" s="163"/>
      <c r="C1097" s="164"/>
      <c r="D1097" s="129" t="s">
        <v>126</v>
      </c>
      <c r="E1097" s="165" t="s">
        <v>7</v>
      </c>
      <c r="F1097" s="166" t="s">
        <v>155</v>
      </c>
      <c r="G1097" s="164"/>
      <c r="H1097" s="167">
        <v>85.53</v>
      </c>
      <c r="I1097" s="168"/>
      <c r="J1097" s="164"/>
      <c r="K1097" s="164"/>
      <c r="L1097" s="169"/>
      <c r="M1097" s="170"/>
      <c r="N1097" s="171"/>
      <c r="O1097" s="171"/>
      <c r="P1097" s="171"/>
      <c r="Q1097" s="171"/>
      <c r="R1097" s="171"/>
      <c r="S1097" s="171"/>
      <c r="T1097" s="172"/>
      <c r="AT1097" s="173" t="s">
        <v>126</v>
      </c>
      <c r="AU1097" s="173" t="s">
        <v>70</v>
      </c>
      <c r="AV1097" s="9" t="s">
        <v>71</v>
      </c>
      <c r="AW1097" s="9" t="s">
        <v>18</v>
      </c>
      <c r="AX1097" s="9" t="s">
        <v>37</v>
      </c>
      <c r="AY1097" s="173" t="s">
        <v>67</v>
      </c>
    </row>
    <row r="1098" spans="2:65" s="1" customFormat="1" ht="16.5" customHeight="1">
      <c r="B1098" s="23"/>
      <c r="C1098" s="174" t="s">
        <v>1259</v>
      </c>
      <c r="D1098" s="174" t="s">
        <v>179</v>
      </c>
      <c r="E1098" s="175" t="s">
        <v>1260</v>
      </c>
      <c r="F1098" s="176" t="s">
        <v>1261</v>
      </c>
      <c r="G1098" s="177" t="s">
        <v>577</v>
      </c>
      <c r="H1098" s="178">
        <v>128.3</v>
      </c>
      <c r="I1098" s="179"/>
      <c r="J1098" s="178">
        <f>ROUND(I1098*H1098,1)</f>
        <v>0</v>
      </c>
      <c r="K1098" s="176" t="s">
        <v>7</v>
      </c>
      <c r="L1098" s="180"/>
      <c r="M1098" s="181" t="s">
        <v>7</v>
      </c>
      <c r="N1098" s="182" t="s">
        <v>25</v>
      </c>
      <c r="O1098" s="24"/>
      <c r="P1098" s="126">
        <f>O1098*H1098</f>
        <v>0</v>
      </c>
      <c r="Q1098" s="126">
        <v>0.001</v>
      </c>
      <c r="R1098" s="126">
        <f>Q1098*H1098</f>
        <v>0.12830000000000003</v>
      </c>
      <c r="S1098" s="126">
        <v>0</v>
      </c>
      <c r="T1098" s="127">
        <f>S1098*H1098</f>
        <v>0</v>
      </c>
      <c r="AR1098" s="12" t="s">
        <v>324</v>
      </c>
      <c r="AT1098" s="12" t="s">
        <v>179</v>
      </c>
      <c r="AU1098" s="12" t="s">
        <v>70</v>
      </c>
      <c r="AY1098" s="12" t="s">
        <v>67</v>
      </c>
      <c r="BE1098" s="128">
        <f>IF(N1098="základní",J1098,0)</f>
        <v>0</v>
      </c>
      <c r="BF1098" s="128">
        <f>IF(N1098="snížená",J1098,0)</f>
        <v>0</v>
      </c>
      <c r="BG1098" s="128">
        <f>IF(N1098="zákl. přenesená",J1098,0)</f>
        <v>0</v>
      </c>
      <c r="BH1098" s="128">
        <f>IF(N1098="sníž. přenesená",J1098,0)</f>
        <v>0</v>
      </c>
      <c r="BI1098" s="128">
        <f>IF(N1098="nulová",J1098,0)</f>
        <v>0</v>
      </c>
      <c r="BJ1098" s="12" t="s">
        <v>37</v>
      </c>
      <c r="BK1098" s="128">
        <f>ROUND(I1098*H1098,1)</f>
        <v>0</v>
      </c>
      <c r="BL1098" s="12" t="s">
        <v>73</v>
      </c>
      <c r="BM1098" s="12" t="s">
        <v>1262</v>
      </c>
    </row>
    <row r="1099" spans="2:65" s="1" customFormat="1" ht="25.5" customHeight="1">
      <c r="B1099" s="23"/>
      <c r="C1099" s="118" t="s">
        <v>1263</v>
      </c>
      <c r="D1099" s="118" t="s">
        <v>68</v>
      </c>
      <c r="E1099" s="119" t="s">
        <v>863</v>
      </c>
      <c r="F1099" s="120" t="s">
        <v>864</v>
      </c>
      <c r="G1099" s="121" t="s">
        <v>865</v>
      </c>
      <c r="H1099" s="123"/>
      <c r="I1099" s="123"/>
      <c r="J1099" s="122">
        <f>ROUND(I1099*H1099,1)</f>
        <v>0</v>
      </c>
      <c r="K1099" s="120" t="s">
        <v>122</v>
      </c>
      <c r="L1099" s="33"/>
      <c r="M1099" s="124" t="s">
        <v>7</v>
      </c>
      <c r="N1099" s="125" t="s">
        <v>25</v>
      </c>
      <c r="O1099" s="24"/>
      <c r="P1099" s="126">
        <f>O1099*H1099</f>
        <v>0</v>
      </c>
      <c r="Q1099" s="126">
        <v>0</v>
      </c>
      <c r="R1099" s="126">
        <f>Q1099*H1099</f>
        <v>0</v>
      </c>
      <c r="S1099" s="126">
        <v>0</v>
      </c>
      <c r="T1099" s="127">
        <f>S1099*H1099</f>
        <v>0</v>
      </c>
      <c r="AR1099" s="12" t="s">
        <v>73</v>
      </c>
      <c r="AT1099" s="12" t="s">
        <v>68</v>
      </c>
      <c r="AU1099" s="12" t="s">
        <v>70</v>
      </c>
      <c r="AY1099" s="12" t="s">
        <v>67</v>
      </c>
      <c r="BE1099" s="128">
        <f>IF(N1099="základní",J1099,0)</f>
        <v>0</v>
      </c>
      <c r="BF1099" s="128">
        <f>IF(N1099="snížená",J1099,0)</f>
        <v>0</v>
      </c>
      <c r="BG1099" s="128">
        <f>IF(N1099="zákl. přenesená",J1099,0)</f>
        <v>0</v>
      </c>
      <c r="BH1099" s="128">
        <f>IF(N1099="sníž. přenesená",J1099,0)</f>
        <v>0</v>
      </c>
      <c r="BI1099" s="128">
        <f>IF(N1099="nulová",J1099,0)</f>
        <v>0</v>
      </c>
      <c r="BJ1099" s="12" t="s">
        <v>37</v>
      </c>
      <c r="BK1099" s="128">
        <f>ROUND(I1099*H1099,1)</f>
        <v>0</v>
      </c>
      <c r="BL1099" s="12" t="s">
        <v>73</v>
      </c>
      <c r="BM1099" s="12" t="s">
        <v>1264</v>
      </c>
    </row>
    <row r="1100" spans="2:47" s="1" customFormat="1" ht="121.5">
      <c r="B1100" s="23"/>
      <c r="C1100" s="35"/>
      <c r="D1100" s="129" t="s">
        <v>124</v>
      </c>
      <c r="E1100" s="35"/>
      <c r="F1100" s="130" t="s">
        <v>867</v>
      </c>
      <c r="G1100" s="35"/>
      <c r="H1100" s="35"/>
      <c r="I1100" s="91"/>
      <c r="J1100" s="35"/>
      <c r="K1100" s="35"/>
      <c r="L1100" s="33"/>
      <c r="M1100" s="131"/>
      <c r="N1100" s="24"/>
      <c r="O1100" s="24"/>
      <c r="P1100" s="24"/>
      <c r="Q1100" s="24"/>
      <c r="R1100" s="24"/>
      <c r="S1100" s="24"/>
      <c r="T1100" s="38"/>
      <c r="AT1100" s="12" t="s">
        <v>124</v>
      </c>
      <c r="AU1100" s="12" t="s">
        <v>70</v>
      </c>
    </row>
    <row r="1101" spans="2:63" s="5" customFormat="1" ht="22.35" customHeight="1">
      <c r="B1101" s="104"/>
      <c r="C1101" s="105"/>
      <c r="D1101" s="106" t="s">
        <v>35</v>
      </c>
      <c r="E1101" s="140" t="s">
        <v>1265</v>
      </c>
      <c r="F1101" s="140" t="s">
        <v>1266</v>
      </c>
      <c r="G1101" s="105"/>
      <c r="H1101" s="105"/>
      <c r="I1101" s="108"/>
      <c r="J1101" s="141">
        <f>BK1101</f>
        <v>0</v>
      </c>
      <c r="K1101" s="105"/>
      <c r="L1101" s="110"/>
      <c r="M1101" s="111"/>
      <c r="N1101" s="112"/>
      <c r="O1101" s="112"/>
      <c r="P1101" s="113">
        <f>SUM(P1102:P1115)</f>
        <v>0</v>
      </c>
      <c r="Q1101" s="112"/>
      <c r="R1101" s="113">
        <f>SUM(R1102:R1115)</f>
        <v>0</v>
      </c>
      <c r="S1101" s="112"/>
      <c r="T1101" s="114">
        <f>SUM(T1102:T1115)</f>
        <v>0</v>
      </c>
      <c r="AR1101" s="115" t="s">
        <v>38</v>
      </c>
      <c r="AT1101" s="116" t="s">
        <v>35</v>
      </c>
      <c r="AU1101" s="116" t="s">
        <v>38</v>
      </c>
      <c r="AY1101" s="115" t="s">
        <v>67</v>
      </c>
      <c r="BK1101" s="117">
        <f>SUM(BK1102:BK1115)</f>
        <v>0</v>
      </c>
    </row>
    <row r="1102" spans="2:65" s="1" customFormat="1" ht="25.5" customHeight="1">
      <c r="B1102" s="23"/>
      <c r="C1102" s="118" t="s">
        <v>1267</v>
      </c>
      <c r="D1102" s="118" t="s">
        <v>68</v>
      </c>
      <c r="E1102" s="119" t="s">
        <v>1268</v>
      </c>
      <c r="F1102" s="120" t="s">
        <v>1269</v>
      </c>
      <c r="G1102" s="121" t="s">
        <v>131</v>
      </c>
      <c r="H1102" s="122">
        <v>71.97</v>
      </c>
      <c r="I1102" s="123"/>
      <c r="J1102" s="122">
        <f>ROUND(I1102*H1102,1)</f>
        <v>0</v>
      </c>
      <c r="K1102" s="120" t="s">
        <v>7</v>
      </c>
      <c r="L1102" s="33"/>
      <c r="M1102" s="124" t="s">
        <v>7</v>
      </c>
      <c r="N1102" s="125" t="s">
        <v>25</v>
      </c>
      <c r="O1102" s="24"/>
      <c r="P1102" s="126">
        <f>O1102*H1102</f>
        <v>0</v>
      </c>
      <c r="Q1102" s="126">
        <v>0</v>
      </c>
      <c r="R1102" s="126">
        <f>Q1102*H1102</f>
        <v>0</v>
      </c>
      <c r="S1102" s="126">
        <v>0</v>
      </c>
      <c r="T1102" s="127">
        <f>S1102*H1102</f>
        <v>0</v>
      </c>
      <c r="AR1102" s="12" t="s">
        <v>73</v>
      </c>
      <c r="AT1102" s="12" t="s">
        <v>68</v>
      </c>
      <c r="AU1102" s="12" t="s">
        <v>70</v>
      </c>
      <c r="AY1102" s="12" t="s">
        <v>67</v>
      </c>
      <c r="BE1102" s="128">
        <f>IF(N1102="základní",J1102,0)</f>
        <v>0</v>
      </c>
      <c r="BF1102" s="128">
        <f>IF(N1102="snížená",J1102,0)</f>
        <v>0</v>
      </c>
      <c r="BG1102" s="128">
        <f>IF(N1102="zákl. přenesená",J1102,0)</f>
        <v>0</v>
      </c>
      <c r="BH1102" s="128">
        <f>IF(N1102="sníž. přenesená",J1102,0)</f>
        <v>0</v>
      </c>
      <c r="BI1102" s="128">
        <f>IF(N1102="nulová",J1102,0)</f>
        <v>0</v>
      </c>
      <c r="BJ1102" s="12" t="s">
        <v>37</v>
      </c>
      <c r="BK1102" s="128">
        <f>ROUND(I1102*H1102,1)</f>
        <v>0</v>
      </c>
      <c r="BL1102" s="12" t="s">
        <v>73</v>
      </c>
      <c r="BM1102" s="12" t="s">
        <v>1270</v>
      </c>
    </row>
    <row r="1103" spans="2:51" s="7" customFormat="1" ht="13.5">
      <c r="B1103" s="142"/>
      <c r="C1103" s="143"/>
      <c r="D1103" s="129" t="s">
        <v>126</v>
      </c>
      <c r="E1103" s="144" t="s">
        <v>7</v>
      </c>
      <c r="F1103" s="145" t="s">
        <v>1271</v>
      </c>
      <c r="G1103" s="143"/>
      <c r="H1103" s="144" t="s">
        <v>7</v>
      </c>
      <c r="I1103" s="146"/>
      <c r="J1103" s="143"/>
      <c r="K1103" s="143"/>
      <c r="L1103" s="147"/>
      <c r="M1103" s="148"/>
      <c r="N1103" s="149"/>
      <c r="O1103" s="149"/>
      <c r="P1103" s="149"/>
      <c r="Q1103" s="149"/>
      <c r="R1103" s="149"/>
      <c r="S1103" s="149"/>
      <c r="T1103" s="150"/>
      <c r="AT1103" s="151" t="s">
        <v>126</v>
      </c>
      <c r="AU1103" s="151" t="s">
        <v>70</v>
      </c>
      <c r="AV1103" s="7" t="s">
        <v>37</v>
      </c>
      <c r="AW1103" s="7" t="s">
        <v>18</v>
      </c>
      <c r="AX1103" s="7" t="s">
        <v>36</v>
      </c>
      <c r="AY1103" s="151" t="s">
        <v>67</v>
      </c>
    </row>
    <row r="1104" spans="2:51" s="8" customFormat="1" ht="13.5">
      <c r="B1104" s="152"/>
      <c r="C1104" s="153"/>
      <c r="D1104" s="129" t="s">
        <v>126</v>
      </c>
      <c r="E1104" s="154" t="s">
        <v>7</v>
      </c>
      <c r="F1104" s="155" t="s">
        <v>1272</v>
      </c>
      <c r="G1104" s="153"/>
      <c r="H1104" s="156">
        <v>71.97</v>
      </c>
      <c r="I1104" s="157"/>
      <c r="J1104" s="153"/>
      <c r="K1104" s="153"/>
      <c r="L1104" s="158"/>
      <c r="M1104" s="159"/>
      <c r="N1104" s="160"/>
      <c r="O1104" s="160"/>
      <c r="P1104" s="160"/>
      <c r="Q1104" s="160"/>
      <c r="R1104" s="160"/>
      <c r="S1104" s="160"/>
      <c r="T1104" s="161"/>
      <c r="AT1104" s="162" t="s">
        <v>126</v>
      </c>
      <c r="AU1104" s="162" t="s">
        <v>70</v>
      </c>
      <c r="AV1104" s="8" t="s">
        <v>38</v>
      </c>
      <c r="AW1104" s="8" t="s">
        <v>18</v>
      </c>
      <c r="AX1104" s="8" t="s">
        <v>36</v>
      </c>
      <c r="AY1104" s="162" t="s">
        <v>67</v>
      </c>
    </row>
    <row r="1105" spans="2:51" s="9" customFormat="1" ht="13.5">
      <c r="B1105" s="163"/>
      <c r="C1105" s="164"/>
      <c r="D1105" s="129" t="s">
        <v>126</v>
      </c>
      <c r="E1105" s="165" t="s">
        <v>7</v>
      </c>
      <c r="F1105" s="166" t="s">
        <v>155</v>
      </c>
      <c r="G1105" s="164"/>
      <c r="H1105" s="167">
        <v>71.97</v>
      </c>
      <c r="I1105" s="168"/>
      <c r="J1105" s="164"/>
      <c r="K1105" s="164"/>
      <c r="L1105" s="169"/>
      <c r="M1105" s="170"/>
      <c r="N1105" s="171"/>
      <c r="O1105" s="171"/>
      <c r="P1105" s="171"/>
      <c r="Q1105" s="171"/>
      <c r="R1105" s="171"/>
      <c r="S1105" s="171"/>
      <c r="T1105" s="172"/>
      <c r="AT1105" s="173" t="s">
        <v>126</v>
      </c>
      <c r="AU1105" s="173" t="s">
        <v>70</v>
      </c>
      <c r="AV1105" s="9" t="s">
        <v>71</v>
      </c>
      <c r="AW1105" s="9" t="s">
        <v>1</v>
      </c>
      <c r="AX1105" s="9" t="s">
        <v>37</v>
      </c>
      <c r="AY1105" s="173" t="s">
        <v>67</v>
      </c>
    </row>
    <row r="1106" spans="2:65" s="1" customFormat="1" ht="25.5" customHeight="1">
      <c r="B1106" s="23"/>
      <c r="C1106" s="118" t="s">
        <v>1273</v>
      </c>
      <c r="D1106" s="118" t="s">
        <v>68</v>
      </c>
      <c r="E1106" s="119" t="s">
        <v>1274</v>
      </c>
      <c r="F1106" s="120" t="s">
        <v>1275</v>
      </c>
      <c r="G1106" s="121" t="s">
        <v>131</v>
      </c>
      <c r="H1106" s="122">
        <v>38.91</v>
      </c>
      <c r="I1106" s="123"/>
      <c r="J1106" s="122">
        <f>ROUND(I1106*H1106,1)</f>
        <v>0</v>
      </c>
      <c r="K1106" s="120" t="s">
        <v>7</v>
      </c>
      <c r="L1106" s="33"/>
      <c r="M1106" s="124" t="s">
        <v>7</v>
      </c>
      <c r="N1106" s="125" t="s">
        <v>25</v>
      </c>
      <c r="O1106" s="24"/>
      <c r="P1106" s="126">
        <f>O1106*H1106</f>
        <v>0</v>
      </c>
      <c r="Q1106" s="126">
        <v>0</v>
      </c>
      <c r="R1106" s="126">
        <f>Q1106*H1106</f>
        <v>0</v>
      </c>
      <c r="S1106" s="126">
        <v>0</v>
      </c>
      <c r="T1106" s="127">
        <f>S1106*H1106</f>
        <v>0</v>
      </c>
      <c r="AR1106" s="12" t="s">
        <v>73</v>
      </c>
      <c r="AT1106" s="12" t="s">
        <v>68</v>
      </c>
      <c r="AU1106" s="12" t="s">
        <v>70</v>
      </c>
      <c r="AY1106" s="12" t="s">
        <v>67</v>
      </c>
      <c r="BE1106" s="128">
        <f>IF(N1106="základní",J1106,0)</f>
        <v>0</v>
      </c>
      <c r="BF1106" s="128">
        <f>IF(N1106="snížená",J1106,0)</f>
        <v>0</v>
      </c>
      <c r="BG1106" s="128">
        <f>IF(N1106="zákl. přenesená",J1106,0)</f>
        <v>0</v>
      </c>
      <c r="BH1106" s="128">
        <f>IF(N1106="sníž. přenesená",J1106,0)</f>
        <v>0</v>
      </c>
      <c r="BI1106" s="128">
        <f>IF(N1106="nulová",J1106,0)</f>
        <v>0</v>
      </c>
      <c r="BJ1106" s="12" t="s">
        <v>37</v>
      </c>
      <c r="BK1106" s="128">
        <f>ROUND(I1106*H1106,1)</f>
        <v>0</v>
      </c>
      <c r="BL1106" s="12" t="s">
        <v>73</v>
      </c>
      <c r="BM1106" s="12" t="s">
        <v>1276</v>
      </c>
    </row>
    <row r="1107" spans="2:51" s="7" customFormat="1" ht="13.5">
      <c r="B1107" s="142"/>
      <c r="C1107" s="143"/>
      <c r="D1107" s="129" t="s">
        <v>126</v>
      </c>
      <c r="E1107" s="144" t="s">
        <v>7</v>
      </c>
      <c r="F1107" s="145" t="s">
        <v>1277</v>
      </c>
      <c r="G1107" s="143"/>
      <c r="H1107" s="144" t="s">
        <v>7</v>
      </c>
      <c r="I1107" s="146"/>
      <c r="J1107" s="143"/>
      <c r="K1107" s="143"/>
      <c r="L1107" s="147"/>
      <c r="M1107" s="148"/>
      <c r="N1107" s="149"/>
      <c r="O1107" s="149"/>
      <c r="P1107" s="149"/>
      <c r="Q1107" s="149"/>
      <c r="R1107" s="149"/>
      <c r="S1107" s="149"/>
      <c r="T1107" s="150"/>
      <c r="AT1107" s="151" t="s">
        <v>126</v>
      </c>
      <c r="AU1107" s="151" t="s">
        <v>70</v>
      </c>
      <c r="AV1107" s="7" t="s">
        <v>37</v>
      </c>
      <c r="AW1107" s="7" t="s">
        <v>18</v>
      </c>
      <c r="AX1107" s="7" t="s">
        <v>36</v>
      </c>
      <c r="AY1107" s="151" t="s">
        <v>67</v>
      </c>
    </row>
    <row r="1108" spans="2:51" s="8" customFormat="1" ht="13.5">
      <c r="B1108" s="152"/>
      <c r="C1108" s="153"/>
      <c r="D1108" s="129" t="s">
        <v>126</v>
      </c>
      <c r="E1108" s="154" t="s">
        <v>7</v>
      </c>
      <c r="F1108" s="155" t="s">
        <v>1278</v>
      </c>
      <c r="G1108" s="153"/>
      <c r="H1108" s="156">
        <v>38.91</v>
      </c>
      <c r="I1108" s="157"/>
      <c r="J1108" s="153"/>
      <c r="K1108" s="153"/>
      <c r="L1108" s="158"/>
      <c r="M1108" s="159"/>
      <c r="N1108" s="160"/>
      <c r="O1108" s="160"/>
      <c r="P1108" s="160"/>
      <c r="Q1108" s="160"/>
      <c r="R1108" s="160"/>
      <c r="S1108" s="160"/>
      <c r="T1108" s="161"/>
      <c r="AT1108" s="162" t="s">
        <v>126</v>
      </c>
      <c r="AU1108" s="162" t="s">
        <v>70</v>
      </c>
      <c r="AV1108" s="8" t="s">
        <v>38</v>
      </c>
      <c r="AW1108" s="8" t="s">
        <v>18</v>
      </c>
      <c r="AX1108" s="8" t="s">
        <v>36</v>
      </c>
      <c r="AY1108" s="162" t="s">
        <v>67</v>
      </c>
    </row>
    <row r="1109" spans="2:51" s="9" customFormat="1" ht="13.5">
      <c r="B1109" s="163"/>
      <c r="C1109" s="164"/>
      <c r="D1109" s="129" t="s">
        <v>126</v>
      </c>
      <c r="E1109" s="165" t="s">
        <v>7</v>
      </c>
      <c r="F1109" s="166" t="s">
        <v>155</v>
      </c>
      <c r="G1109" s="164"/>
      <c r="H1109" s="167">
        <v>38.91</v>
      </c>
      <c r="I1109" s="168"/>
      <c r="J1109" s="164"/>
      <c r="K1109" s="164"/>
      <c r="L1109" s="169"/>
      <c r="M1109" s="170"/>
      <c r="N1109" s="171"/>
      <c r="O1109" s="171"/>
      <c r="P1109" s="171"/>
      <c r="Q1109" s="171"/>
      <c r="R1109" s="171"/>
      <c r="S1109" s="171"/>
      <c r="T1109" s="172"/>
      <c r="AT1109" s="173" t="s">
        <v>126</v>
      </c>
      <c r="AU1109" s="173" t="s">
        <v>70</v>
      </c>
      <c r="AV1109" s="9" t="s">
        <v>71</v>
      </c>
      <c r="AW1109" s="9" t="s">
        <v>1</v>
      </c>
      <c r="AX1109" s="9" t="s">
        <v>37</v>
      </c>
      <c r="AY1109" s="173" t="s">
        <v>67</v>
      </c>
    </row>
    <row r="1110" spans="2:65" s="1" customFormat="1" ht="25.5" customHeight="1">
      <c r="B1110" s="23"/>
      <c r="C1110" s="118" t="s">
        <v>1279</v>
      </c>
      <c r="D1110" s="118" t="s">
        <v>68</v>
      </c>
      <c r="E1110" s="119" t="s">
        <v>1280</v>
      </c>
      <c r="F1110" s="120" t="s">
        <v>1281</v>
      </c>
      <c r="G1110" s="121" t="s">
        <v>131</v>
      </c>
      <c r="H1110" s="122">
        <v>10.82</v>
      </c>
      <c r="I1110" s="123"/>
      <c r="J1110" s="122">
        <f>ROUND(I1110*H1110,1)</f>
        <v>0</v>
      </c>
      <c r="K1110" s="120" t="s">
        <v>7</v>
      </c>
      <c r="L1110" s="33"/>
      <c r="M1110" s="124" t="s">
        <v>7</v>
      </c>
      <c r="N1110" s="125" t="s">
        <v>25</v>
      </c>
      <c r="O1110" s="24"/>
      <c r="P1110" s="126">
        <f>O1110*H1110</f>
        <v>0</v>
      </c>
      <c r="Q1110" s="126">
        <v>0</v>
      </c>
      <c r="R1110" s="126">
        <f>Q1110*H1110</f>
        <v>0</v>
      </c>
      <c r="S1110" s="126">
        <v>0</v>
      </c>
      <c r="T1110" s="127">
        <f>S1110*H1110</f>
        <v>0</v>
      </c>
      <c r="AR1110" s="12" t="s">
        <v>73</v>
      </c>
      <c r="AT1110" s="12" t="s">
        <v>68</v>
      </c>
      <c r="AU1110" s="12" t="s">
        <v>70</v>
      </c>
      <c r="AY1110" s="12" t="s">
        <v>67</v>
      </c>
      <c r="BE1110" s="128">
        <f>IF(N1110="základní",J1110,0)</f>
        <v>0</v>
      </c>
      <c r="BF1110" s="128">
        <f>IF(N1110="snížená",J1110,0)</f>
        <v>0</v>
      </c>
      <c r="BG1110" s="128">
        <f>IF(N1110="zákl. přenesená",J1110,0)</f>
        <v>0</v>
      </c>
      <c r="BH1110" s="128">
        <f>IF(N1110="sníž. přenesená",J1110,0)</f>
        <v>0</v>
      </c>
      <c r="BI1110" s="128">
        <f>IF(N1110="nulová",J1110,0)</f>
        <v>0</v>
      </c>
      <c r="BJ1110" s="12" t="s">
        <v>37</v>
      </c>
      <c r="BK1110" s="128">
        <f>ROUND(I1110*H1110,1)</f>
        <v>0</v>
      </c>
      <c r="BL1110" s="12" t="s">
        <v>73</v>
      </c>
      <c r="BM1110" s="12" t="s">
        <v>1282</v>
      </c>
    </row>
    <row r="1111" spans="2:51" s="7" customFormat="1" ht="13.5">
      <c r="B1111" s="142"/>
      <c r="C1111" s="143"/>
      <c r="D1111" s="129" t="s">
        <v>126</v>
      </c>
      <c r="E1111" s="144" t="s">
        <v>7</v>
      </c>
      <c r="F1111" s="145" t="s">
        <v>479</v>
      </c>
      <c r="G1111" s="143"/>
      <c r="H1111" s="144" t="s">
        <v>7</v>
      </c>
      <c r="I1111" s="146"/>
      <c r="J1111" s="143"/>
      <c r="K1111" s="143"/>
      <c r="L1111" s="147"/>
      <c r="M1111" s="148"/>
      <c r="N1111" s="149"/>
      <c r="O1111" s="149"/>
      <c r="P1111" s="149"/>
      <c r="Q1111" s="149"/>
      <c r="R1111" s="149"/>
      <c r="S1111" s="149"/>
      <c r="T1111" s="150"/>
      <c r="AT1111" s="151" t="s">
        <v>126</v>
      </c>
      <c r="AU1111" s="151" t="s">
        <v>70</v>
      </c>
      <c r="AV1111" s="7" t="s">
        <v>37</v>
      </c>
      <c r="AW1111" s="7" t="s">
        <v>18</v>
      </c>
      <c r="AX1111" s="7" t="s">
        <v>36</v>
      </c>
      <c r="AY1111" s="151" t="s">
        <v>67</v>
      </c>
    </row>
    <row r="1112" spans="2:51" s="8" customFormat="1" ht="13.5">
      <c r="B1112" s="152"/>
      <c r="C1112" s="153"/>
      <c r="D1112" s="129" t="s">
        <v>126</v>
      </c>
      <c r="E1112" s="154" t="s">
        <v>7</v>
      </c>
      <c r="F1112" s="155" t="s">
        <v>504</v>
      </c>
      <c r="G1112" s="153"/>
      <c r="H1112" s="156">
        <v>10.82</v>
      </c>
      <c r="I1112" s="157"/>
      <c r="J1112" s="153"/>
      <c r="K1112" s="153"/>
      <c r="L1112" s="158"/>
      <c r="M1112" s="159"/>
      <c r="N1112" s="160"/>
      <c r="O1112" s="160"/>
      <c r="P1112" s="160"/>
      <c r="Q1112" s="160"/>
      <c r="R1112" s="160"/>
      <c r="S1112" s="160"/>
      <c r="T1112" s="161"/>
      <c r="AT1112" s="162" t="s">
        <v>126</v>
      </c>
      <c r="AU1112" s="162" t="s">
        <v>70</v>
      </c>
      <c r="AV1112" s="8" t="s">
        <v>38</v>
      </c>
      <c r="AW1112" s="8" t="s">
        <v>18</v>
      </c>
      <c r="AX1112" s="8" t="s">
        <v>36</v>
      </c>
      <c r="AY1112" s="162" t="s">
        <v>67</v>
      </c>
    </row>
    <row r="1113" spans="2:51" s="9" customFormat="1" ht="13.5">
      <c r="B1113" s="163"/>
      <c r="C1113" s="164"/>
      <c r="D1113" s="129" t="s">
        <v>126</v>
      </c>
      <c r="E1113" s="165" t="s">
        <v>7</v>
      </c>
      <c r="F1113" s="166" t="s">
        <v>155</v>
      </c>
      <c r="G1113" s="164"/>
      <c r="H1113" s="167">
        <v>10.82</v>
      </c>
      <c r="I1113" s="168"/>
      <c r="J1113" s="164"/>
      <c r="K1113" s="164"/>
      <c r="L1113" s="169"/>
      <c r="M1113" s="170"/>
      <c r="N1113" s="171"/>
      <c r="O1113" s="171"/>
      <c r="P1113" s="171"/>
      <c r="Q1113" s="171"/>
      <c r="R1113" s="171"/>
      <c r="S1113" s="171"/>
      <c r="T1113" s="172"/>
      <c r="AT1113" s="173" t="s">
        <v>126</v>
      </c>
      <c r="AU1113" s="173" t="s">
        <v>70</v>
      </c>
      <c r="AV1113" s="9" t="s">
        <v>71</v>
      </c>
      <c r="AW1113" s="9" t="s">
        <v>1</v>
      </c>
      <c r="AX1113" s="9" t="s">
        <v>37</v>
      </c>
      <c r="AY1113" s="173" t="s">
        <v>67</v>
      </c>
    </row>
    <row r="1114" spans="2:65" s="1" customFormat="1" ht="16.5" customHeight="1">
      <c r="B1114" s="23"/>
      <c r="C1114" s="118" t="s">
        <v>1283</v>
      </c>
      <c r="D1114" s="118" t="s">
        <v>68</v>
      </c>
      <c r="E1114" s="119" t="s">
        <v>1284</v>
      </c>
      <c r="F1114" s="120" t="s">
        <v>1285</v>
      </c>
      <c r="G1114" s="121" t="s">
        <v>865</v>
      </c>
      <c r="H1114" s="123"/>
      <c r="I1114" s="123"/>
      <c r="J1114" s="122">
        <f>ROUND(I1114*H1114,1)</f>
        <v>0</v>
      </c>
      <c r="K1114" s="120" t="s">
        <v>122</v>
      </c>
      <c r="L1114" s="33"/>
      <c r="M1114" s="124" t="s">
        <v>7</v>
      </c>
      <c r="N1114" s="125" t="s">
        <v>25</v>
      </c>
      <c r="O1114" s="24"/>
      <c r="P1114" s="126">
        <f>O1114*H1114</f>
        <v>0</v>
      </c>
      <c r="Q1114" s="126">
        <v>0</v>
      </c>
      <c r="R1114" s="126">
        <f>Q1114*H1114</f>
        <v>0</v>
      </c>
      <c r="S1114" s="126">
        <v>0</v>
      </c>
      <c r="T1114" s="127">
        <f>S1114*H1114</f>
        <v>0</v>
      </c>
      <c r="AR1114" s="12" t="s">
        <v>73</v>
      </c>
      <c r="AT1114" s="12" t="s">
        <v>68</v>
      </c>
      <c r="AU1114" s="12" t="s">
        <v>70</v>
      </c>
      <c r="AY1114" s="12" t="s">
        <v>67</v>
      </c>
      <c r="BE1114" s="128">
        <f>IF(N1114="základní",J1114,0)</f>
        <v>0</v>
      </c>
      <c r="BF1114" s="128">
        <f>IF(N1114="snížená",J1114,0)</f>
        <v>0</v>
      </c>
      <c r="BG1114" s="128">
        <f>IF(N1114="zákl. přenesená",J1114,0)</f>
        <v>0</v>
      </c>
      <c r="BH1114" s="128">
        <f>IF(N1114="sníž. přenesená",J1114,0)</f>
        <v>0</v>
      </c>
      <c r="BI1114" s="128">
        <f>IF(N1114="nulová",J1114,0)</f>
        <v>0</v>
      </c>
      <c r="BJ1114" s="12" t="s">
        <v>37</v>
      </c>
      <c r="BK1114" s="128">
        <f>ROUND(I1114*H1114,1)</f>
        <v>0</v>
      </c>
      <c r="BL1114" s="12" t="s">
        <v>73</v>
      </c>
      <c r="BM1114" s="12" t="s">
        <v>1286</v>
      </c>
    </row>
    <row r="1115" spans="2:47" s="1" customFormat="1" ht="121.5">
      <c r="B1115" s="23"/>
      <c r="C1115" s="35"/>
      <c r="D1115" s="129" t="s">
        <v>124</v>
      </c>
      <c r="E1115" s="35"/>
      <c r="F1115" s="130" t="s">
        <v>1287</v>
      </c>
      <c r="G1115" s="35"/>
      <c r="H1115" s="35"/>
      <c r="I1115" s="91"/>
      <c r="J1115" s="35"/>
      <c r="K1115" s="35"/>
      <c r="L1115" s="33"/>
      <c r="M1115" s="131"/>
      <c r="N1115" s="24"/>
      <c r="O1115" s="24"/>
      <c r="P1115" s="24"/>
      <c r="Q1115" s="24"/>
      <c r="R1115" s="24"/>
      <c r="S1115" s="24"/>
      <c r="T1115" s="38"/>
      <c r="AT1115" s="12" t="s">
        <v>124</v>
      </c>
      <c r="AU1115" s="12" t="s">
        <v>70</v>
      </c>
    </row>
    <row r="1116" spans="2:63" s="5" customFormat="1" ht="22.35" customHeight="1">
      <c r="B1116" s="104"/>
      <c r="C1116" s="105"/>
      <c r="D1116" s="106" t="s">
        <v>35</v>
      </c>
      <c r="E1116" s="140" t="s">
        <v>1288</v>
      </c>
      <c r="F1116" s="140" t="s">
        <v>1289</v>
      </c>
      <c r="G1116" s="105"/>
      <c r="H1116" s="105"/>
      <c r="I1116" s="108"/>
      <c r="J1116" s="141">
        <f>BK1116</f>
        <v>0</v>
      </c>
      <c r="K1116" s="105"/>
      <c r="L1116" s="110"/>
      <c r="M1116" s="111"/>
      <c r="N1116" s="112"/>
      <c r="O1116" s="112"/>
      <c r="P1116" s="113">
        <f>SUM(P1117:P1143)</f>
        <v>0</v>
      </c>
      <c r="Q1116" s="112"/>
      <c r="R1116" s="113">
        <f>SUM(R1117:R1143)</f>
        <v>0.6432384</v>
      </c>
      <c r="S1116" s="112"/>
      <c r="T1116" s="114">
        <f>SUM(T1117:T1143)</f>
        <v>0</v>
      </c>
      <c r="AR1116" s="115" t="s">
        <v>38</v>
      </c>
      <c r="AT1116" s="116" t="s">
        <v>35</v>
      </c>
      <c r="AU1116" s="116" t="s">
        <v>38</v>
      </c>
      <c r="AY1116" s="115" t="s">
        <v>67</v>
      </c>
      <c r="BK1116" s="117">
        <f>SUM(BK1117:BK1143)</f>
        <v>0</v>
      </c>
    </row>
    <row r="1117" spans="2:65" s="1" customFormat="1" ht="25.5" customHeight="1">
      <c r="B1117" s="23"/>
      <c r="C1117" s="118" t="s">
        <v>1290</v>
      </c>
      <c r="D1117" s="118" t="s">
        <v>68</v>
      </c>
      <c r="E1117" s="119" t="s">
        <v>1291</v>
      </c>
      <c r="F1117" s="120" t="s">
        <v>1292</v>
      </c>
      <c r="G1117" s="121" t="s">
        <v>131</v>
      </c>
      <c r="H1117" s="122">
        <v>308.57</v>
      </c>
      <c r="I1117" s="123"/>
      <c r="J1117" s="122">
        <f>ROUND(I1117*H1117,1)</f>
        <v>0</v>
      </c>
      <c r="K1117" s="120" t="s">
        <v>122</v>
      </c>
      <c r="L1117" s="33"/>
      <c r="M1117" s="124" t="s">
        <v>7</v>
      </c>
      <c r="N1117" s="125" t="s">
        <v>25</v>
      </c>
      <c r="O1117" s="24"/>
      <c r="P1117" s="126">
        <f>O1117*H1117</f>
        <v>0</v>
      </c>
      <c r="Q1117" s="126">
        <v>0</v>
      </c>
      <c r="R1117" s="126">
        <f>Q1117*H1117</f>
        <v>0</v>
      </c>
      <c r="S1117" s="126">
        <v>0</v>
      </c>
      <c r="T1117" s="127">
        <f>S1117*H1117</f>
        <v>0</v>
      </c>
      <c r="AR1117" s="12" t="s">
        <v>73</v>
      </c>
      <c r="AT1117" s="12" t="s">
        <v>68</v>
      </c>
      <c r="AU1117" s="12" t="s">
        <v>70</v>
      </c>
      <c r="AY1117" s="12" t="s">
        <v>67</v>
      </c>
      <c r="BE1117" s="128">
        <f>IF(N1117="základní",J1117,0)</f>
        <v>0</v>
      </c>
      <c r="BF1117" s="128">
        <f>IF(N1117="snížená",J1117,0)</f>
        <v>0</v>
      </c>
      <c r="BG1117" s="128">
        <f>IF(N1117="zákl. přenesená",J1117,0)</f>
        <v>0</v>
      </c>
      <c r="BH1117" s="128">
        <f>IF(N1117="sníž. přenesená",J1117,0)</f>
        <v>0</v>
      </c>
      <c r="BI1117" s="128">
        <f>IF(N1117="nulová",J1117,0)</f>
        <v>0</v>
      </c>
      <c r="BJ1117" s="12" t="s">
        <v>37</v>
      </c>
      <c r="BK1117" s="128">
        <f>ROUND(I1117*H1117,1)</f>
        <v>0</v>
      </c>
      <c r="BL1117" s="12" t="s">
        <v>73</v>
      </c>
      <c r="BM1117" s="12" t="s">
        <v>1293</v>
      </c>
    </row>
    <row r="1118" spans="2:47" s="1" customFormat="1" ht="40.5">
      <c r="B1118" s="23"/>
      <c r="C1118" s="35"/>
      <c r="D1118" s="129" t="s">
        <v>124</v>
      </c>
      <c r="E1118" s="35"/>
      <c r="F1118" s="130" t="s">
        <v>1294</v>
      </c>
      <c r="G1118" s="35"/>
      <c r="H1118" s="35"/>
      <c r="I1118" s="91"/>
      <c r="J1118" s="35"/>
      <c r="K1118" s="35"/>
      <c r="L1118" s="33"/>
      <c r="M1118" s="131"/>
      <c r="N1118" s="24"/>
      <c r="O1118" s="24"/>
      <c r="P1118" s="24"/>
      <c r="Q1118" s="24"/>
      <c r="R1118" s="24"/>
      <c r="S1118" s="24"/>
      <c r="T1118" s="38"/>
      <c r="AT1118" s="12" t="s">
        <v>124</v>
      </c>
      <c r="AU1118" s="12" t="s">
        <v>70</v>
      </c>
    </row>
    <row r="1119" spans="2:51" s="7" customFormat="1" ht="13.5">
      <c r="B1119" s="142"/>
      <c r="C1119" s="143"/>
      <c r="D1119" s="129" t="s">
        <v>126</v>
      </c>
      <c r="E1119" s="144" t="s">
        <v>7</v>
      </c>
      <c r="F1119" s="145" t="s">
        <v>1164</v>
      </c>
      <c r="G1119" s="143"/>
      <c r="H1119" s="144" t="s">
        <v>7</v>
      </c>
      <c r="I1119" s="146"/>
      <c r="J1119" s="143"/>
      <c r="K1119" s="143"/>
      <c r="L1119" s="147"/>
      <c r="M1119" s="148"/>
      <c r="N1119" s="149"/>
      <c r="O1119" s="149"/>
      <c r="P1119" s="149"/>
      <c r="Q1119" s="149"/>
      <c r="R1119" s="149"/>
      <c r="S1119" s="149"/>
      <c r="T1119" s="150"/>
      <c r="AT1119" s="151" t="s">
        <v>126</v>
      </c>
      <c r="AU1119" s="151" t="s">
        <v>70</v>
      </c>
      <c r="AV1119" s="7" t="s">
        <v>37</v>
      </c>
      <c r="AW1119" s="7" t="s">
        <v>18</v>
      </c>
      <c r="AX1119" s="7" t="s">
        <v>36</v>
      </c>
      <c r="AY1119" s="151" t="s">
        <v>67</v>
      </c>
    </row>
    <row r="1120" spans="2:51" s="8" customFormat="1" ht="13.5">
      <c r="B1120" s="152"/>
      <c r="C1120" s="153"/>
      <c r="D1120" s="129" t="s">
        <v>126</v>
      </c>
      <c r="E1120" s="154" t="s">
        <v>7</v>
      </c>
      <c r="F1120" s="155" t="s">
        <v>252</v>
      </c>
      <c r="G1120" s="153"/>
      <c r="H1120" s="156">
        <v>46.48</v>
      </c>
      <c r="I1120" s="157"/>
      <c r="J1120" s="153"/>
      <c r="K1120" s="153"/>
      <c r="L1120" s="158"/>
      <c r="M1120" s="159"/>
      <c r="N1120" s="160"/>
      <c r="O1120" s="160"/>
      <c r="P1120" s="160"/>
      <c r="Q1120" s="160"/>
      <c r="R1120" s="160"/>
      <c r="S1120" s="160"/>
      <c r="T1120" s="161"/>
      <c r="AT1120" s="162" t="s">
        <v>126</v>
      </c>
      <c r="AU1120" s="162" t="s">
        <v>70</v>
      </c>
      <c r="AV1120" s="8" t="s">
        <v>38</v>
      </c>
      <c r="AW1120" s="8" t="s">
        <v>18</v>
      </c>
      <c r="AX1120" s="8" t="s">
        <v>36</v>
      </c>
      <c r="AY1120" s="162" t="s">
        <v>67</v>
      </c>
    </row>
    <row r="1121" spans="2:51" s="7" customFormat="1" ht="13.5">
      <c r="B1121" s="142"/>
      <c r="C1121" s="143"/>
      <c r="D1121" s="129" t="s">
        <v>126</v>
      </c>
      <c r="E1121" s="144" t="s">
        <v>7</v>
      </c>
      <c r="F1121" s="145" t="s">
        <v>1164</v>
      </c>
      <c r="G1121" s="143"/>
      <c r="H1121" s="144" t="s">
        <v>7</v>
      </c>
      <c r="I1121" s="146"/>
      <c r="J1121" s="143"/>
      <c r="K1121" s="143"/>
      <c r="L1121" s="147"/>
      <c r="M1121" s="148"/>
      <c r="N1121" s="149"/>
      <c r="O1121" s="149"/>
      <c r="P1121" s="149"/>
      <c r="Q1121" s="149"/>
      <c r="R1121" s="149"/>
      <c r="S1121" s="149"/>
      <c r="T1121" s="150"/>
      <c r="AT1121" s="151" t="s">
        <v>126</v>
      </c>
      <c r="AU1121" s="151" t="s">
        <v>70</v>
      </c>
      <c r="AV1121" s="7" t="s">
        <v>37</v>
      </c>
      <c r="AW1121" s="7" t="s">
        <v>18</v>
      </c>
      <c r="AX1121" s="7" t="s">
        <v>36</v>
      </c>
      <c r="AY1121" s="151" t="s">
        <v>67</v>
      </c>
    </row>
    <row r="1122" spans="2:51" s="8" customFormat="1" ht="13.5">
      <c r="B1122" s="152"/>
      <c r="C1122" s="153"/>
      <c r="D1122" s="129" t="s">
        <v>126</v>
      </c>
      <c r="E1122" s="154" t="s">
        <v>7</v>
      </c>
      <c r="F1122" s="155" t="s">
        <v>252</v>
      </c>
      <c r="G1122" s="153"/>
      <c r="H1122" s="156">
        <v>46.48</v>
      </c>
      <c r="I1122" s="157"/>
      <c r="J1122" s="153"/>
      <c r="K1122" s="153"/>
      <c r="L1122" s="158"/>
      <c r="M1122" s="159"/>
      <c r="N1122" s="160"/>
      <c r="O1122" s="160"/>
      <c r="P1122" s="160"/>
      <c r="Q1122" s="160"/>
      <c r="R1122" s="160"/>
      <c r="S1122" s="160"/>
      <c r="T1122" s="161"/>
      <c r="AT1122" s="162" t="s">
        <v>126</v>
      </c>
      <c r="AU1122" s="162" t="s">
        <v>70</v>
      </c>
      <c r="AV1122" s="8" t="s">
        <v>38</v>
      </c>
      <c r="AW1122" s="8" t="s">
        <v>18</v>
      </c>
      <c r="AX1122" s="8" t="s">
        <v>36</v>
      </c>
      <c r="AY1122" s="162" t="s">
        <v>67</v>
      </c>
    </row>
    <row r="1123" spans="2:51" s="7" customFormat="1" ht="13.5">
      <c r="B1123" s="142"/>
      <c r="C1123" s="143"/>
      <c r="D1123" s="129" t="s">
        <v>126</v>
      </c>
      <c r="E1123" s="144" t="s">
        <v>7</v>
      </c>
      <c r="F1123" s="145" t="s">
        <v>1166</v>
      </c>
      <c r="G1123" s="143"/>
      <c r="H1123" s="144" t="s">
        <v>7</v>
      </c>
      <c r="I1123" s="146"/>
      <c r="J1123" s="143"/>
      <c r="K1123" s="143"/>
      <c r="L1123" s="147"/>
      <c r="M1123" s="148"/>
      <c r="N1123" s="149"/>
      <c r="O1123" s="149"/>
      <c r="P1123" s="149"/>
      <c r="Q1123" s="149"/>
      <c r="R1123" s="149"/>
      <c r="S1123" s="149"/>
      <c r="T1123" s="150"/>
      <c r="AT1123" s="151" t="s">
        <v>126</v>
      </c>
      <c r="AU1123" s="151" t="s">
        <v>70</v>
      </c>
      <c r="AV1123" s="7" t="s">
        <v>37</v>
      </c>
      <c r="AW1123" s="7" t="s">
        <v>18</v>
      </c>
      <c r="AX1123" s="7" t="s">
        <v>36</v>
      </c>
      <c r="AY1123" s="151" t="s">
        <v>67</v>
      </c>
    </row>
    <row r="1124" spans="2:51" s="8" customFormat="1" ht="13.5">
      <c r="B1124" s="152"/>
      <c r="C1124" s="153"/>
      <c r="D1124" s="129" t="s">
        <v>126</v>
      </c>
      <c r="E1124" s="154" t="s">
        <v>7</v>
      </c>
      <c r="F1124" s="155" t="s">
        <v>1187</v>
      </c>
      <c r="G1124" s="153"/>
      <c r="H1124" s="156">
        <v>215.61</v>
      </c>
      <c r="I1124" s="157"/>
      <c r="J1124" s="153"/>
      <c r="K1124" s="153"/>
      <c r="L1124" s="158"/>
      <c r="M1124" s="159"/>
      <c r="N1124" s="160"/>
      <c r="O1124" s="160"/>
      <c r="P1124" s="160"/>
      <c r="Q1124" s="160"/>
      <c r="R1124" s="160"/>
      <c r="S1124" s="160"/>
      <c r="T1124" s="161"/>
      <c r="AT1124" s="162" t="s">
        <v>126</v>
      </c>
      <c r="AU1124" s="162" t="s">
        <v>70</v>
      </c>
      <c r="AV1124" s="8" t="s">
        <v>38</v>
      </c>
      <c r="AW1124" s="8" t="s">
        <v>18</v>
      </c>
      <c r="AX1124" s="8" t="s">
        <v>36</v>
      </c>
      <c r="AY1124" s="162" t="s">
        <v>67</v>
      </c>
    </row>
    <row r="1125" spans="2:51" s="9" customFormat="1" ht="13.5">
      <c r="B1125" s="163"/>
      <c r="C1125" s="164"/>
      <c r="D1125" s="129" t="s">
        <v>126</v>
      </c>
      <c r="E1125" s="165" t="s">
        <v>7</v>
      </c>
      <c r="F1125" s="166" t="s">
        <v>155</v>
      </c>
      <c r="G1125" s="164"/>
      <c r="H1125" s="167">
        <v>308.57</v>
      </c>
      <c r="I1125" s="168"/>
      <c r="J1125" s="164"/>
      <c r="K1125" s="164"/>
      <c r="L1125" s="169"/>
      <c r="M1125" s="170"/>
      <c r="N1125" s="171"/>
      <c r="O1125" s="171"/>
      <c r="P1125" s="171"/>
      <c r="Q1125" s="171"/>
      <c r="R1125" s="171"/>
      <c r="S1125" s="171"/>
      <c r="T1125" s="172"/>
      <c r="AT1125" s="173" t="s">
        <v>126</v>
      </c>
      <c r="AU1125" s="173" t="s">
        <v>70</v>
      </c>
      <c r="AV1125" s="9" t="s">
        <v>71</v>
      </c>
      <c r="AW1125" s="9" t="s">
        <v>1</v>
      </c>
      <c r="AX1125" s="9" t="s">
        <v>37</v>
      </c>
      <c r="AY1125" s="173" t="s">
        <v>67</v>
      </c>
    </row>
    <row r="1126" spans="2:65" s="1" customFormat="1" ht="16.5" customHeight="1">
      <c r="B1126" s="23"/>
      <c r="C1126" s="174" t="s">
        <v>1295</v>
      </c>
      <c r="D1126" s="174" t="s">
        <v>179</v>
      </c>
      <c r="E1126" s="175" t="s">
        <v>1296</v>
      </c>
      <c r="F1126" s="176" t="s">
        <v>1297</v>
      </c>
      <c r="G1126" s="177" t="s">
        <v>140</v>
      </c>
      <c r="H1126" s="178">
        <v>7.8</v>
      </c>
      <c r="I1126" s="179"/>
      <c r="J1126" s="178">
        <f>ROUND(I1126*H1126,1)</f>
        <v>0</v>
      </c>
      <c r="K1126" s="176" t="s">
        <v>122</v>
      </c>
      <c r="L1126" s="180"/>
      <c r="M1126" s="181" t="s">
        <v>7</v>
      </c>
      <c r="N1126" s="182" t="s">
        <v>25</v>
      </c>
      <c r="O1126" s="24"/>
      <c r="P1126" s="126">
        <f>O1126*H1126</f>
        <v>0</v>
      </c>
      <c r="Q1126" s="126">
        <v>0.032</v>
      </c>
      <c r="R1126" s="126">
        <f>Q1126*H1126</f>
        <v>0.2496</v>
      </c>
      <c r="S1126" s="126">
        <v>0</v>
      </c>
      <c r="T1126" s="127">
        <f>S1126*H1126</f>
        <v>0</v>
      </c>
      <c r="AR1126" s="12" t="s">
        <v>324</v>
      </c>
      <c r="AT1126" s="12" t="s">
        <v>179</v>
      </c>
      <c r="AU1126" s="12" t="s">
        <v>70</v>
      </c>
      <c r="AY1126" s="12" t="s">
        <v>67</v>
      </c>
      <c r="BE1126" s="128">
        <f>IF(N1126="základní",J1126,0)</f>
        <v>0</v>
      </c>
      <c r="BF1126" s="128">
        <f>IF(N1126="snížená",J1126,0)</f>
        <v>0</v>
      </c>
      <c r="BG1126" s="128">
        <f>IF(N1126="zákl. přenesená",J1126,0)</f>
        <v>0</v>
      </c>
      <c r="BH1126" s="128">
        <f>IF(N1126="sníž. přenesená",J1126,0)</f>
        <v>0</v>
      </c>
      <c r="BI1126" s="128">
        <f>IF(N1126="nulová",J1126,0)</f>
        <v>0</v>
      </c>
      <c r="BJ1126" s="12" t="s">
        <v>37</v>
      </c>
      <c r="BK1126" s="128">
        <f>ROUND(I1126*H1126,1)</f>
        <v>0</v>
      </c>
      <c r="BL1126" s="12" t="s">
        <v>73</v>
      </c>
      <c r="BM1126" s="12" t="s">
        <v>1298</v>
      </c>
    </row>
    <row r="1127" spans="2:51" s="7" customFormat="1" ht="13.5">
      <c r="B1127" s="142"/>
      <c r="C1127" s="143"/>
      <c r="D1127" s="129" t="s">
        <v>126</v>
      </c>
      <c r="E1127" s="144" t="s">
        <v>7</v>
      </c>
      <c r="F1127" s="145" t="s">
        <v>1164</v>
      </c>
      <c r="G1127" s="143"/>
      <c r="H1127" s="144" t="s">
        <v>7</v>
      </c>
      <c r="I1127" s="146"/>
      <c r="J1127" s="143"/>
      <c r="K1127" s="143"/>
      <c r="L1127" s="147"/>
      <c r="M1127" s="148"/>
      <c r="N1127" s="149"/>
      <c r="O1127" s="149"/>
      <c r="P1127" s="149"/>
      <c r="Q1127" s="149"/>
      <c r="R1127" s="149"/>
      <c r="S1127" s="149"/>
      <c r="T1127" s="150"/>
      <c r="AT1127" s="151" t="s">
        <v>126</v>
      </c>
      <c r="AU1127" s="151" t="s">
        <v>70</v>
      </c>
      <c r="AV1127" s="7" t="s">
        <v>37</v>
      </c>
      <c r="AW1127" s="7" t="s">
        <v>18</v>
      </c>
      <c r="AX1127" s="7" t="s">
        <v>36</v>
      </c>
      <c r="AY1127" s="151" t="s">
        <v>67</v>
      </c>
    </row>
    <row r="1128" spans="2:51" s="8" customFormat="1" ht="13.5">
      <c r="B1128" s="152"/>
      <c r="C1128" s="153"/>
      <c r="D1128" s="129" t="s">
        <v>126</v>
      </c>
      <c r="E1128" s="154" t="s">
        <v>7</v>
      </c>
      <c r="F1128" s="155" t="s">
        <v>1299</v>
      </c>
      <c r="G1128" s="153"/>
      <c r="H1128" s="156">
        <v>3.9</v>
      </c>
      <c r="I1128" s="157"/>
      <c r="J1128" s="153"/>
      <c r="K1128" s="153"/>
      <c r="L1128" s="158"/>
      <c r="M1128" s="159"/>
      <c r="N1128" s="160"/>
      <c r="O1128" s="160"/>
      <c r="P1128" s="160"/>
      <c r="Q1128" s="160"/>
      <c r="R1128" s="160"/>
      <c r="S1128" s="160"/>
      <c r="T1128" s="161"/>
      <c r="AT1128" s="162" t="s">
        <v>126</v>
      </c>
      <c r="AU1128" s="162" t="s">
        <v>70</v>
      </c>
      <c r="AV1128" s="8" t="s">
        <v>38</v>
      </c>
      <c r="AW1128" s="8" t="s">
        <v>18</v>
      </c>
      <c r="AX1128" s="8" t="s">
        <v>36</v>
      </c>
      <c r="AY1128" s="162" t="s">
        <v>67</v>
      </c>
    </row>
    <row r="1129" spans="2:51" s="7" customFormat="1" ht="13.5">
      <c r="B1129" s="142"/>
      <c r="C1129" s="143"/>
      <c r="D1129" s="129" t="s">
        <v>126</v>
      </c>
      <c r="E1129" s="144" t="s">
        <v>7</v>
      </c>
      <c r="F1129" s="145" t="s">
        <v>1164</v>
      </c>
      <c r="G1129" s="143"/>
      <c r="H1129" s="144" t="s">
        <v>7</v>
      </c>
      <c r="I1129" s="146"/>
      <c r="J1129" s="143"/>
      <c r="K1129" s="143"/>
      <c r="L1129" s="147"/>
      <c r="M1129" s="148"/>
      <c r="N1129" s="149"/>
      <c r="O1129" s="149"/>
      <c r="P1129" s="149"/>
      <c r="Q1129" s="149"/>
      <c r="R1129" s="149"/>
      <c r="S1129" s="149"/>
      <c r="T1129" s="150"/>
      <c r="AT1129" s="151" t="s">
        <v>126</v>
      </c>
      <c r="AU1129" s="151" t="s">
        <v>70</v>
      </c>
      <c r="AV1129" s="7" t="s">
        <v>37</v>
      </c>
      <c r="AW1129" s="7" t="s">
        <v>18</v>
      </c>
      <c r="AX1129" s="7" t="s">
        <v>36</v>
      </c>
      <c r="AY1129" s="151" t="s">
        <v>67</v>
      </c>
    </row>
    <row r="1130" spans="2:51" s="8" customFormat="1" ht="13.5">
      <c r="B1130" s="152"/>
      <c r="C1130" s="153"/>
      <c r="D1130" s="129" t="s">
        <v>126</v>
      </c>
      <c r="E1130" s="154" t="s">
        <v>7</v>
      </c>
      <c r="F1130" s="155" t="s">
        <v>1299</v>
      </c>
      <c r="G1130" s="153"/>
      <c r="H1130" s="156">
        <v>3.9</v>
      </c>
      <c r="I1130" s="157"/>
      <c r="J1130" s="153"/>
      <c r="K1130" s="153"/>
      <c r="L1130" s="158"/>
      <c r="M1130" s="159"/>
      <c r="N1130" s="160"/>
      <c r="O1130" s="160"/>
      <c r="P1130" s="160"/>
      <c r="Q1130" s="160"/>
      <c r="R1130" s="160"/>
      <c r="S1130" s="160"/>
      <c r="T1130" s="161"/>
      <c r="AT1130" s="162" t="s">
        <v>126</v>
      </c>
      <c r="AU1130" s="162" t="s">
        <v>70</v>
      </c>
      <c r="AV1130" s="8" t="s">
        <v>38</v>
      </c>
      <c r="AW1130" s="8" t="s">
        <v>18</v>
      </c>
      <c r="AX1130" s="8" t="s">
        <v>36</v>
      </c>
      <c r="AY1130" s="162" t="s">
        <v>67</v>
      </c>
    </row>
    <row r="1131" spans="2:51" s="9" customFormat="1" ht="13.5">
      <c r="B1131" s="163"/>
      <c r="C1131" s="164"/>
      <c r="D1131" s="129" t="s">
        <v>126</v>
      </c>
      <c r="E1131" s="165" t="s">
        <v>7</v>
      </c>
      <c r="F1131" s="166" t="s">
        <v>155</v>
      </c>
      <c r="G1131" s="164"/>
      <c r="H1131" s="167">
        <v>7.8</v>
      </c>
      <c r="I1131" s="168"/>
      <c r="J1131" s="164"/>
      <c r="K1131" s="164"/>
      <c r="L1131" s="169"/>
      <c r="M1131" s="170"/>
      <c r="N1131" s="171"/>
      <c r="O1131" s="171"/>
      <c r="P1131" s="171"/>
      <c r="Q1131" s="171"/>
      <c r="R1131" s="171"/>
      <c r="S1131" s="171"/>
      <c r="T1131" s="172"/>
      <c r="AT1131" s="173" t="s">
        <v>126</v>
      </c>
      <c r="AU1131" s="173" t="s">
        <v>70</v>
      </c>
      <c r="AV1131" s="9" t="s">
        <v>71</v>
      </c>
      <c r="AW1131" s="9" t="s">
        <v>18</v>
      </c>
      <c r="AX1131" s="9" t="s">
        <v>37</v>
      </c>
      <c r="AY1131" s="173" t="s">
        <v>67</v>
      </c>
    </row>
    <row r="1132" spans="2:65" s="1" customFormat="1" ht="25.5" customHeight="1">
      <c r="B1132" s="23"/>
      <c r="C1132" s="174" t="s">
        <v>1300</v>
      </c>
      <c r="D1132" s="174" t="s">
        <v>179</v>
      </c>
      <c r="E1132" s="175" t="s">
        <v>1301</v>
      </c>
      <c r="F1132" s="176" t="s">
        <v>1302</v>
      </c>
      <c r="G1132" s="177" t="s">
        <v>131</v>
      </c>
      <c r="H1132" s="178">
        <v>226.39</v>
      </c>
      <c r="I1132" s="179"/>
      <c r="J1132" s="178">
        <f>ROUND(I1132*H1132,1)</f>
        <v>0</v>
      </c>
      <c r="K1132" s="176" t="s">
        <v>122</v>
      </c>
      <c r="L1132" s="180"/>
      <c r="M1132" s="181" t="s">
        <v>7</v>
      </c>
      <c r="N1132" s="182" t="s">
        <v>25</v>
      </c>
      <c r="O1132" s="24"/>
      <c r="P1132" s="126">
        <f>O1132*H1132</f>
        <v>0</v>
      </c>
      <c r="Q1132" s="126">
        <v>0.00096</v>
      </c>
      <c r="R1132" s="126">
        <f>Q1132*H1132</f>
        <v>0.21733439999999998</v>
      </c>
      <c r="S1132" s="126">
        <v>0</v>
      </c>
      <c r="T1132" s="127">
        <f>S1132*H1132</f>
        <v>0</v>
      </c>
      <c r="AR1132" s="12" t="s">
        <v>324</v>
      </c>
      <c r="AT1132" s="12" t="s">
        <v>179</v>
      </c>
      <c r="AU1132" s="12" t="s">
        <v>70</v>
      </c>
      <c r="AY1132" s="12" t="s">
        <v>67</v>
      </c>
      <c r="BE1132" s="128">
        <f>IF(N1132="základní",J1132,0)</f>
        <v>0</v>
      </c>
      <c r="BF1132" s="128">
        <f>IF(N1132="snížená",J1132,0)</f>
        <v>0</v>
      </c>
      <c r="BG1132" s="128">
        <f>IF(N1132="zákl. přenesená",J1132,0)</f>
        <v>0</v>
      </c>
      <c r="BH1132" s="128">
        <f>IF(N1132="sníž. přenesená",J1132,0)</f>
        <v>0</v>
      </c>
      <c r="BI1132" s="128">
        <f>IF(N1132="nulová",J1132,0)</f>
        <v>0</v>
      </c>
      <c r="BJ1132" s="12" t="s">
        <v>37</v>
      </c>
      <c r="BK1132" s="128">
        <f>ROUND(I1132*H1132,1)</f>
        <v>0</v>
      </c>
      <c r="BL1132" s="12" t="s">
        <v>73</v>
      </c>
      <c r="BM1132" s="12" t="s">
        <v>1303</v>
      </c>
    </row>
    <row r="1133" spans="2:47" s="1" customFormat="1" ht="27">
      <c r="B1133" s="23"/>
      <c r="C1133" s="35"/>
      <c r="D1133" s="129" t="s">
        <v>76</v>
      </c>
      <c r="E1133" s="35"/>
      <c r="F1133" s="130" t="s">
        <v>1304</v>
      </c>
      <c r="G1133" s="35"/>
      <c r="H1133" s="35"/>
      <c r="I1133" s="91"/>
      <c r="J1133" s="35"/>
      <c r="K1133" s="35"/>
      <c r="L1133" s="33"/>
      <c r="M1133" s="131"/>
      <c r="N1133" s="24"/>
      <c r="O1133" s="24"/>
      <c r="P1133" s="24"/>
      <c r="Q1133" s="24"/>
      <c r="R1133" s="24"/>
      <c r="S1133" s="24"/>
      <c r="T1133" s="38"/>
      <c r="AT1133" s="12" t="s">
        <v>76</v>
      </c>
      <c r="AU1133" s="12" t="s">
        <v>70</v>
      </c>
    </row>
    <row r="1134" spans="2:51" s="7" customFormat="1" ht="13.5">
      <c r="B1134" s="142"/>
      <c r="C1134" s="143"/>
      <c r="D1134" s="129" t="s">
        <v>126</v>
      </c>
      <c r="E1134" s="144" t="s">
        <v>7</v>
      </c>
      <c r="F1134" s="145" t="s">
        <v>1166</v>
      </c>
      <c r="G1134" s="143"/>
      <c r="H1134" s="144" t="s">
        <v>7</v>
      </c>
      <c r="I1134" s="146"/>
      <c r="J1134" s="143"/>
      <c r="K1134" s="143"/>
      <c r="L1134" s="147"/>
      <c r="M1134" s="148"/>
      <c r="N1134" s="149"/>
      <c r="O1134" s="149"/>
      <c r="P1134" s="149"/>
      <c r="Q1134" s="149"/>
      <c r="R1134" s="149"/>
      <c r="S1134" s="149"/>
      <c r="T1134" s="150"/>
      <c r="AT1134" s="151" t="s">
        <v>126</v>
      </c>
      <c r="AU1134" s="151" t="s">
        <v>70</v>
      </c>
      <c r="AV1134" s="7" t="s">
        <v>37</v>
      </c>
      <c r="AW1134" s="7" t="s">
        <v>18</v>
      </c>
      <c r="AX1134" s="7" t="s">
        <v>36</v>
      </c>
      <c r="AY1134" s="151" t="s">
        <v>67</v>
      </c>
    </row>
    <row r="1135" spans="2:51" s="8" customFormat="1" ht="13.5">
      <c r="B1135" s="152"/>
      <c r="C1135" s="153"/>
      <c r="D1135" s="129" t="s">
        <v>126</v>
      </c>
      <c r="E1135" s="154" t="s">
        <v>7</v>
      </c>
      <c r="F1135" s="155" t="s">
        <v>1305</v>
      </c>
      <c r="G1135" s="153"/>
      <c r="H1135" s="156">
        <v>226.39</v>
      </c>
      <c r="I1135" s="157"/>
      <c r="J1135" s="153"/>
      <c r="K1135" s="153"/>
      <c r="L1135" s="158"/>
      <c r="M1135" s="159"/>
      <c r="N1135" s="160"/>
      <c r="O1135" s="160"/>
      <c r="P1135" s="160"/>
      <c r="Q1135" s="160"/>
      <c r="R1135" s="160"/>
      <c r="S1135" s="160"/>
      <c r="T1135" s="161"/>
      <c r="AT1135" s="162" t="s">
        <v>126</v>
      </c>
      <c r="AU1135" s="162" t="s">
        <v>70</v>
      </c>
      <c r="AV1135" s="8" t="s">
        <v>38</v>
      </c>
      <c r="AW1135" s="8" t="s">
        <v>18</v>
      </c>
      <c r="AX1135" s="8" t="s">
        <v>37</v>
      </c>
      <c r="AY1135" s="162" t="s">
        <v>67</v>
      </c>
    </row>
    <row r="1136" spans="2:65" s="1" customFormat="1" ht="25.5" customHeight="1">
      <c r="B1136" s="23"/>
      <c r="C1136" s="118" t="s">
        <v>1306</v>
      </c>
      <c r="D1136" s="118" t="s">
        <v>68</v>
      </c>
      <c r="E1136" s="119" t="s">
        <v>1307</v>
      </c>
      <c r="F1136" s="120" t="s">
        <v>1308</v>
      </c>
      <c r="G1136" s="121" t="s">
        <v>131</v>
      </c>
      <c r="H1136" s="122">
        <v>17.49</v>
      </c>
      <c r="I1136" s="123"/>
      <c r="J1136" s="122">
        <f>ROUND(I1136*H1136,1)</f>
        <v>0</v>
      </c>
      <c r="K1136" s="120" t="s">
        <v>122</v>
      </c>
      <c r="L1136" s="33"/>
      <c r="M1136" s="124" t="s">
        <v>7</v>
      </c>
      <c r="N1136" s="125" t="s">
        <v>25</v>
      </c>
      <c r="O1136" s="24"/>
      <c r="P1136" s="126">
        <f>O1136*H1136</f>
        <v>0</v>
      </c>
      <c r="Q1136" s="126">
        <v>0</v>
      </c>
      <c r="R1136" s="126">
        <f>Q1136*H1136</f>
        <v>0</v>
      </c>
      <c r="S1136" s="126">
        <v>0</v>
      </c>
      <c r="T1136" s="127">
        <f>S1136*H1136</f>
        <v>0</v>
      </c>
      <c r="AR1136" s="12" t="s">
        <v>73</v>
      </c>
      <c r="AT1136" s="12" t="s">
        <v>68</v>
      </c>
      <c r="AU1136" s="12" t="s">
        <v>70</v>
      </c>
      <c r="AY1136" s="12" t="s">
        <v>67</v>
      </c>
      <c r="BE1136" s="128">
        <f>IF(N1136="základní",J1136,0)</f>
        <v>0</v>
      </c>
      <c r="BF1136" s="128">
        <f>IF(N1136="snížená",J1136,0)</f>
        <v>0</v>
      </c>
      <c r="BG1136" s="128">
        <f>IF(N1136="zákl. přenesená",J1136,0)</f>
        <v>0</v>
      </c>
      <c r="BH1136" s="128">
        <f>IF(N1136="sníž. přenesená",J1136,0)</f>
        <v>0</v>
      </c>
      <c r="BI1136" s="128">
        <f>IF(N1136="nulová",J1136,0)</f>
        <v>0</v>
      </c>
      <c r="BJ1136" s="12" t="s">
        <v>37</v>
      </c>
      <c r="BK1136" s="128">
        <f>ROUND(I1136*H1136,1)</f>
        <v>0</v>
      </c>
      <c r="BL1136" s="12" t="s">
        <v>73</v>
      </c>
      <c r="BM1136" s="12" t="s">
        <v>1309</v>
      </c>
    </row>
    <row r="1137" spans="2:47" s="1" customFormat="1" ht="40.5">
      <c r="B1137" s="23"/>
      <c r="C1137" s="35"/>
      <c r="D1137" s="129" t="s">
        <v>124</v>
      </c>
      <c r="E1137" s="35"/>
      <c r="F1137" s="130" t="s">
        <v>1294</v>
      </c>
      <c r="G1137" s="35"/>
      <c r="H1137" s="35"/>
      <c r="I1137" s="91"/>
      <c r="J1137" s="35"/>
      <c r="K1137" s="35"/>
      <c r="L1137" s="33"/>
      <c r="M1137" s="131"/>
      <c r="N1137" s="24"/>
      <c r="O1137" s="24"/>
      <c r="P1137" s="24"/>
      <c r="Q1137" s="24"/>
      <c r="R1137" s="24"/>
      <c r="S1137" s="24"/>
      <c r="T1137" s="38"/>
      <c r="AT1137" s="12" t="s">
        <v>124</v>
      </c>
      <c r="AU1137" s="12" t="s">
        <v>70</v>
      </c>
    </row>
    <row r="1138" spans="2:51" s="7" customFormat="1" ht="13.5">
      <c r="B1138" s="142"/>
      <c r="C1138" s="143"/>
      <c r="D1138" s="129" t="s">
        <v>126</v>
      </c>
      <c r="E1138" s="144" t="s">
        <v>7</v>
      </c>
      <c r="F1138" s="145" t="s">
        <v>1132</v>
      </c>
      <c r="G1138" s="143"/>
      <c r="H1138" s="144" t="s">
        <v>7</v>
      </c>
      <c r="I1138" s="146"/>
      <c r="J1138" s="143"/>
      <c r="K1138" s="143"/>
      <c r="L1138" s="147"/>
      <c r="M1138" s="148"/>
      <c r="N1138" s="149"/>
      <c r="O1138" s="149"/>
      <c r="P1138" s="149"/>
      <c r="Q1138" s="149"/>
      <c r="R1138" s="149"/>
      <c r="S1138" s="149"/>
      <c r="T1138" s="150"/>
      <c r="AT1138" s="151" t="s">
        <v>126</v>
      </c>
      <c r="AU1138" s="151" t="s">
        <v>70</v>
      </c>
      <c r="AV1138" s="7" t="s">
        <v>37</v>
      </c>
      <c r="AW1138" s="7" t="s">
        <v>18</v>
      </c>
      <c r="AX1138" s="7" t="s">
        <v>36</v>
      </c>
      <c r="AY1138" s="151" t="s">
        <v>67</v>
      </c>
    </row>
    <row r="1139" spans="2:51" s="8" customFormat="1" ht="13.5">
      <c r="B1139" s="152"/>
      <c r="C1139" s="153"/>
      <c r="D1139" s="129" t="s">
        <v>126</v>
      </c>
      <c r="E1139" s="154" t="s">
        <v>7</v>
      </c>
      <c r="F1139" s="155" t="s">
        <v>1192</v>
      </c>
      <c r="G1139" s="153"/>
      <c r="H1139" s="156">
        <v>17.49</v>
      </c>
      <c r="I1139" s="157"/>
      <c r="J1139" s="153"/>
      <c r="K1139" s="153"/>
      <c r="L1139" s="158"/>
      <c r="M1139" s="159"/>
      <c r="N1139" s="160"/>
      <c r="O1139" s="160"/>
      <c r="P1139" s="160"/>
      <c r="Q1139" s="160"/>
      <c r="R1139" s="160"/>
      <c r="S1139" s="160"/>
      <c r="T1139" s="161"/>
      <c r="AT1139" s="162" t="s">
        <v>126</v>
      </c>
      <c r="AU1139" s="162" t="s">
        <v>70</v>
      </c>
      <c r="AV1139" s="8" t="s">
        <v>38</v>
      </c>
      <c r="AW1139" s="8" t="s">
        <v>18</v>
      </c>
      <c r="AX1139" s="8" t="s">
        <v>37</v>
      </c>
      <c r="AY1139" s="162" t="s">
        <v>67</v>
      </c>
    </row>
    <row r="1140" spans="2:65" s="1" customFormat="1" ht="16.5" customHeight="1">
      <c r="B1140" s="23"/>
      <c r="C1140" s="174" t="s">
        <v>1310</v>
      </c>
      <c r="D1140" s="174" t="s">
        <v>179</v>
      </c>
      <c r="E1140" s="175" t="s">
        <v>1311</v>
      </c>
      <c r="F1140" s="176" t="s">
        <v>1312</v>
      </c>
      <c r="G1140" s="177" t="s">
        <v>131</v>
      </c>
      <c r="H1140" s="178">
        <v>36.73</v>
      </c>
      <c r="I1140" s="179"/>
      <c r="J1140" s="178">
        <f>ROUND(I1140*H1140,1)</f>
        <v>0</v>
      </c>
      <c r="K1140" s="176" t="s">
        <v>122</v>
      </c>
      <c r="L1140" s="180"/>
      <c r="M1140" s="181" t="s">
        <v>7</v>
      </c>
      <c r="N1140" s="182" t="s">
        <v>25</v>
      </c>
      <c r="O1140" s="24"/>
      <c r="P1140" s="126">
        <f>O1140*H1140</f>
        <v>0</v>
      </c>
      <c r="Q1140" s="126">
        <v>0.0048</v>
      </c>
      <c r="R1140" s="126">
        <f>Q1140*H1140</f>
        <v>0.17630399999999996</v>
      </c>
      <c r="S1140" s="126">
        <v>0</v>
      </c>
      <c r="T1140" s="127">
        <f>S1140*H1140</f>
        <v>0</v>
      </c>
      <c r="AR1140" s="12" t="s">
        <v>324</v>
      </c>
      <c r="AT1140" s="12" t="s">
        <v>179</v>
      </c>
      <c r="AU1140" s="12" t="s">
        <v>70</v>
      </c>
      <c r="AY1140" s="12" t="s">
        <v>67</v>
      </c>
      <c r="BE1140" s="128">
        <f>IF(N1140="základní",J1140,0)</f>
        <v>0</v>
      </c>
      <c r="BF1140" s="128">
        <f>IF(N1140="snížená",J1140,0)</f>
        <v>0</v>
      </c>
      <c r="BG1140" s="128">
        <f>IF(N1140="zákl. přenesená",J1140,0)</f>
        <v>0</v>
      </c>
      <c r="BH1140" s="128">
        <f>IF(N1140="sníž. přenesená",J1140,0)</f>
        <v>0</v>
      </c>
      <c r="BI1140" s="128">
        <f>IF(N1140="nulová",J1140,0)</f>
        <v>0</v>
      </c>
      <c r="BJ1140" s="12" t="s">
        <v>37</v>
      </c>
      <c r="BK1140" s="128">
        <f>ROUND(I1140*H1140,1)</f>
        <v>0</v>
      </c>
      <c r="BL1140" s="12" t="s">
        <v>73</v>
      </c>
      <c r="BM1140" s="12" t="s">
        <v>1313</v>
      </c>
    </row>
    <row r="1141" spans="2:47" s="1" customFormat="1" ht="27">
      <c r="B1141" s="23"/>
      <c r="C1141" s="35"/>
      <c r="D1141" s="129" t="s">
        <v>76</v>
      </c>
      <c r="E1141" s="35"/>
      <c r="F1141" s="130" t="s">
        <v>1314</v>
      </c>
      <c r="G1141" s="35"/>
      <c r="H1141" s="35"/>
      <c r="I1141" s="91"/>
      <c r="J1141" s="35"/>
      <c r="K1141" s="35"/>
      <c r="L1141" s="33"/>
      <c r="M1141" s="131"/>
      <c r="N1141" s="24"/>
      <c r="O1141" s="24"/>
      <c r="P1141" s="24"/>
      <c r="Q1141" s="24"/>
      <c r="R1141" s="24"/>
      <c r="S1141" s="24"/>
      <c r="T1141" s="38"/>
      <c r="AT1141" s="12" t="s">
        <v>76</v>
      </c>
      <c r="AU1141" s="12" t="s">
        <v>70</v>
      </c>
    </row>
    <row r="1142" spans="2:65" s="1" customFormat="1" ht="16.5" customHeight="1">
      <c r="B1142" s="23"/>
      <c r="C1142" s="118" t="s">
        <v>1315</v>
      </c>
      <c r="D1142" s="118" t="s">
        <v>68</v>
      </c>
      <c r="E1142" s="119" t="s">
        <v>1316</v>
      </c>
      <c r="F1142" s="120" t="s">
        <v>1317</v>
      </c>
      <c r="G1142" s="121" t="s">
        <v>865</v>
      </c>
      <c r="H1142" s="123"/>
      <c r="I1142" s="123"/>
      <c r="J1142" s="122">
        <f>ROUND(I1142*H1142,1)</f>
        <v>0</v>
      </c>
      <c r="K1142" s="120" t="s">
        <v>122</v>
      </c>
      <c r="L1142" s="33"/>
      <c r="M1142" s="124" t="s">
        <v>7</v>
      </c>
      <c r="N1142" s="125" t="s">
        <v>25</v>
      </c>
      <c r="O1142" s="24"/>
      <c r="P1142" s="126">
        <f>O1142*H1142</f>
        <v>0</v>
      </c>
      <c r="Q1142" s="126">
        <v>0</v>
      </c>
      <c r="R1142" s="126">
        <f>Q1142*H1142</f>
        <v>0</v>
      </c>
      <c r="S1142" s="126">
        <v>0</v>
      </c>
      <c r="T1142" s="127">
        <f>S1142*H1142</f>
        <v>0</v>
      </c>
      <c r="AR1142" s="12" t="s">
        <v>73</v>
      </c>
      <c r="AT1142" s="12" t="s">
        <v>68</v>
      </c>
      <c r="AU1142" s="12" t="s">
        <v>70</v>
      </c>
      <c r="AY1142" s="12" t="s">
        <v>67</v>
      </c>
      <c r="BE1142" s="128">
        <f>IF(N1142="základní",J1142,0)</f>
        <v>0</v>
      </c>
      <c r="BF1142" s="128">
        <f>IF(N1142="snížená",J1142,0)</f>
        <v>0</v>
      </c>
      <c r="BG1142" s="128">
        <f>IF(N1142="zákl. přenesená",J1142,0)</f>
        <v>0</v>
      </c>
      <c r="BH1142" s="128">
        <f>IF(N1142="sníž. přenesená",J1142,0)</f>
        <v>0</v>
      </c>
      <c r="BI1142" s="128">
        <f>IF(N1142="nulová",J1142,0)</f>
        <v>0</v>
      </c>
      <c r="BJ1142" s="12" t="s">
        <v>37</v>
      </c>
      <c r="BK1142" s="128">
        <f>ROUND(I1142*H1142,1)</f>
        <v>0</v>
      </c>
      <c r="BL1142" s="12" t="s">
        <v>73</v>
      </c>
      <c r="BM1142" s="12" t="s">
        <v>1318</v>
      </c>
    </row>
    <row r="1143" spans="2:47" s="1" customFormat="1" ht="121.5">
      <c r="B1143" s="23"/>
      <c r="C1143" s="35"/>
      <c r="D1143" s="129" t="s">
        <v>124</v>
      </c>
      <c r="E1143" s="35"/>
      <c r="F1143" s="130" t="s">
        <v>1319</v>
      </c>
      <c r="G1143" s="35"/>
      <c r="H1143" s="35"/>
      <c r="I1143" s="91"/>
      <c r="J1143" s="35"/>
      <c r="K1143" s="35"/>
      <c r="L1143" s="33"/>
      <c r="M1143" s="131"/>
      <c r="N1143" s="24"/>
      <c r="O1143" s="24"/>
      <c r="P1143" s="24"/>
      <c r="Q1143" s="24"/>
      <c r="R1143" s="24"/>
      <c r="S1143" s="24"/>
      <c r="T1143" s="38"/>
      <c r="AT1143" s="12" t="s">
        <v>124</v>
      </c>
      <c r="AU1143" s="12" t="s">
        <v>70</v>
      </c>
    </row>
    <row r="1144" spans="2:63" s="5" customFormat="1" ht="22.35" customHeight="1">
      <c r="B1144" s="104"/>
      <c r="C1144" s="105"/>
      <c r="D1144" s="106" t="s">
        <v>35</v>
      </c>
      <c r="E1144" s="140" t="s">
        <v>1320</v>
      </c>
      <c r="F1144" s="140" t="s">
        <v>1321</v>
      </c>
      <c r="G1144" s="105"/>
      <c r="H1144" s="105"/>
      <c r="I1144" s="108"/>
      <c r="J1144" s="141">
        <f>BK1144</f>
        <v>0</v>
      </c>
      <c r="K1144" s="105"/>
      <c r="L1144" s="110"/>
      <c r="M1144" s="111"/>
      <c r="N1144" s="112"/>
      <c r="O1144" s="112"/>
      <c r="P1144" s="113">
        <f>SUM(P1145:P1154)</f>
        <v>0</v>
      </c>
      <c r="Q1144" s="112"/>
      <c r="R1144" s="113">
        <f>SUM(R1145:R1154)</f>
        <v>0.1520403</v>
      </c>
      <c r="S1144" s="112"/>
      <c r="T1144" s="114">
        <f>SUM(T1145:T1154)</f>
        <v>0</v>
      </c>
      <c r="AR1144" s="115" t="s">
        <v>38</v>
      </c>
      <c r="AT1144" s="116" t="s">
        <v>35</v>
      </c>
      <c r="AU1144" s="116" t="s">
        <v>38</v>
      </c>
      <c r="AY1144" s="115" t="s">
        <v>67</v>
      </c>
      <c r="BK1144" s="117">
        <f>SUM(BK1145:BK1154)</f>
        <v>0</v>
      </c>
    </row>
    <row r="1145" spans="2:65" s="1" customFormat="1" ht="16.5" customHeight="1">
      <c r="B1145" s="23"/>
      <c r="C1145" s="118" t="s">
        <v>1322</v>
      </c>
      <c r="D1145" s="118" t="s">
        <v>68</v>
      </c>
      <c r="E1145" s="119" t="s">
        <v>1323</v>
      </c>
      <c r="F1145" s="120" t="s">
        <v>1324</v>
      </c>
      <c r="G1145" s="121" t="s">
        <v>131</v>
      </c>
      <c r="H1145" s="122">
        <v>10.09</v>
      </c>
      <c r="I1145" s="123"/>
      <c r="J1145" s="122">
        <f>ROUND(I1145*H1145,1)</f>
        <v>0</v>
      </c>
      <c r="K1145" s="120" t="s">
        <v>122</v>
      </c>
      <c r="L1145" s="33"/>
      <c r="M1145" s="124" t="s">
        <v>7</v>
      </c>
      <c r="N1145" s="125" t="s">
        <v>25</v>
      </c>
      <c r="O1145" s="24"/>
      <c r="P1145" s="126">
        <f>O1145*H1145</f>
        <v>0</v>
      </c>
      <c r="Q1145" s="126">
        <v>0.01435</v>
      </c>
      <c r="R1145" s="126">
        <f>Q1145*H1145</f>
        <v>0.1447915</v>
      </c>
      <c r="S1145" s="126">
        <v>0</v>
      </c>
      <c r="T1145" s="127">
        <f>S1145*H1145</f>
        <v>0</v>
      </c>
      <c r="AR1145" s="12" t="s">
        <v>73</v>
      </c>
      <c r="AT1145" s="12" t="s">
        <v>68</v>
      </c>
      <c r="AU1145" s="12" t="s">
        <v>70</v>
      </c>
      <c r="AY1145" s="12" t="s">
        <v>67</v>
      </c>
      <c r="BE1145" s="128">
        <f>IF(N1145="základní",J1145,0)</f>
        <v>0</v>
      </c>
      <c r="BF1145" s="128">
        <f>IF(N1145="snížená",J1145,0)</f>
        <v>0</v>
      </c>
      <c r="BG1145" s="128">
        <f>IF(N1145="zákl. přenesená",J1145,0)</f>
        <v>0</v>
      </c>
      <c r="BH1145" s="128">
        <f>IF(N1145="sníž. přenesená",J1145,0)</f>
        <v>0</v>
      </c>
      <c r="BI1145" s="128">
        <f>IF(N1145="nulová",J1145,0)</f>
        <v>0</v>
      </c>
      <c r="BJ1145" s="12" t="s">
        <v>37</v>
      </c>
      <c r="BK1145" s="128">
        <f>ROUND(I1145*H1145,1)</f>
        <v>0</v>
      </c>
      <c r="BL1145" s="12" t="s">
        <v>73</v>
      </c>
      <c r="BM1145" s="12" t="s">
        <v>1325</v>
      </c>
    </row>
    <row r="1146" spans="2:47" s="1" customFormat="1" ht="135">
      <c r="B1146" s="23"/>
      <c r="C1146" s="35"/>
      <c r="D1146" s="129" t="s">
        <v>124</v>
      </c>
      <c r="E1146" s="35"/>
      <c r="F1146" s="130" t="s">
        <v>1326</v>
      </c>
      <c r="G1146" s="35"/>
      <c r="H1146" s="35"/>
      <c r="I1146" s="91"/>
      <c r="J1146" s="35"/>
      <c r="K1146" s="35"/>
      <c r="L1146" s="33"/>
      <c r="M1146" s="131"/>
      <c r="N1146" s="24"/>
      <c r="O1146" s="24"/>
      <c r="P1146" s="24"/>
      <c r="Q1146" s="24"/>
      <c r="R1146" s="24"/>
      <c r="S1146" s="24"/>
      <c r="T1146" s="38"/>
      <c r="AT1146" s="12" t="s">
        <v>124</v>
      </c>
      <c r="AU1146" s="12" t="s">
        <v>70</v>
      </c>
    </row>
    <row r="1147" spans="2:51" s="7" customFormat="1" ht="13.5">
      <c r="B1147" s="142"/>
      <c r="C1147" s="143"/>
      <c r="D1147" s="129" t="s">
        <v>126</v>
      </c>
      <c r="E1147" s="144" t="s">
        <v>7</v>
      </c>
      <c r="F1147" s="145" t="s">
        <v>479</v>
      </c>
      <c r="G1147" s="143"/>
      <c r="H1147" s="144" t="s">
        <v>7</v>
      </c>
      <c r="I1147" s="146"/>
      <c r="J1147" s="143"/>
      <c r="K1147" s="143"/>
      <c r="L1147" s="147"/>
      <c r="M1147" s="148"/>
      <c r="N1147" s="149"/>
      <c r="O1147" s="149"/>
      <c r="P1147" s="149"/>
      <c r="Q1147" s="149"/>
      <c r="R1147" s="149"/>
      <c r="S1147" s="149"/>
      <c r="T1147" s="150"/>
      <c r="AT1147" s="151" t="s">
        <v>126</v>
      </c>
      <c r="AU1147" s="151" t="s">
        <v>70</v>
      </c>
      <c r="AV1147" s="7" t="s">
        <v>37</v>
      </c>
      <c r="AW1147" s="7" t="s">
        <v>18</v>
      </c>
      <c r="AX1147" s="7" t="s">
        <v>36</v>
      </c>
      <c r="AY1147" s="151" t="s">
        <v>67</v>
      </c>
    </row>
    <row r="1148" spans="2:51" s="8" customFormat="1" ht="13.5">
      <c r="B1148" s="152"/>
      <c r="C1148" s="153"/>
      <c r="D1148" s="129" t="s">
        <v>126</v>
      </c>
      <c r="E1148" s="154" t="s">
        <v>7</v>
      </c>
      <c r="F1148" s="155" t="s">
        <v>1327</v>
      </c>
      <c r="G1148" s="153"/>
      <c r="H1148" s="156">
        <v>10.09</v>
      </c>
      <c r="I1148" s="157"/>
      <c r="J1148" s="153"/>
      <c r="K1148" s="153"/>
      <c r="L1148" s="158"/>
      <c r="M1148" s="159"/>
      <c r="N1148" s="160"/>
      <c r="O1148" s="160"/>
      <c r="P1148" s="160"/>
      <c r="Q1148" s="160"/>
      <c r="R1148" s="160"/>
      <c r="S1148" s="160"/>
      <c r="T1148" s="161"/>
      <c r="AT1148" s="162" t="s">
        <v>126</v>
      </c>
      <c r="AU1148" s="162" t="s">
        <v>70</v>
      </c>
      <c r="AV1148" s="8" t="s">
        <v>38</v>
      </c>
      <c r="AW1148" s="8" t="s">
        <v>18</v>
      </c>
      <c r="AX1148" s="8" t="s">
        <v>37</v>
      </c>
      <c r="AY1148" s="162" t="s">
        <v>67</v>
      </c>
    </row>
    <row r="1149" spans="2:65" s="1" customFormat="1" ht="16.5" customHeight="1">
      <c r="B1149" s="23"/>
      <c r="C1149" s="118" t="s">
        <v>1328</v>
      </c>
      <c r="D1149" s="118" t="s">
        <v>68</v>
      </c>
      <c r="E1149" s="119" t="s">
        <v>1329</v>
      </c>
      <c r="F1149" s="120" t="s">
        <v>1330</v>
      </c>
      <c r="G1149" s="121" t="s">
        <v>121</v>
      </c>
      <c r="H1149" s="122">
        <v>27.88</v>
      </c>
      <c r="I1149" s="123"/>
      <c r="J1149" s="122">
        <f>ROUND(I1149*H1149,1)</f>
        <v>0</v>
      </c>
      <c r="K1149" s="120" t="s">
        <v>122</v>
      </c>
      <c r="L1149" s="33"/>
      <c r="M1149" s="124" t="s">
        <v>7</v>
      </c>
      <c r="N1149" s="125" t="s">
        <v>25</v>
      </c>
      <c r="O1149" s="24"/>
      <c r="P1149" s="126">
        <f>O1149*H1149</f>
        <v>0</v>
      </c>
      <c r="Q1149" s="126">
        <v>0.00026</v>
      </c>
      <c r="R1149" s="126">
        <f>Q1149*H1149</f>
        <v>0.007248799999999999</v>
      </c>
      <c r="S1149" s="126">
        <v>0</v>
      </c>
      <c r="T1149" s="127">
        <f>S1149*H1149</f>
        <v>0</v>
      </c>
      <c r="AR1149" s="12" t="s">
        <v>73</v>
      </c>
      <c r="AT1149" s="12" t="s">
        <v>68</v>
      </c>
      <c r="AU1149" s="12" t="s">
        <v>70</v>
      </c>
      <c r="AY1149" s="12" t="s">
        <v>67</v>
      </c>
      <c r="BE1149" s="128">
        <f>IF(N1149="základní",J1149,0)</f>
        <v>0</v>
      </c>
      <c r="BF1149" s="128">
        <f>IF(N1149="snížená",J1149,0)</f>
        <v>0</v>
      </c>
      <c r="BG1149" s="128">
        <f>IF(N1149="zákl. přenesená",J1149,0)</f>
        <v>0</v>
      </c>
      <c r="BH1149" s="128">
        <f>IF(N1149="sníž. přenesená",J1149,0)</f>
        <v>0</v>
      </c>
      <c r="BI1149" s="128">
        <f>IF(N1149="nulová",J1149,0)</f>
        <v>0</v>
      </c>
      <c r="BJ1149" s="12" t="s">
        <v>37</v>
      </c>
      <c r="BK1149" s="128">
        <f>ROUND(I1149*H1149,1)</f>
        <v>0</v>
      </c>
      <c r="BL1149" s="12" t="s">
        <v>73</v>
      </c>
      <c r="BM1149" s="12" t="s">
        <v>1331</v>
      </c>
    </row>
    <row r="1150" spans="2:47" s="1" customFormat="1" ht="135">
      <c r="B1150" s="23"/>
      <c r="C1150" s="35"/>
      <c r="D1150" s="129" t="s">
        <v>124</v>
      </c>
      <c r="E1150" s="35"/>
      <c r="F1150" s="130" t="s">
        <v>1326</v>
      </c>
      <c r="G1150" s="35"/>
      <c r="H1150" s="35"/>
      <c r="I1150" s="91"/>
      <c r="J1150" s="35"/>
      <c r="K1150" s="35"/>
      <c r="L1150" s="33"/>
      <c r="M1150" s="131"/>
      <c r="N1150" s="24"/>
      <c r="O1150" s="24"/>
      <c r="P1150" s="24"/>
      <c r="Q1150" s="24"/>
      <c r="R1150" s="24"/>
      <c r="S1150" s="24"/>
      <c r="T1150" s="38"/>
      <c r="AT1150" s="12" t="s">
        <v>124</v>
      </c>
      <c r="AU1150" s="12" t="s">
        <v>70</v>
      </c>
    </row>
    <row r="1151" spans="2:51" s="7" customFormat="1" ht="13.5">
      <c r="B1151" s="142"/>
      <c r="C1151" s="143"/>
      <c r="D1151" s="129" t="s">
        <v>126</v>
      </c>
      <c r="E1151" s="144" t="s">
        <v>7</v>
      </c>
      <c r="F1151" s="145" t="s">
        <v>479</v>
      </c>
      <c r="G1151" s="143"/>
      <c r="H1151" s="144" t="s">
        <v>7</v>
      </c>
      <c r="I1151" s="146"/>
      <c r="J1151" s="143"/>
      <c r="K1151" s="143"/>
      <c r="L1151" s="147"/>
      <c r="M1151" s="148"/>
      <c r="N1151" s="149"/>
      <c r="O1151" s="149"/>
      <c r="P1151" s="149"/>
      <c r="Q1151" s="149"/>
      <c r="R1151" s="149"/>
      <c r="S1151" s="149"/>
      <c r="T1151" s="150"/>
      <c r="AT1151" s="151" t="s">
        <v>126</v>
      </c>
      <c r="AU1151" s="151" t="s">
        <v>70</v>
      </c>
      <c r="AV1151" s="7" t="s">
        <v>37</v>
      </c>
      <c r="AW1151" s="7" t="s">
        <v>18</v>
      </c>
      <c r="AX1151" s="7" t="s">
        <v>36</v>
      </c>
      <c r="AY1151" s="151" t="s">
        <v>67</v>
      </c>
    </row>
    <row r="1152" spans="2:51" s="8" customFormat="1" ht="13.5">
      <c r="B1152" s="152"/>
      <c r="C1152" s="153"/>
      <c r="D1152" s="129" t="s">
        <v>126</v>
      </c>
      <c r="E1152" s="154" t="s">
        <v>7</v>
      </c>
      <c r="F1152" s="155" t="s">
        <v>1332</v>
      </c>
      <c r="G1152" s="153"/>
      <c r="H1152" s="156">
        <v>27.88</v>
      </c>
      <c r="I1152" s="157"/>
      <c r="J1152" s="153"/>
      <c r="K1152" s="153"/>
      <c r="L1152" s="158"/>
      <c r="M1152" s="159"/>
      <c r="N1152" s="160"/>
      <c r="O1152" s="160"/>
      <c r="P1152" s="160"/>
      <c r="Q1152" s="160"/>
      <c r="R1152" s="160"/>
      <c r="S1152" s="160"/>
      <c r="T1152" s="161"/>
      <c r="AT1152" s="162" t="s">
        <v>126</v>
      </c>
      <c r="AU1152" s="162" t="s">
        <v>70</v>
      </c>
      <c r="AV1152" s="8" t="s">
        <v>38</v>
      </c>
      <c r="AW1152" s="8" t="s">
        <v>18</v>
      </c>
      <c r="AX1152" s="8" t="s">
        <v>37</v>
      </c>
      <c r="AY1152" s="162" t="s">
        <v>67</v>
      </c>
    </row>
    <row r="1153" spans="2:65" s="1" customFormat="1" ht="25.5" customHeight="1">
      <c r="B1153" s="23"/>
      <c r="C1153" s="118" t="s">
        <v>1333</v>
      </c>
      <c r="D1153" s="118" t="s">
        <v>68</v>
      </c>
      <c r="E1153" s="119" t="s">
        <v>1334</v>
      </c>
      <c r="F1153" s="120" t="s">
        <v>1335</v>
      </c>
      <c r="G1153" s="121" t="s">
        <v>865</v>
      </c>
      <c r="H1153" s="123"/>
      <c r="I1153" s="123"/>
      <c r="J1153" s="122">
        <f>ROUND(I1153*H1153,1)</f>
        <v>0</v>
      </c>
      <c r="K1153" s="120" t="s">
        <v>122</v>
      </c>
      <c r="L1153" s="33"/>
      <c r="M1153" s="124" t="s">
        <v>7</v>
      </c>
      <c r="N1153" s="125" t="s">
        <v>25</v>
      </c>
      <c r="O1153" s="24"/>
      <c r="P1153" s="126">
        <f>O1153*H1153</f>
        <v>0</v>
      </c>
      <c r="Q1153" s="126">
        <v>0</v>
      </c>
      <c r="R1153" s="126">
        <f>Q1153*H1153</f>
        <v>0</v>
      </c>
      <c r="S1153" s="126">
        <v>0</v>
      </c>
      <c r="T1153" s="127">
        <f>S1153*H1153</f>
        <v>0</v>
      </c>
      <c r="AR1153" s="12" t="s">
        <v>73</v>
      </c>
      <c r="AT1153" s="12" t="s">
        <v>68</v>
      </c>
      <c r="AU1153" s="12" t="s">
        <v>70</v>
      </c>
      <c r="AY1153" s="12" t="s">
        <v>67</v>
      </c>
      <c r="BE1153" s="128">
        <f>IF(N1153="základní",J1153,0)</f>
        <v>0</v>
      </c>
      <c r="BF1153" s="128">
        <f>IF(N1153="snížená",J1153,0)</f>
        <v>0</v>
      </c>
      <c r="BG1153" s="128">
        <f>IF(N1153="zákl. přenesená",J1153,0)</f>
        <v>0</v>
      </c>
      <c r="BH1153" s="128">
        <f>IF(N1153="sníž. přenesená",J1153,0)</f>
        <v>0</v>
      </c>
      <c r="BI1153" s="128">
        <f>IF(N1153="nulová",J1153,0)</f>
        <v>0</v>
      </c>
      <c r="BJ1153" s="12" t="s">
        <v>37</v>
      </c>
      <c r="BK1153" s="128">
        <f>ROUND(I1153*H1153,1)</f>
        <v>0</v>
      </c>
      <c r="BL1153" s="12" t="s">
        <v>73</v>
      </c>
      <c r="BM1153" s="12" t="s">
        <v>1336</v>
      </c>
    </row>
    <row r="1154" spans="2:47" s="1" customFormat="1" ht="121.5">
      <c r="B1154" s="23"/>
      <c r="C1154" s="35"/>
      <c r="D1154" s="129" t="s">
        <v>124</v>
      </c>
      <c r="E1154" s="35"/>
      <c r="F1154" s="130" t="s">
        <v>1337</v>
      </c>
      <c r="G1154" s="35"/>
      <c r="H1154" s="35"/>
      <c r="I1154" s="91"/>
      <c r="J1154" s="35"/>
      <c r="K1154" s="35"/>
      <c r="L1154" s="33"/>
      <c r="M1154" s="131"/>
      <c r="N1154" s="24"/>
      <c r="O1154" s="24"/>
      <c r="P1154" s="24"/>
      <c r="Q1154" s="24"/>
      <c r="R1154" s="24"/>
      <c r="S1154" s="24"/>
      <c r="T1154" s="38"/>
      <c r="AT1154" s="12" t="s">
        <v>124</v>
      </c>
      <c r="AU1154" s="12" t="s">
        <v>70</v>
      </c>
    </row>
    <row r="1155" spans="2:63" s="5" customFormat="1" ht="22.35" customHeight="1">
      <c r="B1155" s="104"/>
      <c r="C1155" s="105"/>
      <c r="D1155" s="106" t="s">
        <v>35</v>
      </c>
      <c r="E1155" s="140" t="s">
        <v>1338</v>
      </c>
      <c r="F1155" s="140" t="s">
        <v>1339</v>
      </c>
      <c r="G1155" s="105"/>
      <c r="H1155" s="105"/>
      <c r="I1155" s="108"/>
      <c r="J1155" s="141">
        <f>BK1155</f>
        <v>0</v>
      </c>
      <c r="K1155" s="105"/>
      <c r="L1155" s="110"/>
      <c r="M1155" s="111"/>
      <c r="N1155" s="112"/>
      <c r="O1155" s="112"/>
      <c r="P1155" s="113">
        <f>SUM(P1156:P1172)</f>
        <v>0</v>
      </c>
      <c r="Q1155" s="112"/>
      <c r="R1155" s="113">
        <f>SUM(R1156:R1172)</f>
        <v>0</v>
      </c>
      <c r="S1155" s="112"/>
      <c r="T1155" s="114">
        <f>SUM(T1156:T1172)</f>
        <v>0</v>
      </c>
      <c r="AR1155" s="115" t="s">
        <v>38</v>
      </c>
      <c r="AT1155" s="116" t="s">
        <v>35</v>
      </c>
      <c r="AU1155" s="116" t="s">
        <v>38</v>
      </c>
      <c r="AY1155" s="115" t="s">
        <v>67</v>
      </c>
      <c r="BK1155" s="117">
        <f>SUM(BK1156:BK1172)</f>
        <v>0</v>
      </c>
    </row>
    <row r="1156" spans="2:65" s="1" customFormat="1" ht="16.5" customHeight="1">
      <c r="B1156" s="23"/>
      <c r="C1156" s="118" t="s">
        <v>1340</v>
      </c>
      <c r="D1156" s="118" t="s">
        <v>68</v>
      </c>
      <c r="E1156" s="119" t="s">
        <v>1341</v>
      </c>
      <c r="F1156" s="120" t="s">
        <v>1342</v>
      </c>
      <c r="G1156" s="121" t="s">
        <v>121</v>
      </c>
      <c r="H1156" s="122">
        <v>36</v>
      </c>
      <c r="I1156" s="123"/>
      <c r="J1156" s="122">
        <f aca="true" t="shared" si="10" ref="J1156:J1171">ROUND(I1156*H1156,1)</f>
        <v>0</v>
      </c>
      <c r="K1156" s="120" t="s">
        <v>7</v>
      </c>
      <c r="L1156" s="33"/>
      <c r="M1156" s="124" t="s">
        <v>7</v>
      </c>
      <c r="N1156" s="125" t="s">
        <v>25</v>
      </c>
      <c r="O1156" s="24"/>
      <c r="P1156" s="126">
        <f aca="true" t="shared" si="11" ref="P1156:P1171">O1156*H1156</f>
        <v>0</v>
      </c>
      <c r="Q1156" s="126">
        <v>0</v>
      </c>
      <c r="R1156" s="126">
        <f aca="true" t="shared" si="12" ref="R1156:R1171">Q1156*H1156</f>
        <v>0</v>
      </c>
      <c r="S1156" s="126">
        <v>0</v>
      </c>
      <c r="T1156" s="127">
        <f aca="true" t="shared" si="13" ref="T1156:T1171">S1156*H1156</f>
        <v>0</v>
      </c>
      <c r="AR1156" s="12" t="s">
        <v>73</v>
      </c>
      <c r="AT1156" s="12" t="s">
        <v>68</v>
      </c>
      <c r="AU1156" s="12" t="s">
        <v>70</v>
      </c>
      <c r="AY1156" s="12" t="s">
        <v>67</v>
      </c>
      <c r="BE1156" s="128">
        <f aca="true" t="shared" si="14" ref="BE1156:BE1171">IF(N1156="základní",J1156,0)</f>
        <v>0</v>
      </c>
      <c r="BF1156" s="128">
        <f aca="true" t="shared" si="15" ref="BF1156:BF1171">IF(N1156="snížená",J1156,0)</f>
        <v>0</v>
      </c>
      <c r="BG1156" s="128">
        <f aca="true" t="shared" si="16" ref="BG1156:BG1171">IF(N1156="zákl. přenesená",J1156,0)</f>
        <v>0</v>
      </c>
      <c r="BH1156" s="128">
        <f aca="true" t="shared" si="17" ref="BH1156:BH1171">IF(N1156="sníž. přenesená",J1156,0)</f>
        <v>0</v>
      </c>
      <c r="BI1156" s="128">
        <f aca="true" t="shared" si="18" ref="BI1156:BI1171">IF(N1156="nulová",J1156,0)</f>
        <v>0</v>
      </c>
      <c r="BJ1156" s="12" t="s">
        <v>37</v>
      </c>
      <c r="BK1156" s="128">
        <f aca="true" t="shared" si="19" ref="BK1156:BK1171">ROUND(I1156*H1156,1)</f>
        <v>0</v>
      </c>
      <c r="BL1156" s="12" t="s">
        <v>73</v>
      </c>
      <c r="BM1156" s="12" t="s">
        <v>1343</v>
      </c>
    </row>
    <row r="1157" spans="2:65" s="1" customFormat="1" ht="16.5" customHeight="1">
      <c r="B1157" s="23"/>
      <c r="C1157" s="118" t="s">
        <v>1344</v>
      </c>
      <c r="D1157" s="118" t="s">
        <v>68</v>
      </c>
      <c r="E1157" s="119" t="s">
        <v>1345</v>
      </c>
      <c r="F1157" s="120" t="s">
        <v>1346</v>
      </c>
      <c r="G1157" s="121" t="s">
        <v>121</v>
      </c>
      <c r="H1157" s="122">
        <v>191</v>
      </c>
      <c r="I1157" s="123"/>
      <c r="J1157" s="122">
        <f t="shared" si="10"/>
        <v>0</v>
      </c>
      <c r="K1157" s="120" t="s">
        <v>7</v>
      </c>
      <c r="L1157" s="33"/>
      <c r="M1157" s="124" t="s">
        <v>7</v>
      </c>
      <c r="N1157" s="125" t="s">
        <v>25</v>
      </c>
      <c r="O1157" s="24"/>
      <c r="P1157" s="126">
        <f t="shared" si="11"/>
        <v>0</v>
      </c>
      <c r="Q1157" s="126">
        <v>0</v>
      </c>
      <c r="R1157" s="126">
        <f t="shared" si="12"/>
        <v>0</v>
      </c>
      <c r="S1157" s="126">
        <v>0</v>
      </c>
      <c r="T1157" s="127">
        <f t="shared" si="13"/>
        <v>0</v>
      </c>
      <c r="AR1157" s="12" t="s">
        <v>73</v>
      </c>
      <c r="AT1157" s="12" t="s">
        <v>68</v>
      </c>
      <c r="AU1157" s="12" t="s">
        <v>70</v>
      </c>
      <c r="AY1157" s="12" t="s">
        <v>67</v>
      </c>
      <c r="BE1157" s="128">
        <f t="shared" si="14"/>
        <v>0</v>
      </c>
      <c r="BF1157" s="128">
        <f t="shared" si="15"/>
        <v>0</v>
      </c>
      <c r="BG1157" s="128">
        <f t="shared" si="16"/>
        <v>0</v>
      </c>
      <c r="BH1157" s="128">
        <f t="shared" si="17"/>
        <v>0</v>
      </c>
      <c r="BI1157" s="128">
        <f t="shared" si="18"/>
        <v>0</v>
      </c>
      <c r="BJ1157" s="12" t="s">
        <v>37</v>
      </c>
      <c r="BK1157" s="128">
        <f t="shared" si="19"/>
        <v>0</v>
      </c>
      <c r="BL1157" s="12" t="s">
        <v>73</v>
      </c>
      <c r="BM1157" s="12" t="s">
        <v>1347</v>
      </c>
    </row>
    <row r="1158" spans="2:65" s="1" customFormat="1" ht="16.5" customHeight="1">
      <c r="B1158" s="23"/>
      <c r="C1158" s="118" t="s">
        <v>1348</v>
      </c>
      <c r="D1158" s="118" t="s">
        <v>68</v>
      </c>
      <c r="E1158" s="119" t="s">
        <v>1349</v>
      </c>
      <c r="F1158" s="120" t="s">
        <v>1350</v>
      </c>
      <c r="G1158" s="121" t="s">
        <v>121</v>
      </c>
      <c r="H1158" s="122">
        <v>12</v>
      </c>
      <c r="I1158" s="123"/>
      <c r="J1158" s="122">
        <f t="shared" si="10"/>
        <v>0</v>
      </c>
      <c r="K1158" s="120" t="s">
        <v>7</v>
      </c>
      <c r="L1158" s="33"/>
      <c r="M1158" s="124" t="s">
        <v>7</v>
      </c>
      <c r="N1158" s="125" t="s">
        <v>25</v>
      </c>
      <c r="O1158" s="24"/>
      <c r="P1158" s="126">
        <f t="shared" si="11"/>
        <v>0</v>
      </c>
      <c r="Q1158" s="126">
        <v>0</v>
      </c>
      <c r="R1158" s="126">
        <f t="shared" si="12"/>
        <v>0</v>
      </c>
      <c r="S1158" s="126">
        <v>0</v>
      </c>
      <c r="T1158" s="127">
        <f t="shared" si="13"/>
        <v>0</v>
      </c>
      <c r="AR1158" s="12" t="s">
        <v>73</v>
      </c>
      <c r="AT1158" s="12" t="s">
        <v>68</v>
      </c>
      <c r="AU1158" s="12" t="s">
        <v>70</v>
      </c>
      <c r="AY1158" s="12" t="s">
        <v>67</v>
      </c>
      <c r="BE1158" s="128">
        <f t="shared" si="14"/>
        <v>0</v>
      </c>
      <c r="BF1158" s="128">
        <f t="shared" si="15"/>
        <v>0</v>
      </c>
      <c r="BG1158" s="128">
        <f t="shared" si="16"/>
        <v>0</v>
      </c>
      <c r="BH1158" s="128">
        <f t="shared" si="17"/>
        <v>0</v>
      </c>
      <c r="BI1158" s="128">
        <f t="shared" si="18"/>
        <v>0</v>
      </c>
      <c r="BJ1158" s="12" t="s">
        <v>37</v>
      </c>
      <c r="BK1158" s="128">
        <f t="shared" si="19"/>
        <v>0</v>
      </c>
      <c r="BL1158" s="12" t="s">
        <v>73</v>
      </c>
      <c r="BM1158" s="12" t="s">
        <v>1351</v>
      </c>
    </row>
    <row r="1159" spans="2:65" s="1" customFormat="1" ht="16.5" customHeight="1">
      <c r="B1159" s="23"/>
      <c r="C1159" s="118" t="s">
        <v>1352</v>
      </c>
      <c r="D1159" s="118" t="s">
        <v>68</v>
      </c>
      <c r="E1159" s="119" t="s">
        <v>1353</v>
      </c>
      <c r="F1159" s="120" t="s">
        <v>1354</v>
      </c>
      <c r="G1159" s="121" t="s">
        <v>69</v>
      </c>
      <c r="H1159" s="122">
        <v>2</v>
      </c>
      <c r="I1159" s="123"/>
      <c r="J1159" s="122">
        <f t="shared" si="10"/>
        <v>0</v>
      </c>
      <c r="K1159" s="120" t="s">
        <v>7</v>
      </c>
      <c r="L1159" s="33"/>
      <c r="M1159" s="124" t="s">
        <v>7</v>
      </c>
      <c r="N1159" s="125" t="s">
        <v>25</v>
      </c>
      <c r="O1159" s="24"/>
      <c r="P1159" s="126">
        <f t="shared" si="11"/>
        <v>0</v>
      </c>
      <c r="Q1159" s="126">
        <v>0</v>
      </c>
      <c r="R1159" s="126">
        <f t="shared" si="12"/>
        <v>0</v>
      </c>
      <c r="S1159" s="126">
        <v>0</v>
      </c>
      <c r="T1159" s="127">
        <f t="shared" si="13"/>
        <v>0</v>
      </c>
      <c r="AR1159" s="12" t="s">
        <v>73</v>
      </c>
      <c r="AT1159" s="12" t="s">
        <v>68</v>
      </c>
      <c r="AU1159" s="12" t="s">
        <v>70</v>
      </c>
      <c r="AY1159" s="12" t="s">
        <v>67</v>
      </c>
      <c r="BE1159" s="128">
        <f t="shared" si="14"/>
        <v>0</v>
      </c>
      <c r="BF1159" s="128">
        <f t="shared" si="15"/>
        <v>0</v>
      </c>
      <c r="BG1159" s="128">
        <f t="shared" si="16"/>
        <v>0</v>
      </c>
      <c r="BH1159" s="128">
        <f t="shared" si="17"/>
        <v>0</v>
      </c>
      <c r="BI1159" s="128">
        <f t="shared" si="18"/>
        <v>0</v>
      </c>
      <c r="BJ1159" s="12" t="s">
        <v>37</v>
      </c>
      <c r="BK1159" s="128">
        <f t="shared" si="19"/>
        <v>0</v>
      </c>
      <c r="BL1159" s="12" t="s">
        <v>73</v>
      </c>
      <c r="BM1159" s="12" t="s">
        <v>1355</v>
      </c>
    </row>
    <row r="1160" spans="2:65" s="1" customFormat="1" ht="16.5" customHeight="1">
      <c r="B1160" s="23"/>
      <c r="C1160" s="118" t="s">
        <v>1356</v>
      </c>
      <c r="D1160" s="118" t="s">
        <v>68</v>
      </c>
      <c r="E1160" s="119" t="s">
        <v>1357</v>
      </c>
      <c r="F1160" s="120" t="s">
        <v>1358</v>
      </c>
      <c r="G1160" s="121" t="s">
        <v>121</v>
      </c>
      <c r="H1160" s="122">
        <v>8</v>
      </c>
      <c r="I1160" s="123"/>
      <c r="J1160" s="122">
        <f t="shared" si="10"/>
        <v>0</v>
      </c>
      <c r="K1160" s="120" t="s">
        <v>7</v>
      </c>
      <c r="L1160" s="33"/>
      <c r="M1160" s="124" t="s">
        <v>7</v>
      </c>
      <c r="N1160" s="125" t="s">
        <v>25</v>
      </c>
      <c r="O1160" s="24"/>
      <c r="P1160" s="126">
        <f t="shared" si="11"/>
        <v>0</v>
      </c>
      <c r="Q1160" s="126">
        <v>0</v>
      </c>
      <c r="R1160" s="126">
        <f t="shared" si="12"/>
        <v>0</v>
      </c>
      <c r="S1160" s="126">
        <v>0</v>
      </c>
      <c r="T1160" s="127">
        <f t="shared" si="13"/>
        <v>0</v>
      </c>
      <c r="AR1160" s="12" t="s">
        <v>73</v>
      </c>
      <c r="AT1160" s="12" t="s">
        <v>68</v>
      </c>
      <c r="AU1160" s="12" t="s">
        <v>70</v>
      </c>
      <c r="AY1160" s="12" t="s">
        <v>67</v>
      </c>
      <c r="BE1160" s="128">
        <f t="shared" si="14"/>
        <v>0</v>
      </c>
      <c r="BF1160" s="128">
        <f t="shared" si="15"/>
        <v>0</v>
      </c>
      <c r="BG1160" s="128">
        <f t="shared" si="16"/>
        <v>0</v>
      </c>
      <c r="BH1160" s="128">
        <f t="shared" si="17"/>
        <v>0</v>
      </c>
      <c r="BI1160" s="128">
        <f t="shared" si="18"/>
        <v>0</v>
      </c>
      <c r="BJ1160" s="12" t="s">
        <v>37</v>
      </c>
      <c r="BK1160" s="128">
        <f t="shared" si="19"/>
        <v>0</v>
      </c>
      <c r="BL1160" s="12" t="s">
        <v>73</v>
      </c>
      <c r="BM1160" s="12" t="s">
        <v>1359</v>
      </c>
    </row>
    <row r="1161" spans="2:65" s="1" customFormat="1" ht="16.5" customHeight="1">
      <c r="B1161" s="23"/>
      <c r="C1161" s="118" t="s">
        <v>1360</v>
      </c>
      <c r="D1161" s="118" t="s">
        <v>68</v>
      </c>
      <c r="E1161" s="119" t="s">
        <v>1361</v>
      </c>
      <c r="F1161" s="120" t="s">
        <v>1362</v>
      </c>
      <c r="G1161" s="121" t="s">
        <v>69</v>
      </c>
      <c r="H1161" s="122">
        <v>2</v>
      </c>
      <c r="I1161" s="123"/>
      <c r="J1161" s="122">
        <f t="shared" si="10"/>
        <v>0</v>
      </c>
      <c r="K1161" s="120" t="s">
        <v>7</v>
      </c>
      <c r="L1161" s="33"/>
      <c r="M1161" s="124" t="s">
        <v>7</v>
      </c>
      <c r="N1161" s="125" t="s">
        <v>25</v>
      </c>
      <c r="O1161" s="24"/>
      <c r="P1161" s="126">
        <f t="shared" si="11"/>
        <v>0</v>
      </c>
      <c r="Q1161" s="126">
        <v>0</v>
      </c>
      <c r="R1161" s="126">
        <f t="shared" si="12"/>
        <v>0</v>
      </c>
      <c r="S1161" s="126">
        <v>0</v>
      </c>
      <c r="T1161" s="127">
        <f t="shared" si="13"/>
        <v>0</v>
      </c>
      <c r="AR1161" s="12" t="s">
        <v>73</v>
      </c>
      <c r="AT1161" s="12" t="s">
        <v>68</v>
      </c>
      <c r="AU1161" s="12" t="s">
        <v>70</v>
      </c>
      <c r="AY1161" s="12" t="s">
        <v>67</v>
      </c>
      <c r="BE1161" s="128">
        <f t="shared" si="14"/>
        <v>0</v>
      </c>
      <c r="BF1161" s="128">
        <f t="shared" si="15"/>
        <v>0</v>
      </c>
      <c r="BG1161" s="128">
        <f t="shared" si="16"/>
        <v>0</v>
      </c>
      <c r="BH1161" s="128">
        <f t="shared" si="17"/>
        <v>0</v>
      </c>
      <c r="BI1161" s="128">
        <f t="shared" si="18"/>
        <v>0</v>
      </c>
      <c r="BJ1161" s="12" t="s">
        <v>37</v>
      </c>
      <c r="BK1161" s="128">
        <f t="shared" si="19"/>
        <v>0</v>
      </c>
      <c r="BL1161" s="12" t="s">
        <v>73</v>
      </c>
      <c r="BM1161" s="12" t="s">
        <v>1363</v>
      </c>
    </row>
    <row r="1162" spans="2:65" s="1" customFormat="1" ht="16.5" customHeight="1">
      <c r="B1162" s="23"/>
      <c r="C1162" s="118" t="s">
        <v>1364</v>
      </c>
      <c r="D1162" s="118" t="s">
        <v>68</v>
      </c>
      <c r="E1162" s="119" t="s">
        <v>1365</v>
      </c>
      <c r="F1162" s="120" t="s">
        <v>1366</v>
      </c>
      <c r="G1162" s="121" t="s">
        <v>121</v>
      </c>
      <c r="H1162" s="122">
        <v>13</v>
      </c>
      <c r="I1162" s="123"/>
      <c r="J1162" s="122">
        <f t="shared" si="10"/>
        <v>0</v>
      </c>
      <c r="K1162" s="120" t="s">
        <v>7</v>
      </c>
      <c r="L1162" s="33"/>
      <c r="M1162" s="124" t="s">
        <v>7</v>
      </c>
      <c r="N1162" s="125" t="s">
        <v>25</v>
      </c>
      <c r="O1162" s="24"/>
      <c r="P1162" s="126">
        <f t="shared" si="11"/>
        <v>0</v>
      </c>
      <c r="Q1162" s="126">
        <v>0</v>
      </c>
      <c r="R1162" s="126">
        <f t="shared" si="12"/>
        <v>0</v>
      </c>
      <c r="S1162" s="126">
        <v>0</v>
      </c>
      <c r="T1162" s="127">
        <f t="shared" si="13"/>
        <v>0</v>
      </c>
      <c r="AR1162" s="12" t="s">
        <v>73</v>
      </c>
      <c r="AT1162" s="12" t="s">
        <v>68</v>
      </c>
      <c r="AU1162" s="12" t="s">
        <v>70</v>
      </c>
      <c r="AY1162" s="12" t="s">
        <v>67</v>
      </c>
      <c r="BE1162" s="128">
        <f t="shared" si="14"/>
        <v>0</v>
      </c>
      <c r="BF1162" s="128">
        <f t="shared" si="15"/>
        <v>0</v>
      </c>
      <c r="BG1162" s="128">
        <f t="shared" si="16"/>
        <v>0</v>
      </c>
      <c r="BH1162" s="128">
        <f t="shared" si="17"/>
        <v>0</v>
      </c>
      <c r="BI1162" s="128">
        <f t="shared" si="18"/>
        <v>0</v>
      </c>
      <c r="BJ1162" s="12" t="s">
        <v>37</v>
      </c>
      <c r="BK1162" s="128">
        <f t="shared" si="19"/>
        <v>0</v>
      </c>
      <c r="BL1162" s="12" t="s">
        <v>73</v>
      </c>
      <c r="BM1162" s="12" t="s">
        <v>1367</v>
      </c>
    </row>
    <row r="1163" spans="2:65" s="1" customFormat="1" ht="16.5" customHeight="1">
      <c r="B1163" s="23"/>
      <c r="C1163" s="118" t="s">
        <v>1368</v>
      </c>
      <c r="D1163" s="118" t="s">
        <v>68</v>
      </c>
      <c r="E1163" s="119" t="s">
        <v>1369</v>
      </c>
      <c r="F1163" s="120" t="s">
        <v>1370</v>
      </c>
      <c r="G1163" s="121" t="s">
        <v>121</v>
      </c>
      <c r="H1163" s="122">
        <v>30</v>
      </c>
      <c r="I1163" s="123"/>
      <c r="J1163" s="122">
        <f t="shared" si="10"/>
        <v>0</v>
      </c>
      <c r="K1163" s="120" t="s">
        <v>7</v>
      </c>
      <c r="L1163" s="33"/>
      <c r="M1163" s="124" t="s">
        <v>7</v>
      </c>
      <c r="N1163" s="125" t="s">
        <v>25</v>
      </c>
      <c r="O1163" s="24"/>
      <c r="P1163" s="126">
        <f t="shared" si="11"/>
        <v>0</v>
      </c>
      <c r="Q1163" s="126">
        <v>0</v>
      </c>
      <c r="R1163" s="126">
        <f t="shared" si="12"/>
        <v>0</v>
      </c>
      <c r="S1163" s="126">
        <v>0</v>
      </c>
      <c r="T1163" s="127">
        <f t="shared" si="13"/>
        <v>0</v>
      </c>
      <c r="AR1163" s="12" t="s">
        <v>73</v>
      </c>
      <c r="AT1163" s="12" t="s">
        <v>68</v>
      </c>
      <c r="AU1163" s="12" t="s">
        <v>70</v>
      </c>
      <c r="AY1163" s="12" t="s">
        <v>67</v>
      </c>
      <c r="BE1163" s="128">
        <f t="shared" si="14"/>
        <v>0</v>
      </c>
      <c r="BF1163" s="128">
        <f t="shared" si="15"/>
        <v>0</v>
      </c>
      <c r="BG1163" s="128">
        <f t="shared" si="16"/>
        <v>0</v>
      </c>
      <c r="BH1163" s="128">
        <f t="shared" si="17"/>
        <v>0</v>
      </c>
      <c r="BI1163" s="128">
        <f t="shared" si="18"/>
        <v>0</v>
      </c>
      <c r="BJ1163" s="12" t="s">
        <v>37</v>
      </c>
      <c r="BK1163" s="128">
        <f t="shared" si="19"/>
        <v>0</v>
      </c>
      <c r="BL1163" s="12" t="s">
        <v>73</v>
      </c>
      <c r="BM1163" s="12" t="s">
        <v>1371</v>
      </c>
    </row>
    <row r="1164" spans="2:65" s="1" customFormat="1" ht="16.5" customHeight="1">
      <c r="B1164" s="23"/>
      <c r="C1164" s="118" t="s">
        <v>1372</v>
      </c>
      <c r="D1164" s="118" t="s">
        <v>68</v>
      </c>
      <c r="E1164" s="119" t="s">
        <v>1373</v>
      </c>
      <c r="F1164" s="120" t="s">
        <v>1374</v>
      </c>
      <c r="G1164" s="121" t="s">
        <v>121</v>
      </c>
      <c r="H1164" s="122">
        <v>3</v>
      </c>
      <c r="I1164" s="123"/>
      <c r="J1164" s="122">
        <f t="shared" si="10"/>
        <v>0</v>
      </c>
      <c r="K1164" s="120" t="s">
        <v>7</v>
      </c>
      <c r="L1164" s="33"/>
      <c r="M1164" s="124" t="s">
        <v>7</v>
      </c>
      <c r="N1164" s="125" t="s">
        <v>25</v>
      </c>
      <c r="O1164" s="24"/>
      <c r="P1164" s="126">
        <f t="shared" si="11"/>
        <v>0</v>
      </c>
      <c r="Q1164" s="126">
        <v>0</v>
      </c>
      <c r="R1164" s="126">
        <f t="shared" si="12"/>
        <v>0</v>
      </c>
      <c r="S1164" s="126">
        <v>0</v>
      </c>
      <c r="T1164" s="127">
        <f t="shared" si="13"/>
        <v>0</v>
      </c>
      <c r="AR1164" s="12" t="s">
        <v>73</v>
      </c>
      <c r="AT1164" s="12" t="s">
        <v>68</v>
      </c>
      <c r="AU1164" s="12" t="s">
        <v>70</v>
      </c>
      <c r="AY1164" s="12" t="s">
        <v>67</v>
      </c>
      <c r="BE1164" s="128">
        <f t="shared" si="14"/>
        <v>0</v>
      </c>
      <c r="BF1164" s="128">
        <f t="shared" si="15"/>
        <v>0</v>
      </c>
      <c r="BG1164" s="128">
        <f t="shared" si="16"/>
        <v>0</v>
      </c>
      <c r="BH1164" s="128">
        <f t="shared" si="17"/>
        <v>0</v>
      </c>
      <c r="BI1164" s="128">
        <f t="shared" si="18"/>
        <v>0</v>
      </c>
      <c r="BJ1164" s="12" t="s">
        <v>37</v>
      </c>
      <c r="BK1164" s="128">
        <f t="shared" si="19"/>
        <v>0</v>
      </c>
      <c r="BL1164" s="12" t="s">
        <v>73</v>
      </c>
      <c r="BM1164" s="12" t="s">
        <v>1375</v>
      </c>
    </row>
    <row r="1165" spans="2:65" s="1" customFormat="1" ht="16.5" customHeight="1">
      <c r="B1165" s="23"/>
      <c r="C1165" s="118" t="s">
        <v>1376</v>
      </c>
      <c r="D1165" s="118" t="s">
        <v>68</v>
      </c>
      <c r="E1165" s="119" t="s">
        <v>1377</v>
      </c>
      <c r="F1165" s="120" t="s">
        <v>1378</v>
      </c>
      <c r="G1165" s="121" t="s">
        <v>121</v>
      </c>
      <c r="H1165" s="122">
        <v>14</v>
      </c>
      <c r="I1165" s="123"/>
      <c r="J1165" s="122">
        <f t="shared" si="10"/>
        <v>0</v>
      </c>
      <c r="K1165" s="120" t="s">
        <v>7</v>
      </c>
      <c r="L1165" s="33"/>
      <c r="M1165" s="124" t="s">
        <v>7</v>
      </c>
      <c r="N1165" s="125" t="s">
        <v>25</v>
      </c>
      <c r="O1165" s="24"/>
      <c r="P1165" s="126">
        <f t="shared" si="11"/>
        <v>0</v>
      </c>
      <c r="Q1165" s="126">
        <v>0</v>
      </c>
      <c r="R1165" s="126">
        <f t="shared" si="12"/>
        <v>0</v>
      </c>
      <c r="S1165" s="126">
        <v>0</v>
      </c>
      <c r="T1165" s="127">
        <f t="shared" si="13"/>
        <v>0</v>
      </c>
      <c r="AR1165" s="12" t="s">
        <v>73</v>
      </c>
      <c r="AT1165" s="12" t="s">
        <v>68</v>
      </c>
      <c r="AU1165" s="12" t="s">
        <v>70</v>
      </c>
      <c r="AY1165" s="12" t="s">
        <v>67</v>
      </c>
      <c r="BE1165" s="128">
        <f t="shared" si="14"/>
        <v>0</v>
      </c>
      <c r="BF1165" s="128">
        <f t="shared" si="15"/>
        <v>0</v>
      </c>
      <c r="BG1165" s="128">
        <f t="shared" si="16"/>
        <v>0</v>
      </c>
      <c r="BH1165" s="128">
        <f t="shared" si="17"/>
        <v>0</v>
      </c>
      <c r="BI1165" s="128">
        <f t="shared" si="18"/>
        <v>0</v>
      </c>
      <c r="BJ1165" s="12" t="s">
        <v>37</v>
      </c>
      <c r="BK1165" s="128">
        <f t="shared" si="19"/>
        <v>0</v>
      </c>
      <c r="BL1165" s="12" t="s">
        <v>73</v>
      </c>
      <c r="BM1165" s="12" t="s">
        <v>1379</v>
      </c>
    </row>
    <row r="1166" spans="2:65" s="1" customFormat="1" ht="16.5" customHeight="1">
      <c r="B1166" s="23"/>
      <c r="C1166" s="118" t="s">
        <v>1380</v>
      </c>
      <c r="D1166" s="118" t="s">
        <v>68</v>
      </c>
      <c r="E1166" s="119" t="s">
        <v>1381</v>
      </c>
      <c r="F1166" s="120" t="s">
        <v>1382</v>
      </c>
      <c r="G1166" s="121" t="s">
        <v>121</v>
      </c>
      <c r="H1166" s="122">
        <v>6</v>
      </c>
      <c r="I1166" s="123"/>
      <c r="J1166" s="122">
        <f t="shared" si="10"/>
        <v>0</v>
      </c>
      <c r="K1166" s="120" t="s">
        <v>7</v>
      </c>
      <c r="L1166" s="33"/>
      <c r="M1166" s="124" t="s">
        <v>7</v>
      </c>
      <c r="N1166" s="125" t="s">
        <v>25</v>
      </c>
      <c r="O1166" s="24"/>
      <c r="P1166" s="126">
        <f t="shared" si="11"/>
        <v>0</v>
      </c>
      <c r="Q1166" s="126">
        <v>0</v>
      </c>
      <c r="R1166" s="126">
        <f t="shared" si="12"/>
        <v>0</v>
      </c>
      <c r="S1166" s="126">
        <v>0</v>
      </c>
      <c r="T1166" s="127">
        <f t="shared" si="13"/>
        <v>0</v>
      </c>
      <c r="AR1166" s="12" t="s">
        <v>73</v>
      </c>
      <c r="AT1166" s="12" t="s">
        <v>68</v>
      </c>
      <c r="AU1166" s="12" t="s">
        <v>70</v>
      </c>
      <c r="AY1166" s="12" t="s">
        <v>67</v>
      </c>
      <c r="BE1166" s="128">
        <f t="shared" si="14"/>
        <v>0</v>
      </c>
      <c r="BF1166" s="128">
        <f t="shared" si="15"/>
        <v>0</v>
      </c>
      <c r="BG1166" s="128">
        <f t="shared" si="16"/>
        <v>0</v>
      </c>
      <c r="BH1166" s="128">
        <f t="shared" si="17"/>
        <v>0</v>
      </c>
      <c r="BI1166" s="128">
        <f t="shared" si="18"/>
        <v>0</v>
      </c>
      <c r="BJ1166" s="12" t="s">
        <v>37</v>
      </c>
      <c r="BK1166" s="128">
        <f t="shared" si="19"/>
        <v>0</v>
      </c>
      <c r="BL1166" s="12" t="s">
        <v>73</v>
      </c>
      <c r="BM1166" s="12" t="s">
        <v>1383</v>
      </c>
    </row>
    <row r="1167" spans="2:65" s="1" customFormat="1" ht="16.5" customHeight="1">
      <c r="B1167" s="23"/>
      <c r="C1167" s="118" t="s">
        <v>1384</v>
      </c>
      <c r="D1167" s="118" t="s">
        <v>68</v>
      </c>
      <c r="E1167" s="119" t="s">
        <v>1385</v>
      </c>
      <c r="F1167" s="120" t="s">
        <v>1386</v>
      </c>
      <c r="G1167" s="121" t="s">
        <v>121</v>
      </c>
      <c r="H1167" s="122">
        <v>6</v>
      </c>
      <c r="I1167" s="123"/>
      <c r="J1167" s="122">
        <f t="shared" si="10"/>
        <v>0</v>
      </c>
      <c r="K1167" s="120" t="s">
        <v>7</v>
      </c>
      <c r="L1167" s="33"/>
      <c r="M1167" s="124" t="s">
        <v>7</v>
      </c>
      <c r="N1167" s="125" t="s">
        <v>25</v>
      </c>
      <c r="O1167" s="24"/>
      <c r="P1167" s="126">
        <f t="shared" si="11"/>
        <v>0</v>
      </c>
      <c r="Q1167" s="126">
        <v>0</v>
      </c>
      <c r="R1167" s="126">
        <f t="shared" si="12"/>
        <v>0</v>
      </c>
      <c r="S1167" s="126">
        <v>0</v>
      </c>
      <c r="T1167" s="127">
        <f t="shared" si="13"/>
        <v>0</v>
      </c>
      <c r="AR1167" s="12" t="s">
        <v>73</v>
      </c>
      <c r="AT1167" s="12" t="s">
        <v>68</v>
      </c>
      <c r="AU1167" s="12" t="s">
        <v>70</v>
      </c>
      <c r="AY1167" s="12" t="s">
        <v>67</v>
      </c>
      <c r="BE1167" s="128">
        <f t="shared" si="14"/>
        <v>0</v>
      </c>
      <c r="BF1167" s="128">
        <f t="shared" si="15"/>
        <v>0</v>
      </c>
      <c r="BG1167" s="128">
        <f t="shared" si="16"/>
        <v>0</v>
      </c>
      <c r="BH1167" s="128">
        <f t="shared" si="17"/>
        <v>0</v>
      </c>
      <c r="BI1167" s="128">
        <f t="shared" si="18"/>
        <v>0</v>
      </c>
      <c r="BJ1167" s="12" t="s">
        <v>37</v>
      </c>
      <c r="BK1167" s="128">
        <f t="shared" si="19"/>
        <v>0</v>
      </c>
      <c r="BL1167" s="12" t="s">
        <v>73</v>
      </c>
      <c r="BM1167" s="12" t="s">
        <v>1387</v>
      </c>
    </row>
    <row r="1168" spans="2:65" s="1" customFormat="1" ht="16.5" customHeight="1">
      <c r="B1168" s="23"/>
      <c r="C1168" s="118" t="s">
        <v>1388</v>
      </c>
      <c r="D1168" s="118" t="s">
        <v>68</v>
      </c>
      <c r="E1168" s="119" t="s">
        <v>1389</v>
      </c>
      <c r="F1168" s="120" t="s">
        <v>1390</v>
      </c>
      <c r="G1168" s="121" t="s">
        <v>121</v>
      </c>
      <c r="H1168" s="122">
        <v>5.5</v>
      </c>
      <c r="I1168" s="123"/>
      <c r="J1168" s="122">
        <f t="shared" si="10"/>
        <v>0</v>
      </c>
      <c r="K1168" s="120" t="s">
        <v>7</v>
      </c>
      <c r="L1168" s="33"/>
      <c r="M1168" s="124" t="s">
        <v>7</v>
      </c>
      <c r="N1168" s="125" t="s">
        <v>25</v>
      </c>
      <c r="O1168" s="24"/>
      <c r="P1168" s="126">
        <f t="shared" si="11"/>
        <v>0</v>
      </c>
      <c r="Q1168" s="126">
        <v>0</v>
      </c>
      <c r="R1168" s="126">
        <f t="shared" si="12"/>
        <v>0</v>
      </c>
      <c r="S1168" s="126">
        <v>0</v>
      </c>
      <c r="T1168" s="127">
        <f t="shared" si="13"/>
        <v>0</v>
      </c>
      <c r="AR1168" s="12" t="s">
        <v>73</v>
      </c>
      <c r="AT1168" s="12" t="s">
        <v>68</v>
      </c>
      <c r="AU1168" s="12" t="s">
        <v>70</v>
      </c>
      <c r="AY1168" s="12" t="s">
        <v>67</v>
      </c>
      <c r="BE1168" s="128">
        <f t="shared" si="14"/>
        <v>0</v>
      </c>
      <c r="BF1168" s="128">
        <f t="shared" si="15"/>
        <v>0</v>
      </c>
      <c r="BG1168" s="128">
        <f t="shared" si="16"/>
        <v>0</v>
      </c>
      <c r="BH1168" s="128">
        <f t="shared" si="17"/>
        <v>0</v>
      </c>
      <c r="BI1168" s="128">
        <f t="shared" si="18"/>
        <v>0</v>
      </c>
      <c r="BJ1168" s="12" t="s">
        <v>37</v>
      </c>
      <c r="BK1168" s="128">
        <f t="shared" si="19"/>
        <v>0</v>
      </c>
      <c r="BL1168" s="12" t="s">
        <v>73</v>
      </c>
      <c r="BM1168" s="12" t="s">
        <v>1391</v>
      </c>
    </row>
    <row r="1169" spans="2:65" s="1" customFormat="1" ht="16.5" customHeight="1">
      <c r="B1169" s="23"/>
      <c r="C1169" s="118" t="s">
        <v>1392</v>
      </c>
      <c r="D1169" s="118" t="s">
        <v>68</v>
      </c>
      <c r="E1169" s="119" t="s">
        <v>1393</v>
      </c>
      <c r="F1169" s="120" t="s">
        <v>1394</v>
      </c>
      <c r="G1169" s="121" t="s">
        <v>121</v>
      </c>
      <c r="H1169" s="122">
        <v>6</v>
      </c>
      <c r="I1169" s="123"/>
      <c r="J1169" s="122">
        <f t="shared" si="10"/>
        <v>0</v>
      </c>
      <c r="K1169" s="120" t="s">
        <v>7</v>
      </c>
      <c r="L1169" s="33"/>
      <c r="M1169" s="124" t="s">
        <v>7</v>
      </c>
      <c r="N1169" s="125" t="s">
        <v>25</v>
      </c>
      <c r="O1169" s="24"/>
      <c r="P1169" s="126">
        <f t="shared" si="11"/>
        <v>0</v>
      </c>
      <c r="Q1169" s="126">
        <v>0</v>
      </c>
      <c r="R1169" s="126">
        <f t="shared" si="12"/>
        <v>0</v>
      </c>
      <c r="S1169" s="126">
        <v>0</v>
      </c>
      <c r="T1169" s="127">
        <f t="shared" si="13"/>
        <v>0</v>
      </c>
      <c r="AR1169" s="12" t="s">
        <v>73</v>
      </c>
      <c r="AT1169" s="12" t="s">
        <v>68</v>
      </c>
      <c r="AU1169" s="12" t="s">
        <v>70</v>
      </c>
      <c r="AY1169" s="12" t="s">
        <v>67</v>
      </c>
      <c r="BE1169" s="128">
        <f t="shared" si="14"/>
        <v>0</v>
      </c>
      <c r="BF1169" s="128">
        <f t="shared" si="15"/>
        <v>0</v>
      </c>
      <c r="BG1169" s="128">
        <f t="shared" si="16"/>
        <v>0</v>
      </c>
      <c r="BH1169" s="128">
        <f t="shared" si="17"/>
        <v>0</v>
      </c>
      <c r="BI1169" s="128">
        <f t="shared" si="18"/>
        <v>0</v>
      </c>
      <c r="BJ1169" s="12" t="s">
        <v>37</v>
      </c>
      <c r="BK1169" s="128">
        <f t="shared" si="19"/>
        <v>0</v>
      </c>
      <c r="BL1169" s="12" t="s">
        <v>73</v>
      </c>
      <c r="BM1169" s="12" t="s">
        <v>1395</v>
      </c>
    </row>
    <row r="1170" spans="2:65" s="1" customFormat="1" ht="16.5" customHeight="1">
      <c r="B1170" s="23"/>
      <c r="C1170" s="118" t="s">
        <v>1396</v>
      </c>
      <c r="D1170" s="118" t="s">
        <v>68</v>
      </c>
      <c r="E1170" s="119" t="s">
        <v>1397</v>
      </c>
      <c r="F1170" s="120" t="s">
        <v>1398</v>
      </c>
      <c r="G1170" s="121" t="s">
        <v>121</v>
      </c>
      <c r="H1170" s="122">
        <v>5.5</v>
      </c>
      <c r="I1170" s="123"/>
      <c r="J1170" s="122">
        <f t="shared" si="10"/>
        <v>0</v>
      </c>
      <c r="K1170" s="120" t="s">
        <v>7</v>
      </c>
      <c r="L1170" s="33"/>
      <c r="M1170" s="124" t="s">
        <v>7</v>
      </c>
      <c r="N1170" s="125" t="s">
        <v>25</v>
      </c>
      <c r="O1170" s="24"/>
      <c r="P1170" s="126">
        <f t="shared" si="11"/>
        <v>0</v>
      </c>
      <c r="Q1170" s="126">
        <v>0</v>
      </c>
      <c r="R1170" s="126">
        <f t="shared" si="12"/>
        <v>0</v>
      </c>
      <c r="S1170" s="126">
        <v>0</v>
      </c>
      <c r="T1170" s="127">
        <f t="shared" si="13"/>
        <v>0</v>
      </c>
      <c r="AR1170" s="12" t="s">
        <v>73</v>
      </c>
      <c r="AT1170" s="12" t="s">
        <v>68</v>
      </c>
      <c r="AU1170" s="12" t="s">
        <v>70</v>
      </c>
      <c r="AY1170" s="12" t="s">
        <v>67</v>
      </c>
      <c r="BE1170" s="128">
        <f t="shared" si="14"/>
        <v>0</v>
      </c>
      <c r="BF1170" s="128">
        <f t="shared" si="15"/>
        <v>0</v>
      </c>
      <c r="BG1170" s="128">
        <f t="shared" si="16"/>
        <v>0</v>
      </c>
      <c r="BH1170" s="128">
        <f t="shared" si="17"/>
        <v>0</v>
      </c>
      <c r="BI1170" s="128">
        <f t="shared" si="18"/>
        <v>0</v>
      </c>
      <c r="BJ1170" s="12" t="s">
        <v>37</v>
      </c>
      <c r="BK1170" s="128">
        <f t="shared" si="19"/>
        <v>0</v>
      </c>
      <c r="BL1170" s="12" t="s">
        <v>73</v>
      </c>
      <c r="BM1170" s="12" t="s">
        <v>1399</v>
      </c>
    </row>
    <row r="1171" spans="2:65" s="1" customFormat="1" ht="16.5" customHeight="1">
      <c r="B1171" s="23"/>
      <c r="C1171" s="118" t="s">
        <v>1400</v>
      </c>
      <c r="D1171" s="118" t="s">
        <v>68</v>
      </c>
      <c r="E1171" s="119" t="s">
        <v>1401</v>
      </c>
      <c r="F1171" s="120" t="s">
        <v>1402</v>
      </c>
      <c r="G1171" s="121" t="s">
        <v>865</v>
      </c>
      <c r="H1171" s="123"/>
      <c r="I1171" s="123"/>
      <c r="J1171" s="122">
        <f t="shared" si="10"/>
        <v>0</v>
      </c>
      <c r="K1171" s="120" t="s">
        <v>122</v>
      </c>
      <c r="L1171" s="33"/>
      <c r="M1171" s="124" t="s">
        <v>7</v>
      </c>
      <c r="N1171" s="125" t="s">
        <v>25</v>
      </c>
      <c r="O1171" s="24"/>
      <c r="P1171" s="126">
        <f t="shared" si="11"/>
        <v>0</v>
      </c>
      <c r="Q1171" s="126">
        <v>0</v>
      </c>
      <c r="R1171" s="126">
        <f t="shared" si="12"/>
        <v>0</v>
      </c>
      <c r="S1171" s="126">
        <v>0</v>
      </c>
      <c r="T1171" s="127">
        <f t="shared" si="13"/>
        <v>0</v>
      </c>
      <c r="AR1171" s="12" t="s">
        <v>73</v>
      </c>
      <c r="AT1171" s="12" t="s">
        <v>68</v>
      </c>
      <c r="AU1171" s="12" t="s">
        <v>70</v>
      </c>
      <c r="AY1171" s="12" t="s">
        <v>67</v>
      </c>
      <c r="BE1171" s="128">
        <f t="shared" si="14"/>
        <v>0</v>
      </c>
      <c r="BF1171" s="128">
        <f t="shared" si="15"/>
        <v>0</v>
      </c>
      <c r="BG1171" s="128">
        <f t="shared" si="16"/>
        <v>0</v>
      </c>
      <c r="BH1171" s="128">
        <f t="shared" si="17"/>
        <v>0</v>
      </c>
      <c r="BI1171" s="128">
        <f t="shared" si="18"/>
        <v>0</v>
      </c>
      <c r="BJ1171" s="12" t="s">
        <v>37</v>
      </c>
      <c r="BK1171" s="128">
        <f t="shared" si="19"/>
        <v>0</v>
      </c>
      <c r="BL1171" s="12" t="s">
        <v>73</v>
      </c>
      <c r="BM1171" s="12" t="s">
        <v>1403</v>
      </c>
    </row>
    <row r="1172" spans="2:47" s="1" customFormat="1" ht="121.5">
      <c r="B1172" s="23"/>
      <c r="C1172" s="35"/>
      <c r="D1172" s="129" t="s">
        <v>124</v>
      </c>
      <c r="E1172" s="35"/>
      <c r="F1172" s="130" t="s">
        <v>1404</v>
      </c>
      <c r="G1172" s="35"/>
      <c r="H1172" s="35"/>
      <c r="I1172" s="91"/>
      <c r="J1172" s="35"/>
      <c r="K1172" s="35"/>
      <c r="L1172" s="33"/>
      <c r="M1172" s="131"/>
      <c r="N1172" s="24"/>
      <c r="O1172" s="24"/>
      <c r="P1172" s="24"/>
      <c r="Q1172" s="24"/>
      <c r="R1172" s="24"/>
      <c r="S1172" s="24"/>
      <c r="T1172" s="38"/>
      <c r="AT1172" s="12" t="s">
        <v>124</v>
      </c>
      <c r="AU1172" s="12" t="s">
        <v>70</v>
      </c>
    </row>
    <row r="1173" spans="2:63" s="5" customFormat="1" ht="22.35" customHeight="1">
      <c r="B1173" s="104"/>
      <c r="C1173" s="105"/>
      <c r="D1173" s="106" t="s">
        <v>35</v>
      </c>
      <c r="E1173" s="140" t="s">
        <v>1405</v>
      </c>
      <c r="F1173" s="140" t="s">
        <v>1406</v>
      </c>
      <c r="G1173" s="105"/>
      <c r="H1173" s="105"/>
      <c r="I1173" s="108"/>
      <c r="J1173" s="141">
        <f>BK1173</f>
        <v>0</v>
      </c>
      <c r="K1173" s="105"/>
      <c r="L1173" s="110"/>
      <c r="M1173" s="111"/>
      <c r="N1173" s="112"/>
      <c r="O1173" s="112"/>
      <c r="P1173" s="113">
        <f>SUM(P1174:P1185)</f>
        <v>0</v>
      </c>
      <c r="Q1173" s="112"/>
      <c r="R1173" s="113">
        <f>SUM(R1174:R1185)</f>
        <v>0.448</v>
      </c>
      <c r="S1173" s="112"/>
      <c r="T1173" s="114">
        <f>SUM(T1174:T1185)</f>
        <v>0</v>
      </c>
      <c r="AR1173" s="115" t="s">
        <v>38</v>
      </c>
      <c r="AT1173" s="116" t="s">
        <v>35</v>
      </c>
      <c r="AU1173" s="116" t="s">
        <v>38</v>
      </c>
      <c r="AY1173" s="115" t="s">
        <v>67</v>
      </c>
      <c r="BK1173" s="117">
        <f>SUM(BK1174:BK1185)</f>
        <v>0</v>
      </c>
    </row>
    <row r="1174" spans="2:65" s="1" customFormat="1" ht="16.5" customHeight="1">
      <c r="B1174" s="23"/>
      <c r="C1174" s="118" t="s">
        <v>1407</v>
      </c>
      <c r="D1174" s="118" t="s">
        <v>68</v>
      </c>
      <c r="E1174" s="119" t="s">
        <v>1408</v>
      </c>
      <c r="F1174" s="120" t="s">
        <v>1409</v>
      </c>
      <c r="G1174" s="121" t="s">
        <v>69</v>
      </c>
      <c r="H1174" s="122">
        <v>36</v>
      </c>
      <c r="I1174" s="123"/>
      <c r="J1174" s="122">
        <f>ROUND(I1174*H1174,1)</f>
        <v>0</v>
      </c>
      <c r="K1174" s="120" t="s">
        <v>7</v>
      </c>
      <c r="L1174" s="33"/>
      <c r="M1174" s="124" t="s">
        <v>7</v>
      </c>
      <c r="N1174" s="125" t="s">
        <v>25</v>
      </c>
      <c r="O1174" s="24"/>
      <c r="P1174" s="126">
        <f>O1174*H1174</f>
        <v>0</v>
      </c>
      <c r="Q1174" s="126">
        <v>0</v>
      </c>
      <c r="R1174" s="126">
        <f>Q1174*H1174</f>
        <v>0</v>
      </c>
      <c r="S1174" s="126">
        <v>0</v>
      </c>
      <c r="T1174" s="127">
        <f>S1174*H1174</f>
        <v>0</v>
      </c>
      <c r="AR1174" s="12" t="s">
        <v>73</v>
      </c>
      <c r="AT1174" s="12" t="s">
        <v>68</v>
      </c>
      <c r="AU1174" s="12" t="s">
        <v>70</v>
      </c>
      <c r="AY1174" s="12" t="s">
        <v>67</v>
      </c>
      <c r="BE1174" s="128">
        <f>IF(N1174="základní",J1174,0)</f>
        <v>0</v>
      </c>
      <c r="BF1174" s="128">
        <f>IF(N1174="snížená",J1174,0)</f>
        <v>0</v>
      </c>
      <c r="BG1174" s="128">
        <f>IF(N1174="zákl. přenesená",J1174,0)</f>
        <v>0</v>
      </c>
      <c r="BH1174" s="128">
        <f>IF(N1174="sníž. přenesená",J1174,0)</f>
        <v>0</v>
      </c>
      <c r="BI1174" s="128">
        <f>IF(N1174="nulová",J1174,0)</f>
        <v>0</v>
      </c>
      <c r="BJ1174" s="12" t="s">
        <v>37</v>
      </c>
      <c r="BK1174" s="128">
        <f>ROUND(I1174*H1174,1)</f>
        <v>0</v>
      </c>
      <c r="BL1174" s="12" t="s">
        <v>73</v>
      </c>
      <c r="BM1174" s="12" t="s">
        <v>1410</v>
      </c>
    </row>
    <row r="1175" spans="2:51" s="7" customFormat="1" ht="13.5">
      <c r="B1175" s="142"/>
      <c r="C1175" s="143"/>
      <c r="D1175" s="129" t="s">
        <v>126</v>
      </c>
      <c r="E1175" s="144" t="s">
        <v>7</v>
      </c>
      <c r="F1175" s="145" t="s">
        <v>1411</v>
      </c>
      <c r="G1175" s="143"/>
      <c r="H1175" s="144" t="s">
        <v>7</v>
      </c>
      <c r="I1175" s="146"/>
      <c r="J1175" s="143"/>
      <c r="K1175" s="143"/>
      <c r="L1175" s="147"/>
      <c r="M1175" s="148"/>
      <c r="N1175" s="149"/>
      <c r="O1175" s="149"/>
      <c r="P1175" s="149"/>
      <c r="Q1175" s="149"/>
      <c r="R1175" s="149"/>
      <c r="S1175" s="149"/>
      <c r="T1175" s="150"/>
      <c r="AT1175" s="151" t="s">
        <v>126</v>
      </c>
      <c r="AU1175" s="151" t="s">
        <v>70</v>
      </c>
      <c r="AV1175" s="7" t="s">
        <v>37</v>
      </c>
      <c r="AW1175" s="7" t="s">
        <v>18</v>
      </c>
      <c r="AX1175" s="7" t="s">
        <v>36</v>
      </c>
      <c r="AY1175" s="151" t="s">
        <v>67</v>
      </c>
    </row>
    <row r="1176" spans="2:51" s="8" customFormat="1" ht="13.5">
      <c r="B1176" s="152"/>
      <c r="C1176" s="153"/>
      <c r="D1176" s="129" t="s">
        <v>126</v>
      </c>
      <c r="E1176" s="154" t="s">
        <v>7</v>
      </c>
      <c r="F1176" s="155" t="s">
        <v>366</v>
      </c>
      <c r="G1176" s="153"/>
      <c r="H1176" s="156">
        <v>36</v>
      </c>
      <c r="I1176" s="157"/>
      <c r="J1176" s="153"/>
      <c r="K1176" s="153"/>
      <c r="L1176" s="158"/>
      <c r="M1176" s="159"/>
      <c r="N1176" s="160"/>
      <c r="O1176" s="160"/>
      <c r="P1176" s="160"/>
      <c r="Q1176" s="160"/>
      <c r="R1176" s="160"/>
      <c r="S1176" s="160"/>
      <c r="T1176" s="161"/>
      <c r="AT1176" s="162" t="s">
        <v>126</v>
      </c>
      <c r="AU1176" s="162" t="s">
        <v>70</v>
      </c>
      <c r="AV1176" s="8" t="s">
        <v>38</v>
      </c>
      <c r="AW1176" s="8" t="s">
        <v>18</v>
      </c>
      <c r="AX1176" s="8" t="s">
        <v>36</v>
      </c>
      <c r="AY1176" s="162" t="s">
        <v>67</v>
      </c>
    </row>
    <row r="1177" spans="2:51" s="9" customFormat="1" ht="13.5">
      <c r="B1177" s="163"/>
      <c r="C1177" s="164"/>
      <c r="D1177" s="129" t="s">
        <v>126</v>
      </c>
      <c r="E1177" s="165" t="s">
        <v>7</v>
      </c>
      <c r="F1177" s="166" t="s">
        <v>155</v>
      </c>
      <c r="G1177" s="164"/>
      <c r="H1177" s="167">
        <v>36</v>
      </c>
      <c r="I1177" s="168"/>
      <c r="J1177" s="164"/>
      <c r="K1177" s="164"/>
      <c r="L1177" s="169"/>
      <c r="M1177" s="170"/>
      <c r="N1177" s="171"/>
      <c r="O1177" s="171"/>
      <c r="P1177" s="171"/>
      <c r="Q1177" s="171"/>
      <c r="R1177" s="171"/>
      <c r="S1177" s="171"/>
      <c r="T1177" s="172"/>
      <c r="AT1177" s="173" t="s">
        <v>126</v>
      </c>
      <c r="AU1177" s="173" t="s">
        <v>70</v>
      </c>
      <c r="AV1177" s="9" t="s">
        <v>71</v>
      </c>
      <c r="AW1177" s="9" t="s">
        <v>1</v>
      </c>
      <c r="AX1177" s="9" t="s">
        <v>37</v>
      </c>
      <c r="AY1177" s="173" t="s">
        <v>67</v>
      </c>
    </row>
    <row r="1178" spans="2:65" s="1" customFormat="1" ht="16.5" customHeight="1">
      <c r="B1178" s="23"/>
      <c r="C1178" s="174" t="s">
        <v>1412</v>
      </c>
      <c r="D1178" s="174" t="s">
        <v>179</v>
      </c>
      <c r="E1178" s="175" t="s">
        <v>1413</v>
      </c>
      <c r="F1178" s="176" t="s">
        <v>1414</v>
      </c>
      <c r="G1178" s="177" t="s">
        <v>69</v>
      </c>
      <c r="H1178" s="178">
        <v>1</v>
      </c>
      <c r="I1178" s="179"/>
      <c r="J1178" s="178">
        <f aca="true" t="shared" si="20" ref="J1178:J1184">ROUND(I1178*H1178,1)</f>
        <v>0</v>
      </c>
      <c r="K1178" s="176" t="s">
        <v>7</v>
      </c>
      <c r="L1178" s="180"/>
      <c r="M1178" s="181" t="s">
        <v>7</v>
      </c>
      <c r="N1178" s="182" t="s">
        <v>25</v>
      </c>
      <c r="O1178" s="24"/>
      <c r="P1178" s="126">
        <f aca="true" t="shared" si="21" ref="P1178:P1184">O1178*H1178</f>
        <v>0</v>
      </c>
      <c r="Q1178" s="126">
        <v>0.016</v>
      </c>
      <c r="R1178" s="126">
        <f aca="true" t="shared" si="22" ref="R1178:R1184">Q1178*H1178</f>
        <v>0.016</v>
      </c>
      <c r="S1178" s="126">
        <v>0</v>
      </c>
      <c r="T1178" s="127">
        <f aca="true" t="shared" si="23" ref="T1178:T1184">S1178*H1178</f>
        <v>0</v>
      </c>
      <c r="AR1178" s="12" t="s">
        <v>324</v>
      </c>
      <c r="AT1178" s="12" t="s">
        <v>179</v>
      </c>
      <c r="AU1178" s="12" t="s">
        <v>70</v>
      </c>
      <c r="AY1178" s="12" t="s">
        <v>67</v>
      </c>
      <c r="BE1178" s="128">
        <f aca="true" t="shared" si="24" ref="BE1178:BE1184">IF(N1178="základní",J1178,0)</f>
        <v>0</v>
      </c>
      <c r="BF1178" s="128">
        <f aca="true" t="shared" si="25" ref="BF1178:BF1184">IF(N1178="snížená",J1178,0)</f>
        <v>0</v>
      </c>
      <c r="BG1178" s="128">
        <f aca="true" t="shared" si="26" ref="BG1178:BG1184">IF(N1178="zákl. přenesená",J1178,0)</f>
        <v>0</v>
      </c>
      <c r="BH1178" s="128">
        <f aca="true" t="shared" si="27" ref="BH1178:BH1184">IF(N1178="sníž. přenesená",J1178,0)</f>
        <v>0</v>
      </c>
      <c r="BI1178" s="128">
        <f aca="true" t="shared" si="28" ref="BI1178:BI1184">IF(N1178="nulová",J1178,0)</f>
        <v>0</v>
      </c>
      <c r="BJ1178" s="12" t="s">
        <v>37</v>
      </c>
      <c r="BK1178" s="128">
        <f aca="true" t="shared" si="29" ref="BK1178:BK1184">ROUND(I1178*H1178,1)</f>
        <v>0</v>
      </c>
      <c r="BL1178" s="12" t="s">
        <v>73</v>
      </c>
      <c r="BM1178" s="12" t="s">
        <v>1415</v>
      </c>
    </row>
    <row r="1179" spans="2:65" s="1" customFormat="1" ht="25.5" customHeight="1">
      <c r="B1179" s="23"/>
      <c r="C1179" s="174" t="s">
        <v>1416</v>
      </c>
      <c r="D1179" s="174" t="s">
        <v>179</v>
      </c>
      <c r="E1179" s="175" t="s">
        <v>1417</v>
      </c>
      <c r="F1179" s="176" t="s">
        <v>1418</v>
      </c>
      <c r="G1179" s="177" t="s">
        <v>69</v>
      </c>
      <c r="H1179" s="178">
        <v>1</v>
      </c>
      <c r="I1179" s="179"/>
      <c r="J1179" s="178">
        <f t="shared" si="20"/>
        <v>0</v>
      </c>
      <c r="K1179" s="176" t="s">
        <v>7</v>
      </c>
      <c r="L1179" s="180"/>
      <c r="M1179" s="181" t="s">
        <v>7</v>
      </c>
      <c r="N1179" s="182" t="s">
        <v>25</v>
      </c>
      <c r="O1179" s="24"/>
      <c r="P1179" s="126">
        <f t="shared" si="21"/>
        <v>0</v>
      </c>
      <c r="Q1179" s="126">
        <v>0.016</v>
      </c>
      <c r="R1179" s="126">
        <f t="shared" si="22"/>
        <v>0.016</v>
      </c>
      <c r="S1179" s="126">
        <v>0</v>
      </c>
      <c r="T1179" s="127">
        <f t="shared" si="23"/>
        <v>0</v>
      </c>
      <c r="AR1179" s="12" t="s">
        <v>324</v>
      </c>
      <c r="AT1179" s="12" t="s">
        <v>179</v>
      </c>
      <c r="AU1179" s="12" t="s">
        <v>70</v>
      </c>
      <c r="AY1179" s="12" t="s">
        <v>67</v>
      </c>
      <c r="BE1179" s="128">
        <f t="shared" si="24"/>
        <v>0</v>
      </c>
      <c r="BF1179" s="128">
        <f t="shared" si="25"/>
        <v>0</v>
      </c>
      <c r="BG1179" s="128">
        <f t="shared" si="26"/>
        <v>0</v>
      </c>
      <c r="BH1179" s="128">
        <f t="shared" si="27"/>
        <v>0</v>
      </c>
      <c r="BI1179" s="128">
        <f t="shared" si="28"/>
        <v>0</v>
      </c>
      <c r="BJ1179" s="12" t="s">
        <v>37</v>
      </c>
      <c r="BK1179" s="128">
        <f t="shared" si="29"/>
        <v>0</v>
      </c>
      <c r="BL1179" s="12" t="s">
        <v>73</v>
      </c>
      <c r="BM1179" s="12" t="s">
        <v>1419</v>
      </c>
    </row>
    <row r="1180" spans="2:65" s="1" customFormat="1" ht="25.5" customHeight="1">
      <c r="B1180" s="23"/>
      <c r="C1180" s="174" t="s">
        <v>1420</v>
      </c>
      <c r="D1180" s="174" t="s">
        <v>179</v>
      </c>
      <c r="E1180" s="175" t="s">
        <v>1421</v>
      </c>
      <c r="F1180" s="176" t="s">
        <v>1422</v>
      </c>
      <c r="G1180" s="177" t="s">
        <v>69</v>
      </c>
      <c r="H1180" s="178">
        <v>20</v>
      </c>
      <c r="I1180" s="179"/>
      <c r="J1180" s="178">
        <f t="shared" si="20"/>
        <v>0</v>
      </c>
      <c r="K1180" s="176" t="s">
        <v>7</v>
      </c>
      <c r="L1180" s="180"/>
      <c r="M1180" s="181" t="s">
        <v>7</v>
      </c>
      <c r="N1180" s="182" t="s">
        <v>25</v>
      </c>
      <c r="O1180" s="24"/>
      <c r="P1180" s="126">
        <f t="shared" si="21"/>
        <v>0</v>
      </c>
      <c r="Q1180" s="126">
        <v>0.016</v>
      </c>
      <c r="R1180" s="126">
        <f t="shared" si="22"/>
        <v>0.32</v>
      </c>
      <c r="S1180" s="126">
        <v>0</v>
      </c>
      <c r="T1180" s="127">
        <f t="shared" si="23"/>
        <v>0</v>
      </c>
      <c r="AR1180" s="12" t="s">
        <v>324</v>
      </c>
      <c r="AT1180" s="12" t="s">
        <v>179</v>
      </c>
      <c r="AU1180" s="12" t="s">
        <v>70</v>
      </c>
      <c r="AY1180" s="12" t="s">
        <v>67</v>
      </c>
      <c r="BE1180" s="128">
        <f t="shared" si="24"/>
        <v>0</v>
      </c>
      <c r="BF1180" s="128">
        <f t="shared" si="25"/>
        <v>0</v>
      </c>
      <c r="BG1180" s="128">
        <f t="shared" si="26"/>
        <v>0</v>
      </c>
      <c r="BH1180" s="128">
        <f t="shared" si="27"/>
        <v>0</v>
      </c>
      <c r="BI1180" s="128">
        <f t="shared" si="28"/>
        <v>0</v>
      </c>
      <c r="BJ1180" s="12" t="s">
        <v>37</v>
      </c>
      <c r="BK1180" s="128">
        <f t="shared" si="29"/>
        <v>0</v>
      </c>
      <c r="BL1180" s="12" t="s">
        <v>73</v>
      </c>
      <c r="BM1180" s="12" t="s">
        <v>1423</v>
      </c>
    </row>
    <row r="1181" spans="2:65" s="1" customFormat="1" ht="25.5" customHeight="1">
      <c r="B1181" s="23"/>
      <c r="C1181" s="174" t="s">
        <v>1424</v>
      </c>
      <c r="D1181" s="174" t="s">
        <v>179</v>
      </c>
      <c r="E1181" s="175" t="s">
        <v>1425</v>
      </c>
      <c r="F1181" s="176" t="s">
        <v>1426</v>
      </c>
      <c r="G1181" s="177" t="s">
        <v>69</v>
      </c>
      <c r="H1181" s="178">
        <v>4</v>
      </c>
      <c r="I1181" s="179"/>
      <c r="J1181" s="178">
        <f t="shared" si="20"/>
        <v>0</v>
      </c>
      <c r="K1181" s="176" t="s">
        <v>7</v>
      </c>
      <c r="L1181" s="180"/>
      <c r="M1181" s="181" t="s">
        <v>7</v>
      </c>
      <c r="N1181" s="182" t="s">
        <v>25</v>
      </c>
      <c r="O1181" s="24"/>
      <c r="P1181" s="126">
        <f t="shared" si="21"/>
        <v>0</v>
      </c>
      <c r="Q1181" s="126">
        <v>0.016</v>
      </c>
      <c r="R1181" s="126">
        <f t="shared" si="22"/>
        <v>0.064</v>
      </c>
      <c r="S1181" s="126">
        <v>0</v>
      </c>
      <c r="T1181" s="127">
        <f t="shared" si="23"/>
        <v>0</v>
      </c>
      <c r="AR1181" s="12" t="s">
        <v>324</v>
      </c>
      <c r="AT1181" s="12" t="s">
        <v>179</v>
      </c>
      <c r="AU1181" s="12" t="s">
        <v>70</v>
      </c>
      <c r="AY1181" s="12" t="s">
        <v>67</v>
      </c>
      <c r="BE1181" s="128">
        <f t="shared" si="24"/>
        <v>0</v>
      </c>
      <c r="BF1181" s="128">
        <f t="shared" si="25"/>
        <v>0</v>
      </c>
      <c r="BG1181" s="128">
        <f t="shared" si="26"/>
        <v>0</v>
      </c>
      <c r="BH1181" s="128">
        <f t="shared" si="27"/>
        <v>0</v>
      </c>
      <c r="BI1181" s="128">
        <f t="shared" si="28"/>
        <v>0</v>
      </c>
      <c r="BJ1181" s="12" t="s">
        <v>37</v>
      </c>
      <c r="BK1181" s="128">
        <f t="shared" si="29"/>
        <v>0</v>
      </c>
      <c r="BL1181" s="12" t="s">
        <v>73</v>
      </c>
      <c r="BM1181" s="12" t="s">
        <v>1427</v>
      </c>
    </row>
    <row r="1182" spans="2:65" s="1" customFormat="1" ht="25.5" customHeight="1">
      <c r="B1182" s="23"/>
      <c r="C1182" s="174" t="s">
        <v>1428</v>
      </c>
      <c r="D1182" s="174" t="s">
        <v>179</v>
      </c>
      <c r="E1182" s="175" t="s">
        <v>1429</v>
      </c>
      <c r="F1182" s="176" t="s">
        <v>1430</v>
      </c>
      <c r="G1182" s="177" t="s">
        <v>69</v>
      </c>
      <c r="H1182" s="178">
        <v>1</v>
      </c>
      <c r="I1182" s="179"/>
      <c r="J1182" s="178">
        <f t="shared" si="20"/>
        <v>0</v>
      </c>
      <c r="K1182" s="176" t="s">
        <v>7</v>
      </c>
      <c r="L1182" s="180"/>
      <c r="M1182" s="181" t="s">
        <v>7</v>
      </c>
      <c r="N1182" s="182" t="s">
        <v>25</v>
      </c>
      <c r="O1182" s="24"/>
      <c r="P1182" s="126">
        <f t="shared" si="21"/>
        <v>0</v>
      </c>
      <c r="Q1182" s="126">
        <v>0.016</v>
      </c>
      <c r="R1182" s="126">
        <f t="shared" si="22"/>
        <v>0.016</v>
      </c>
      <c r="S1182" s="126">
        <v>0</v>
      </c>
      <c r="T1182" s="127">
        <f t="shared" si="23"/>
        <v>0</v>
      </c>
      <c r="AR1182" s="12" t="s">
        <v>324</v>
      </c>
      <c r="AT1182" s="12" t="s">
        <v>179</v>
      </c>
      <c r="AU1182" s="12" t="s">
        <v>70</v>
      </c>
      <c r="AY1182" s="12" t="s">
        <v>67</v>
      </c>
      <c r="BE1182" s="128">
        <f t="shared" si="24"/>
        <v>0</v>
      </c>
      <c r="BF1182" s="128">
        <f t="shared" si="25"/>
        <v>0</v>
      </c>
      <c r="BG1182" s="128">
        <f t="shared" si="26"/>
        <v>0</v>
      </c>
      <c r="BH1182" s="128">
        <f t="shared" si="27"/>
        <v>0</v>
      </c>
      <c r="BI1182" s="128">
        <f t="shared" si="28"/>
        <v>0</v>
      </c>
      <c r="BJ1182" s="12" t="s">
        <v>37</v>
      </c>
      <c r="BK1182" s="128">
        <f t="shared" si="29"/>
        <v>0</v>
      </c>
      <c r="BL1182" s="12" t="s">
        <v>73</v>
      </c>
      <c r="BM1182" s="12" t="s">
        <v>1431</v>
      </c>
    </row>
    <row r="1183" spans="2:65" s="1" customFormat="1" ht="25.5" customHeight="1">
      <c r="B1183" s="23"/>
      <c r="C1183" s="174" t="s">
        <v>1432</v>
      </c>
      <c r="D1183" s="174" t="s">
        <v>179</v>
      </c>
      <c r="E1183" s="175" t="s">
        <v>1433</v>
      </c>
      <c r="F1183" s="176" t="s">
        <v>1434</v>
      </c>
      <c r="G1183" s="177" t="s">
        <v>69</v>
      </c>
      <c r="H1183" s="178">
        <v>1</v>
      </c>
      <c r="I1183" s="179"/>
      <c r="J1183" s="178">
        <f t="shared" si="20"/>
        <v>0</v>
      </c>
      <c r="K1183" s="176" t="s">
        <v>7</v>
      </c>
      <c r="L1183" s="180"/>
      <c r="M1183" s="181" t="s">
        <v>7</v>
      </c>
      <c r="N1183" s="182" t="s">
        <v>25</v>
      </c>
      <c r="O1183" s="24"/>
      <c r="P1183" s="126">
        <f t="shared" si="21"/>
        <v>0</v>
      </c>
      <c r="Q1183" s="126">
        <v>0.016</v>
      </c>
      <c r="R1183" s="126">
        <f t="shared" si="22"/>
        <v>0.016</v>
      </c>
      <c r="S1183" s="126">
        <v>0</v>
      </c>
      <c r="T1183" s="127">
        <f t="shared" si="23"/>
        <v>0</v>
      </c>
      <c r="AR1183" s="12" t="s">
        <v>324</v>
      </c>
      <c r="AT1183" s="12" t="s">
        <v>179</v>
      </c>
      <c r="AU1183" s="12" t="s">
        <v>70</v>
      </c>
      <c r="AY1183" s="12" t="s">
        <v>67</v>
      </c>
      <c r="BE1183" s="128">
        <f t="shared" si="24"/>
        <v>0</v>
      </c>
      <c r="BF1183" s="128">
        <f t="shared" si="25"/>
        <v>0</v>
      </c>
      <c r="BG1183" s="128">
        <f t="shared" si="26"/>
        <v>0</v>
      </c>
      <c r="BH1183" s="128">
        <f t="shared" si="27"/>
        <v>0</v>
      </c>
      <c r="BI1183" s="128">
        <f t="shared" si="28"/>
        <v>0</v>
      </c>
      <c r="BJ1183" s="12" t="s">
        <v>37</v>
      </c>
      <c r="BK1183" s="128">
        <f t="shared" si="29"/>
        <v>0</v>
      </c>
      <c r="BL1183" s="12" t="s">
        <v>73</v>
      </c>
      <c r="BM1183" s="12" t="s">
        <v>1435</v>
      </c>
    </row>
    <row r="1184" spans="2:65" s="1" customFormat="1" ht="16.5" customHeight="1">
      <c r="B1184" s="23"/>
      <c r="C1184" s="118" t="s">
        <v>1436</v>
      </c>
      <c r="D1184" s="118" t="s">
        <v>68</v>
      </c>
      <c r="E1184" s="119" t="s">
        <v>1437</v>
      </c>
      <c r="F1184" s="120" t="s">
        <v>1438</v>
      </c>
      <c r="G1184" s="121" t="s">
        <v>865</v>
      </c>
      <c r="H1184" s="123"/>
      <c r="I1184" s="123"/>
      <c r="J1184" s="122">
        <f t="shared" si="20"/>
        <v>0</v>
      </c>
      <c r="K1184" s="120" t="s">
        <v>122</v>
      </c>
      <c r="L1184" s="33"/>
      <c r="M1184" s="124" t="s">
        <v>7</v>
      </c>
      <c r="N1184" s="125" t="s">
        <v>25</v>
      </c>
      <c r="O1184" s="24"/>
      <c r="P1184" s="126">
        <f t="shared" si="21"/>
        <v>0</v>
      </c>
      <c r="Q1184" s="126">
        <v>0</v>
      </c>
      <c r="R1184" s="126">
        <f t="shared" si="22"/>
        <v>0</v>
      </c>
      <c r="S1184" s="126">
        <v>0</v>
      </c>
      <c r="T1184" s="127">
        <f t="shared" si="23"/>
        <v>0</v>
      </c>
      <c r="AR1184" s="12" t="s">
        <v>73</v>
      </c>
      <c r="AT1184" s="12" t="s">
        <v>68</v>
      </c>
      <c r="AU1184" s="12" t="s">
        <v>70</v>
      </c>
      <c r="AY1184" s="12" t="s">
        <v>67</v>
      </c>
      <c r="BE1184" s="128">
        <f t="shared" si="24"/>
        <v>0</v>
      </c>
      <c r="BF1184" s="128">
        <f t="shared" si="25"/>
        <v>0</v>
      </c>
      <c r="BG1184" s="128">
        <f t="shared" si="26"/>
        <v>0</v>
      </c>
      <c r="BH1184" s="128">
        <f t="shared" si="27"/>
        <v>0</v>
      </c>
      <c r="BI1184" s="128">
        <f t="shared" si="28"/>
        <v>0</v>
      </c>
      <c r="BJ1184" s="12" t="s">
        <v>37</v>
      </c>
      <c r="BK1184" s="128">
        <f t="shared" si="29"/>
        <v>0</v>
      </c>
      <c r="BL1184" s="12" t="s">
        <v>73</v>
      </c>
      <c r="BM1184" s="12" t="s">
        <v>1439</v>
      </c>
    </row>
    <row r="1185" spans="2:47" s="1" customFormat="1" ht="121.5">
      <c r="B1185" s="23"/>
      <c r="C1185" s="35"/>
      <c r="D1185" s="129" t="s">
        <v>124</v>
      </c>
      <c r="E1185" s="35"/>
      <c r="F1185" s="130" t="s">
        <v>1440</v>
      </c>
      <c r="G1185" s="35"/>
      <c r="H1185" s="35"/>
      <c r="I1185" s="91"/>
      <c r="J1185" s="35"/>
      <c r="K1185" s="35"/>
      <c r="L1185" s="33"/>
      <c r="M1185" s="131"/>
      <c r="N1185" s="24"/>
      <c r="O1185" s="24"/>
      <c r="P1185" s="24"/>
      <c r="Q1185" s="24"/>
      <c r="R1185" s="24"/>
      <c r="S1185" s="24"/>
      <c r="T1185" s="38"/>
      <c r="AT1185" s="12" t="s">
        <v>124</v>
      </c>
      <c r="AU1185" s="12" t="s">
        <v>70</v>
      </c>
    </row>
    <row r="1186" spans="2:63" s="5" customFormat="1" ht="22.35" customHeight="1">
      <c r="B1186" s="104"/>
      <c r="C1186" s="105"/>
      <c r="D1186" s="106" t="s">
        <v>35</v>
      </c>
      <c r="E1186" s="140" t="s">
        <v>1441</v>
      </c>
      <c r="F1186" s="140" t="s">
        <v>1442</v>
      </c>
      <c r="G1186" s="105"/>
      <c r="H1186" s="105"/>
      <c r="I1186" s="108"/>
      <c r="J1186" s="141">
        <f>BK1186</f>
        <v>0</v>
      </c>
      <c r="K1186" s="105"/>
      <c r="L1186" s="110"/>
      <c r="M1186" s="111"/>
      <c r="N1186" s="112"/>
      <c r="O1186" s="112"/>
      <c r="P1186" s="113">
        <f>SUM(P1187:P1203)</f>
        <v>0</v>
      </c>
      <c r="Q1186" s="112"/>
      <c r="R1186" s="113">
        <f>SUM(R1187:R1203)</f>
        <v>0</v>
      </c>
      <c r="S1186" s="112"/>
      <c r="T1186" s="114">
        <f>SUM(T1187:T1203)</f>
        <v>0</v>
      </c>
      <c r="AR1186" s="115" t="s">
        <v>38</v>
      </c>
      <c r="AT1186" s="116" t="s">
        <v>35</v>
      </c>
      <c r="AU1186" s="116" t="s">
        <v>38</v>
      </c>
      <c r="AY1186" s="115" t="s">
        <v>67</v>
      </c>
      <c r="BK1186" s="117">
        <f>SUM(BK1187:BK1203)</f>
        <v>0</v>
      </c>
    </row>
    <row r="1187" spans="2:65" s="1" customFormat="1" ht="16.5" customHeight="1">
      <c r="B1187" s="23"/>
      <c r="C1187" s="118" t="s">
        <v>1443</v>
      </c>
      <c r="D1187" s="118" t="s">
        <v>68</v>
      </c>
      <c r="E1187" s="119" t="s">
        <v>1444</v>
      </c>
      <c r="F1187" s="120" t="s">
        <v>1445</v>
      </c>
      <c r="G1187" s="121" t="s">
        <v>69</v>
      </c>
      <c r="H1187" s="122">
        <v>1</v>
      </c>
      <c r="I1187" s="123"/>
      <c r="J1187" s="122">
        <f aca="true" t="shared" si="30" ref="J1187:J1202">ROUND(I1187*H1187,1)</f>
        <v>0</v>
      </c>
      <c r="K1187" s="120" t="s">
        <v>7</v>
      </c>
      <c r="L1187" s="33"/>
      <c r="M1187" s="124" t="s">
        <v>7</v>
      </c>
      <c r="N1187" s="125" t="s">
        <v>25</v>
      </c>
      <c r="O1187" s="24"/>
      <c r="P1187" s="126">
        <f aca="true" t="shared" si="31" ref="P1187:P1202">O1187*H1187</f>
        <v>0</v>
      </c>
      <c r="Q1187" s="126">
        <v>0</v>
      </c>
      <c r="R1187" s="126">
        <f aca="true" t="shared" si="32" ref="R1187:R1202">Q1187*H1187</f>
        <v>0</v>
      </c>
      <c r="S1187" s="126">
        <v>0</v>
      </c>
      <c r="T1187" s="127">
        <f aca="true" t="shared" si="33" ref="T1187:T1202">S1187*H1187</f>
        <v>0</v>
      </c>
      <c r="AR1187" s="12" t="s">
        <v>73</v>
      </c>
      <c r="AT1187" s="12" t="s">
        <v>68</v>
      </c>
      <c r="AU1187" s="12" t="s">
        <v>70</v>
      </c>
      <c r="AY1187" s="12" t="s">
        <v>67</v>
      </c>
      <c r="BE1187" s="128">
        <f aca="true" t="shared" si="34" ref="BE1187:BE1202">IF(N1187="základní",J1187,0)</f>
        <v>0</v>
      </c>
      <c r="BF1187" s="128">
        <f aca="true" t="shared" si="35" ref="BF1187:BF1202">IF(N1187="snížená",J1187,0)</f>
        <v>0</v>
      </c>
      <c r="BG1187" s="128">
        <f aca="true" t="shared" si="36" ref="BG1187:BG1202">IF(N1187="zákl. přenesená",J1187,0)</f>
        <v>0</v>
      </c>
      <c r="BH1187" s="128">
        <f aca="true" t="shared" si="37" ref="BH1187:BH1202">IF(N1187="sníž. přenesená",J1187,0)</f>
        <v>0</v>
      </c>
      <c r="BI1187" s="128">
        <f aca="true" t="shared" si="38" ref="BI1187:BI1202">IF(N1187="nulová",J1187,0)</f>
        <v>0</v>
      </c>
      <c r="BJ1187" s="12" t="s">
        <v>37</v>
      </c>
      <c r="BK1187" s="128">
        <f aca="true" t="shared" si="39" ref="BK1187:BK1202">ROUND(I1187*H1187,1)</f>
        <v>0</v>
      </c>
      <c r="BL1187" s="12" t="s">
        <v>73</v>
      </c>
      <c r="BM1187" s="12" t="s">
        <v>1446</v>
      </c>
    </row>
    <row r="1188" spans="2:65" s="1" customFormat="1" ht="16.5" customHeight="1">
      <c r="B1188" s="23"/>
      <c r="C1188" s="118" t="s">
        <v>1447</v>
      </c>
      <c r="D1188" s="118" t="s">
        <v>68</v>
      </c>
      <c r="E1188" s="119" t="s">
        <v>1448</v>
      </c>
      <c r="F1188" s="120" t="s">
        <v>1449</v>
      </c>
      <c r="G1188" s="121" t="s">
        <v>69</v>
      </c>
      <c r="H1188" s="122">
        <v>1</v>
      </c>
      <c r="I1188" s="123"/>
      <c r="J1188" s="122">
        <f t="shared" si="30"/>
        <v>0</v>
      </c>
      <c r="K1188" s="120" t="s">
        <v>7</v>
      </c>
      <c r="L1188" s="33"/>
      <c r="M1188" s="124" t="s">
        <v>7</v>
      </c>
      <c r="N1188" s="125" t="s">
        <v>25</v>
      </c>
      <c r="O1188" s="24"/>
      <c r="P1188" s="126">
        <f t="shared" si="31"/>
        <v>0</v>
      </c>
      <c r="Q1188" s="126">
        <v>0</v>
      </c>
      <c r="R1188" s="126">
        <f t="shared" si="32"/>
        <v>0</v>
      </c>
      <c r="S1188" s="126">
        <v>0</v>
      </c>
      <c r="T1188" s="127">
        <f t="shared" si="33"/>
        <v>0</v>
      </c>
      <c r="AR1188" s="12" t="s">
        <v>73</v>
      </c>
      <c r="AT1188" s="12" t="s">
        <v>68</v>
      </c>
      <c r="AU1188" s="12" t="s">
        <v>70</v>
      </c>
      <c r="AY1188" s="12" t="s">
        <v>67</v>
      </c>
      <c r="BE1188" s="128">
        <f t="shared" si="34"/>
        <v>0</v>
      </c>
      <c r="BF1188" s="128">
        <f t="shared" si="35"/>
        <v>0</v>
      </c>
      <c r="BG1188" s="128">
        <f t="shared" si="36"/>
        <v>0</v>
      </c>
      <c r="BH1188" s="128">
        <f t="shared" si="37"/>
        <v>0</v>
      </c>
      <c r="BI1188" s="128">
        <f t="shared" si="38"/>
        <v>0</v>
      </c>
      <c r="BJ1188" s="12" t="s">
        <v>37</v>
      </c>
      <c r="BK1188" s="128">
        <f t="shared" si="39"/>
        <v>0</v>
      </c>
      <c r="BL1188" s="12" t="s">
        <v>73</v>
      </c>
      <c r="BM1188" s="12" t="s">
        <v>1450</v>
      </c>
    </row>
    <row r="1189" spans="2:65" s="1" customFormat="1" ht="16.5" customHeight="1">
      <c r="B1189" s="23"/>
      <c r="C1189" s="118" t="s">
        <v>1451</v>
      </c>
      <c r="D1189" s="118" t="s">
        <v>68</v>
      </c>
      <c r="E1189" s="119" t="s">
        <v>1452</v>
      </c>
      <c r="F1189" s="120" t="s">
        <v>1453</v>
      </c>
      <c r="G1189" s="121" t="s">
        <v>69</v>
      </c>
      <c r="H1189" s="122">
        <v>1</v>
      </c>
      <c r="I1189" s="123"/>
      <c r="J1189" s="122">
        <f t="shared" si="30"/>
        <v>0</v>
      </c>
      <c r="K1189" s="120" t="s">
        <v>7</v>
      </c>
      <c r="L1189" s="33"/>
      <c r="M1189" s="124" t="s">
        <v>7</v>
      </c>
      <c r="N1189" s="125" t="s">
        <v>25</v>
      </c>
      <c r="O1189" s="24"/>
      <c r="P1189" s="126">
        <f t="shared" si="31"/>
        <v>0</v>
      </c>
      <c r="Q1189" s="126">
        <v>0</v>
      </c>
      <c r="R1189" s="126">
        <f t="shared" si="32"/>
        <v>0</v>
      </c>
      <c r="S1189" s="126">
        <v>0</v>
      </c>
      <c r="T1189" s="127">
        <f t="shared" si="33"/>
        <v>0</v>
      </c>
      <c r="AR1189" s="12" t="s">
        <v>73</v>
      </c>
      <c r="AT1189" s="12" t="s">
        <v>68</v>
      </c>
      <c r="AU1189" s="12" t="s">
        <v>70</v>
      </c>
      <c r="AY1189" s="12" t="s">
        <v>67</v>
      </c>
      <c r="BE1189" s="128">
        <f t="shared" si="34"/>
        <v>0</v>
      </c>
      <c r="BF1189" s="128">
        <f t="shared" si="35"/>
        <v>0</v>
      </c>
      <c r="BG1189" s="128">
        <f t="shared" si="36"/>
        <v>0</v>
      </c>
      <c r="BH1189" s="128">
        <f t="shared" si="37"/>
        <v>0</v>
      </c>
      <c r="BI1189" s="128">
        <f t="shared" si="38"/>
        <v>0</v>
      </c>
      <c r="BJ1189" s="12" t="s">
        <v>37</v>
      </c>
      <c r="BK1189" s="128">
        <f t="shared" si="39"/>
        <v>0</v>
      </c>
      <c r="BL1189" s="12" t="s">
        <v>73</v>
      </c>
      <c r="BM1189" s="12" t="s">
        <v>1454</v>
      </c>
    </row>
    <row r="1190" spans="2:65" s="1" customFormat="1" ht="16.5" customHeight="1">
      <c r="B1190" s="23"/>
      <c r="C1190" s="118" t="s">
        <v>1455</v>
      </c>
      <c r="D1190" s="118" t="s">
        <v>68</v>
      </c>
      <c r="E1190" s="119" t="s">
        <v>1456</v>
      </c>
      <c r="F1190" s="120" t="s">
        <v>1457</v>
      </c>
      <c r="G1190" s="121" t="s">
        <v>121</v>
      </c>
      <c r="H1190" s="122">
        <v>174</v>
      </c>
      <c r="I1190" s="123"/>
      <c r="J1190" s="122">
        <f t="shared" si="30"/>
        <v>0</v>
      </c>
      <c r="K1190" s="120" t="s">
        <v>7</v>
      </c>
      <c r="L1190" s="33"/>
      <c r="M1190" s="124" t="s">
        <v>7</v>
      </c>
      <c r="N1190" s="125" t="s">
        <v>25</v>
      </c>
      <c r="O1190" s="24"/>
      <c r="P1190" s="126">
        <f t="shared" si="31"/>
        <v>0</v>
      </c>
      <c r="Q1190" s="126">
        <v>0</v>
      </c>
      <c r="R1190" s="126">
        <f t="shared" si="32"/>
        <v>0</v>
      </c>
      <c r="S1190" s="126">
        <v>0</v>
      </c>
      <c r="T1190" s="127">
        <f t="shared" si="33"/>
        <v>0</v>
      </c>
      <c r="AR1190" s="12" t="s">
        <v>73</v>
      </c>
      <c r="AT1190" s="12" t="s">
        <v>68</v>
      </c>
      <c r="AU1190" s="12" t="s">
        <v>70</v>
      </c>
      <c r="AY1190" s="12" t="s">
        <v>67</v>
      </c>
      <c r="BE1190" s="128">
        <f t="shared" si="34"/>
        <v>0</v>
      </c>
      <c r="BF1190" s="128">
        <f t="shared" si="35"/>
        <v>0</v>
      </c>
      <c r="BG1190" s="128">
        <f t="shared" si="36"/>
        <v>0</v>
      </c>
      <c r="BH1190" s="128">
        <f t="shared" si="37"/>
        <v>0</v>
      </c>
      <c r="BI1190" s="128">
        <f t="shared" si="38"/>
        <v>0</v>
      </c>
      <c r="BJ1190" s="12" t="s">
        <v>37</v>
      </c>
      <c r="BK1190" s="128">
        <f t="shared" si="39"/>
        <v>0</v>
      </c>
      <c r="BL1190" s="12" t="s">
        <v>73</v>
      </c>
      <c r="BM1190" s="12" t="s">
        <v>1458</v>
      </c>
    </row>
    <row r="1191" spans="2:65" s="1" customFormat="1" ht="16.5" customHeight="1">
      <c r="B1191" s="23"/>
      <c r="C1191" s="118" t="s">
        <v>1459</v>
      </c>
      <c r="D1191" s="118" t="s">
        <v>68</v>
      </c>
      <c r="E1191" s="119" t="s">
        <v>1460</v>
      </c>
      <c r="F1191" s="120" t="s">
        <v>1461</v>
      </c>
      <c r="G1191" s="121" t="s">
        <v>69</v>
      </c>
      <c r="H1191" s="122">
        <v>2</v>
      </c>
      <c r="I1191" s="123"/>
      <c r="J1191" s="122">
        <f t="shared" si="30"/>
        <v>0</v>
      </c>
      <c r="K1191" s="120" t="s">
        <v>7</v>
      </c>
      <c r="L1191" s="33"/>
      <c r="M1191" s="124" t="s">
        <v>7</v>
      </c>
      <c r="N1191" s="125" t="s">
        <v>25</v>
      </c>
      <c r="O1191" s="24"/>
      <c r="P1191" s="126">
        <f t="shared" si="31"/>
        <v>0</v>
      </c>
      <c r="Q1191" s="126">
        <v>0</v>
      </c>
      <c r="R1191" s="126">
        <f t="shared" si="32"/>
        <v>0</v>
      </c>
      <c r="S1191" s="126">
        <v>0</v>
      </c>
      <c r="T1191" s="127">
        <f t="shared" si="33"/>
        <v>0</v>
      </c>
      <c r="AR1191" s="12" t="s">
        <v>73</v>
      </c>
      <c r="AT1191" s="12" t="s">
        <v>68</v>
      </c>
      <c r="AU1191" s="12" t="s">
        <v>70</v>
      </c>
      <c r="AY1191" s="12" t="s">
        <v>67</v>
      </c>
      <c r="BE1191" s="128">
        <f t="shared" si="34"/>
        <v>0</v>
      </c>
      <c r="BF1191" s="128">
        <f t="shared" si="35"/>
        <v>0</v>
      </c>
      <c r="BG1191" s="128">
        <f t="shared" si="36"/>
        <v>0</v>
      </c>
      <c r="BH1191" s="128">
        <f t="shared" si="37"/>
        <v>0</v>
      </c>
      <c r="BI1191" s="128">
        <f t="shared" si="38"/>
        <v>0</v>
      </c>
      <c r="BJ1191" s="12" t="s">
        <v>37</v>
      </c>
      <c r="BK1191" s="128">
        <f t="shared" si="39"/>
        <v>0</v>
      </c>
      <c r="BL1191" s="12" t="s">
        <v>73</v>
      </c>
      <c r="BM1191" s="12" t="s">
        <v>1462</v>
      </c>
    </row>
    <row r="1192" spans="2:65" s="1" customFormat="1" ht="25.5" customHeight="1">
      <c r="B1192" s="23"/>
      <c r="C1192" s="118" t="s">
        <v>1463</v>
      </c>
      <c r="D1192" s="118" t="s">
        <v>68</v>
      </c>
      <c r="E1192" s="119" t="s">
        <v>1464</v>
      </c>
      <c r="F1192" s="120" t="s">
        <v>1465</v>
      </c>
      <c r="G1192" s="121" t="s">
        <v>131</v>
      </c>
      <c r="H1192" s="122">
        <v>238</v>
      </c>
      <c r="I1192" s="123"/>
      <c r="J1192" s="122">
        <f t="shared" si="30"/>
        <v>0</v>
      </c>
      <c r="K1192" s="120" t="s">
        <v>7</v>
      </c>
      <c r="L1192" s="33"/>
      <c r="M1192" s="124" t="s">
        <v>7</v>
      </c>
      <c r="N1192" s="125" t="s">
        <v>25</v>
      </c>
      <c r="O1192" s="24"/>
      <c r="P1192" s="126">
        <f t="shared" si="31"/>
        <v>0</v>
      </c>
      <c r="Q1192" s="126">
        <v>0</v>
      </c>
      <c r="R1192" s="126">
        <f t="shared" si="32"/>
        <v>0</v>
      </c>
      <c r="S1192" s="126">
        <v>0</v>
      </c>
      <c r="T1192" s="127">
        <f t="shared" si="33"/>
        <v>0</v>
      </c>
      <c r="AR1192" s="12" t="s">
        <v>73</v>
      </c>
      <c r="AT1192" s="12" t="s">
        <v>68</v>
      </c>
      <c r="AU1192" s="12" t="s">
        <v>70</v>
      </c>
      <c r="AY1192" s="12" t="s">
        <v>67</v>
      </c>
      <c r="BE1192" s="128">
        <f t="shared" si="34"/>
        <v>0</v>
      </c>
      <c r="BF1192" s="128">
        <f t="shared" si="35"/>
        <v>0</v>
      </c>
      <c r="BG1192" s="128">
        <f t="shared" si="36"/>
        <v>0</v>
      </c>
      <c r="BH1192" s="128">
        <f t="shared" si="37"/>
        <v>0</v>
      </c>
      <c r="BI1192" s="128">
        <f t="shared" si="38"/>
        <v>0</v>
      </c>
      <c r="BJ1192" s="12" t="s">
        <v>37</v>
      </c>
      <c r="BK1192" s="128">
        <f t="shared" si="39"/>
        <v>0</v>
      </c>
      <c r="BL1192" s="12" t="s">
        <v>73</v>
      </c>
      <c r="BM1192" s="12" t="s">
        <v>1466</v>
      </c>
    </row>
    <row r="1193" spans="2:65" s="1" customFormat="1" ht="16.5" customHeight="1">
      <c r="B1193" s="23"/>
      <c r="C1193" s="118" t="s">
        <v>1467</v>
      </c>
      <c r="D1193" s="118" t="s">
        <v>68</v>
      </c>
      <c r="E1193" s="119" t="s">
        <v>1468</v>
      </c>
      <c r="F1193" s="120" t="s">
        <v>1469</v>
      </c>
      <c r="G1193" s="121" t="s">
        <v>577</v>
      </c>
      <c r="H1193" s="122">
        <v>786</v>
      </c>
      <c r="I1193" s="123"/>
      <c r="J1193" s="122">
        <f t="shared" si="30"/>
        <v>0</v>
      </c>
      <c r="K1193" s="120" t="s">
        <v>7</v>
      </c>
      <c r="L1193" s="33"/>
      <c r="M1193" s="124" t="s">
        <v>7</v>
      </c>
      <c r="N1193" s="125" t="s">
        <v>25</v>
      </c>
      <c r="O1193" s="24"/>
      <c r="P1193" s="126">
        <f t="shared" si="31"/>
        <v>0</v>
      </c>
      <c r="Q1193" s="126">
        <v>0</v>
      </c>
      <c r="R1193" s="126">
        <f t="shared" si="32"/>
        <v>0</v>
      </c>
      <c r="S1193" s="126">
        <v>0</v>
      </c>
      <c r="T1193" s="127">
        <f t="shared" si="33"/>
        <v>0</v>
      </c>
      <c r="AR1193" s="12" t="s">
        <v>73</v>
      </c>
      <c r="AT1193" s="12" t="s">
        <v>68</v>
      </c>
      <c r="AU1193" s="12" t="s">
        <v>70</v>
      </c>
      <c r="AY1193" s="12" t="s">
        <v>67</v>
      </c>
      <c r="BE1193" s="128">
        <f t="shared" si="34"/>
        <v>0</v>
      </c>
      <c r="BF1193" s="128">
        <f t="shared" si="35"/>
        <v>0</v>
      </c>
      <c r="BG1193" s="128">
        <f t="shared" si="36"/>
        <v>0</v>
      </c>
      <c r="BH1193" s="128">
        <f t="shared" si="37"/>
        <v>0</v>
      </c>
      <c r="BI1193" s="128">
        <f t="shared" si="38"/>
        <v>0</v>
      </c>
      <c r="BJ1193" s="12" t="s">
        <v>37</v>
      </c>
      <c r="BK1193" s="128">
        <f t="shared" si="39"/>
        <v>0</v>
      </c>
      <c r="BL1193" s="12" t="s">
        <v>73</v>
      </c>
      <c r="BM1193" s="12" t="s">
        <v>1470</v>
      </c>
    </row>
    <row r="1194" spans="2:65" s="1" customFormat="1" ht="16.5" customHeight="1">
      <c r="B1194" s="23"/>
      <c r="C1194" s="118" t="s">
        <v>1471</v>
      </c>
      <c r="D1194" s="118" t="s">
        <v>68</v>
      </c>
      <c r="E1194" s="119" t="s">
        <v>1472</v>
      </c>
      <c r="F1194" s="120" t="s">
        <v>1473</v>
      </c>
      <c r="G1194" s="121" t="s">
        <v>131</v>
      </c>
      <c r="H1194" s="122">
        <v>208</v>
      </c>
      <c r="I1194" s="123"/>
      <c r="J1194" s="122">
        <f t="shared" si="30"/>
        <v>0</v>
      </c>
      <c r="K1194" s="120" t="s">
        <v>7</v>
      </c>
      <c r="L1194" s="33"/>
      <c r="M1194" s="124" t="s">
        <v>7</v>
      </c>
      <c r="N1194" s="125" t="s">
        <v>25</v>
      </c>
      <c r="O1194" s="24"/>
      <c r="P1194" s="126">
        <f t="shared" si="31"/>
        <v>0</v>
      </c>
      <c r="Q1194" s="126">
        <v>0</v>
      </c>
      <c r="R1194" s="126">
        <f t="shared" si="32"/>
        <v>0</v>
      </c>
      <c r="S1194" s="126">
        <v>0</v>
      </c>
      <c r="T1194" s="127">
        <f t="shared" si="33"/>
        <v>0</v>
      </c>
      <c r="AR1194" s="12" t="s">
        <v>73</v>
      </c>
      <c r="AT1194" s="12" t="s">
        <v>68</v>
      </c>
      <c r="AU1194" s="12" t="s">
        <v>70</v>
      </c>
      <c r="AY1194" s="12" t="s">
        <v>67</v>
      </c>
      <c r="BE1194" s="128">
        <f t="shared" si="34"/>
        <v>0</v>
      </c>
      <c r="BF1194" s="128">
        <f t="shared" si="35"/>
        <v>0</v>
      </c>
      <c r="BG1194" s="128">
        <f t="shared" si="36"/>
        <v>0</v>
      </c>
      <c r="BH1194" s="128">
        <f t="shared" si="37"/>
        <v>0</v>
      </c>
      <c r="BI1194" s="128">
        <f t="shared" si="38"/>
        <v>0</v>
      </c>
      <c r="BJ1194" s="12" t="s">
        <v>37</v>
      </c>
      <c r="BK1194" s="128">
        <f t="shared" si="39"/>
        <v>0</v>
      </c>
      <c r="BL1194" s="12" t="s">
        <v>73</v>
      </c>
      <c r="BM1194" s="12" t="s">
        <v>1474</v>
      </c>
    </row>
    <row r="1195" spans="2:65" s="1" customFormat="1" ht="16.5" customHeight="1">
      <c r="B1195" s="23"/>
      <c r="C1195" s="118" t="s">
        <v>1475</v>
      </c>
      <c r="D1195" s="118" t="s">
        <v>68</v>
      </c>
      <c r="E1195" s="119" t="s">
        <v>1476</v>
      </c>
      <c r="F1195" s="120" t="s">
        <v>1477</v>
      </c>
      <c r="G1195" s="121" t="s">
        <v>131</v>
      </c>
      <c r="H1195" s="122">
        <v>60</v>
      </c>
      <c r="I1195" s="123"/>
      <c r="J1195" s="122">
        <f t="shared" si="30"/>
        <v>0</v>
      </c>
      <c r="K1195" s="120" t="s">
        <v>7</v>
      </c>
      <c r="L1195" s="33"/>
      <c r="M1195" s="124" t="s">
        <v>7</v>
      </c>
      <c r="N1195" s="125" t="s">
        <v>25</v>
      </c>
      <c r="O1195" s="24"/>
      <c r="P1195" s="126">
        <f t="shared" si="31"/>
        <v>0</v>
      </c>
      <c r="Q1195" s="126">
        <v>0</v>
      </c>
      <c r="R1195" s="126">
        <f t="shared" si="32"/>
        <v>0</v>
      </c>
      <c r="S1195" s="126">
        <v>0</v>
      </c>
      <c r="T1195" s="127">
        <f t="shared" si="33"/>
        <v>0</v>
      </c>
      <c r="AR1195" s="12" t="s">
        <v>73</v>
      </c>
      <c r="AT1195" s="12" t="s">
        <v>68</v>
      </c>
      <c r="AU1195" s="12" t="s">
        <v>70</v>
      </c>
      <c r="AY1195" s="12" t="s">
        <v>67</v>
      </c>
      <c r="BE1195" s="128">
        <f t="shared" si="34"/>
        <v>0</v>
      </c>
      <c r="BF1195" s="128">
        <f t="shared" si="35"/>
        <v>0</v>
      </c>
      <c r="BG1195" s="128">
        <f t="shared" si="36"/>
        <v>0</v>
      </c>
      <c r="BH1195" s="128">
        <f t="shared" si="37"/>
        <v>0</v>
      </c>
      <c r="BI1195" s="128">
        <f t="shared" si="38"/>
        <v>0</v>
      </c>
      <c r="BJ1195" s="12" t="s">
        <v>37</v>
      </c>
      <c r="BK1195" s="128">
        <f t="shared" si="39"/>
        <v>0</v>
      </c>
      <c r="BL1195" s="12" t="s">
        <v>73</v>
      </c>
      <c r="BM1195" s="12" t="s">
        <v>1478</v>
      </c>
    </row>
    <row r="1196" spans="2:65" s="1" customFormat="1" ht="16.5" customHeight="1">
      <c r="B1196" s="23"/>
      <c r="C1196" s="118" t="s">
        <v>1479</v>
      </c>
      <c r="D1196" s="118" t="s">
        <v>68</v>
      </c>
      <c r="E1196" s="119" t="s">
        <v>1480</v>
      </c>
      <c r="F1196" s="120" t="s">
        <v>1481</v>
      </c>
      <c r="G1196" s="121" t="s">
        <v>69</v>
      </c>
      <c r="H1196" s="122">
        <v>1</v>
      </c>
      <c r="I1196" s="123"/>
      <c r="J1196" s="122">
        <f t="shared" si="30"/>
        <v>0</v>
      </c>
      <c r="K1196" s="120" t="s">
        <v>7</v>
      </c>
      <c r="L1196" s="33"/>
      <c r="M1196" s="124" t="s">
        <v>7</v>
      </c>
      <c r="N1196" s="125" t="s">
        <v>25</v>
      </c>
      <c r="O1196" s="24"/>
      <c r="P1196" s="126">
        <f t="shared" si="31"/>
        <v>0</v>
      </c>
      <c r="Q1196" s="126">
        <v>0</v>
      </c>
      <c r="R1196" s="126">
        <f t="shared" si="32"/>
        <v>0</v>
      </c>
      <c r="S1196" s="126">
        <v>0</v>
      </c>
      <c r="T1196" s="127">
        <f t="shared" si="33"/>
        <v>0</v>
      </c>
      <c r="AR1196" s="12" t="s">
        <v>73</v>
      </c>
      <c r="AT1196" s="12" t="s">
        <v>68</v>
      </c>
      <c r="AU1196" s="12" t="s">
        <v>70</v>
      </c>
      <c r="AY1196" s="12" t="s">
        <v>67</v>
      </c>
      <c r="BE1196" s="128">
        <f t="shared" si="34"/>
        <v>0</v>
      </c>
      <c r="BF1196" s="128">
        <f t="shared" si="35"/>
        <v>0</v>
      </c>
      <c r="BG1196" s="128">
        <f t="shared" si="36"/>
        <v>0</v>
      </c>
      <c r="BH1196" s="128">
        <f t="shared" si="37"/>
        <v>0</v>
      </c>
      <c r="BI1196" s="128">
        <f t="shared" si="38"/>
        <v>0</v>
      </c>
      <c r="BJ1196" s="12" t="s">
        <v>37</v>
      </c>
      <c r="BK1196" s="128">
        <f t="shared" si="39"/>
        <v>0</v>
      </c>
      <c r="BL1196" s="12" t="s">
        <v>73</v>
      </c>
      <c r="BM1196" s="12" t="s">
        <v>1482</v>
      </c>
    </row>
    <row r="1197" spans="2:65" s="1" customFormat="1" ht="16.5" customHeight="1">
      <c r="B1197" s="23"/>
      <c r="C1197" s="118" t="s">
        <v>1483</v>
      </c>
      <c r="D1197" s="118" t="s">
        <v>68</v>
      </c>
      <c r="E1197" s="119" t="s">
        <v>1484</v>
      </c>
      <c r="F1197" s="120" t="s">
        <v>1485</v>
      </c>
      <c r="G1197" s="121" t="s">
        <v>121</v>
      </c>
      <c r="H1197" s="122">
        <v>12</v>
      </c>
      <c r="I1197" s="123"/>
      <c r="J1197" s="122">
        <f t="shared" si="30"/>
        <v>0</v>
      </c>
      <c r="K1197" s="120" t="s">
        <v>7</v>
      </c>
      <c r="L1197" s="33"/>
      <c r="M1197" s="124" t="s">
        <v>7</v>
      </c>
      <c r="N1197" s="125" t="s">
        <v>25</v>
      </c>
      <c r="O1197" s="24"/>
      <c r="P1197" s="126">
        <f t="shared" si="31"/>
        <v>0</v>
      </c>
      <c r="Q1197" s="126">
        <v>0</v>
      </c>
      <c r="R1197" s="126">
        <f t="shared" si="32"/>
        <v>0</v>
      </c>
      <c r="S1197" s="126">
        <v>0</v>
      </c>
      <c r="T1197" s="127">
        <f t="shared" si="33"/>
        <v>0</v>
      </c>
      <c r="AR1197" s="12" t="s">
        <v>73</v>
      </c>
      <c r="AT1197" s="12" t="s">
        <v>68</v>
      </c>
      <c r="AU1197" s="12" t="s">
        <v>70</v>
      </c>
      <c r="AY1197" s="12" t="s">
        <v>67</v>
      </c>
      <c r="BE1197" s="128">
        <f t="shared" si="34"/>
        <v>0</v>
      </c>
      <c r="BF1197" s="128">
        <f t="shared" si="35"/>
        <v>0</v>
      </c>
      <c r="BG1197" s="128">
        <f t="shared" si="36"/>
        <v>0</v>
      </c>
      <c r="BH1197" s="128">
        <f t="shared" si="37"/>
        <v>0</v>
      </c>
      <c r="BI1197" s="128">
        <f t="shared" si="38"/>
        <v>0</v>
      </c>
      <c r="BJ1197" s="12" t="s">
        <v>37</v>
      </c>
      <c r="BK1197" s="128">
        <f t="shared" si="39"/>
        <v>0</v>
      </c>
      <c r="BL1197" s="12" t="s">
        <v>73</v>
      </c>
      <c r="BM1197" s="12" t="s">
        <v>1486</v>
      </c>
    </row>
    <row r="1198" spans="2:65" s="1" customFormat="1" ht="16.5" customHeight="1">
      <c r="B1198" s="23"/>
      <c r="C1198" s="118" t="s">
        <v>1487</v>
      </c>
      <c r="D1198" s="118" t="s">
        <v>68</v>
      </c>
      <c r="E1198" s="119" t="s">
        <v>1488</v>
      </c>
      <c r="F1198" s="120" t="s">
        <v>1489</v>
      </c>
      <c r="G1198" s="121" t="s">
        <v>121</v>
      </c>
      <c r="H1198" s="122">
        <v>3</v>
      </c>
      <c r="I1198" s="123"/>
      <c r="J1198" s="122">
        <f t="shared" si="30"/>
        <v>0</v>
      </c>
      <c r="K1198" s="120" t="s">
        <v>7</v>
      </c>
      <c r="L1198" s="33"/>
      <c r="M1198" s="124" t="s">
        <v>7</v>
      </c>
      <c r="N1198" s="125" t="s">
        <v>25</v>
      </c>
      <c r="O1198" s="24"/>
      <c r="P1198" s="126">
        <f t="shared" si="31"/>
        <v>0</v>
      </c>
      <c r="Q1198" s="126">
        <v>0</v>
      </c>
      <c r="R1198" s="126">
        <f t="shared" si="32"/>
        <v>0</v>
      </c>
      <c r="S1198" s="126">
        <v>0</v>
      </c>
      <c r="T1198" s="127">
        <f t="shared" si="33"/>
        <v>0</v>
      </c>
      <c r="AR1198" s="12" t="s">
        <v>73</v>
      </c>
      <c r="AT1198" s="12" t="s">
        <v>68</v>
      </c>
      <c r="AU1198" s="12" t="s">
        <v>70</v>
      </c>
      <c r="AY1198" s="12" t="s">
        <v>67</v>
      </c>
      <c r="BE1198" s="128">
        <f t="shared" si="34"/>
        <v>0</v>
      </c>
      <c r="BF1198" s="128">
        <f t="shared" si="35"/>
        <v>0</v>
      </c>
      <c r="BG1198" s="128">
        <f t="shared" si="36"/>
        <v>0</v>
      </c>
      <c r="BH1198" s="128">
        <f t="shared" si="37"/>
        <v>0</v>
      </c>
      <c r="BI1198" s="128">
        <f t="shared" si="38"/>
        <v>0</v>
      </c>
      <c r="BJ1198" s="12" t="s">
        <v>37</v>
      </c>
      <c r="BK1198" s="128">
        <f t="shared" si="39"/>
        <v>0</v>
      </c>
      <c r="BL1198" s="12" t="s">
        <v>73</v>
      </c>
      <c r="BM1198" s="12" t="s">
        <v>1490</v>
      </c>
    </row>
    <row r="1199" spans="2:65" s="1" customFormat="1" ht="16.5" customHeight="1">
      <c r="B1199" s="23"/>
      <c r="C1199" s="118" t="s">
        <v>1491</v>
      </c>
      <c r="D1199" s="118" t="s">
        <v>68</v>
      </c>
      <c r="E1199" s="119" t="s">
        <v>1492</v>
      </c>
      <c r="F1199" s="120" t="s">
        <v>1493</v>
      </c>
      <c r="G1199" s="121" t="s">
        <v>69</v>
      </c>
      <c r="H1199" s="122">
        <v>3</v>
      </c>
      <c r="I1199" s="123"/>
      <c r="J1199" s="122">
        <f t="shared" si="30"/>
        <v>0</v>
      </c>
      <c r="K1199" s="120" t="s">
        <v>7</v>
      </c>
      <c r="L1199" s="33"/>
      <c r="M1199" s="124" t="s">
        <v>7</v>
      </c>
      <c r="N1199" s="125" t="s">
        <v>25</v>
      </c>
      <c r="O1199" s="24"/>
      <c r="P1199" s="126">
        <f t="shared" si="31"/>
        <v>0</v>
      </c>
      <c r="Q1199" s="126">
        <v>0</v>
      </c>
      <c r="R1199" s="126">
        <f t="shared" si="32"/>
        <v>0</v>
      </c>
      <c r="S1199" s="126">
        <v>0</v>
      </c>
      <c r="T1199" s="127">
        <f t="shared" si="33"/>
        <v>0</v>
      </c>
      <c r="AR1199" s="12" t="s">
        <v>73</v>
      </c>
      <c r="AT1199" s="12" t="s">
        <v>68</v>
      </c>
      <c r="AU1199" s="12" t="s">
        <v>70</v>
      </c>
      <c r="AY1199" s="12" t="s">
        <v>67</v>
      </c>
      <c r="BE1199" s="128">
        <f t="shared" si="34"/>
        <v>0</v>
      </c>
      <c r="BF1199" s="128">
        <f t="shared" si="35"/>
        <v>0</v>
      </c>
      <c r="BG1199" s="128">
        <f t="shared" si="36"/>
        <v>0</v>
      </c>
      <c r="BH1199" s="128">
        <f t="shared" si="37"/>
        <v>0</v>
      </c>
      <c r="BI1199" s="128">
        <f t="shared" si="38"/>
        <v>0</v>
      </c>
      <c r="BJ1199" s="12" t="s">
        <v>37</v>
      </c>
      <c r="BK1199" s="128">
        <f t="shared" si="39"/>
        <v>0</v>
      </c>
      <c r="BL1199" s="12" t="s">
        <v>73</v>
      </c>
      <c r="BM1199" s="12" t="s">
        <v>1494</v>
      </c>
    </row>
    <row r="1200" spans="2:65" s="1" customFormat="1" ht="16.5" customHeight="1">
      <c r="B1200" s="23"/>
      <c r="C1200" s="118" t="s">
        <v>1495</v>
      </c>
      <c r="D1200" s="118" t="s">
        <v>68</v>
      </c>
      <c r="E1200" s="119" t="s">
        <v>1496</v>
      </c>
      <c r="F1200" s="120" t="s">
        <v>1497</v>
      </c>
      <c r="G1200" s="121" t="s">
        <v>69</v>
      </c>
      <c r="H1200" s="122">
        <v>1</v>
      </c>
      <c r="I1200" s="123"/>
      <c r="J1200" s="122">
        <f t="shared" si="30"/>
        <v>0</v>
      </c>
      <c r="K1200" s="120" t="s">
        <v>7</v>
      </c>
      <c r="L1200" s="33"/>
      <c r="M1200" s="124" t="s">
        <v>7</v>
      </c>
      <c r="N1200" s="125" t="s">
        <v>25</v>
      </c>
      <c r="O1200" s="24"/>
      <c r="P1200" s="126">
        <f t="shared" si="31"/>
        <v>0</v>
      </c>
      <c r="Q1200" s="126">
        <v>0</v>
      </c>
      <c r="R1200" s="126">
        <f t="shared" si="32"/>
        <v>0</v>
      </c>
      <c r="S1200" s="126">
        <v>0</v>
      </c>
      <c r="T1200" s="127">
        <f t="shared" si="33"/>
        <v>0</v>
      </c>
      <c r="AR1200" s="12" t="s">
        <v>73</v>
      </c>
      <c r="AT1200" s="12" t="s">
        <v>68</v>
      </c>
      <c r="AU1200" s="12" t="s">
        <v>70</v>
      </c>
      <c r="AY1200" s="12" t="s">
        <v>67</v>
      </c>
      <c r="BE1200" s="128">
        <f t="shared" si="34"/>
        <v>0</v>
      </c>
      <c r="BF1200" s="128">
        <f t="shared" si="35"/>
        <v>0</v>
      </c>
      <c r="BG1200" s="128">
        <f t="shared" si="36"/>
        <v>0</v>
      </c>
      <c r="BH1200" s="128">
        <f t="shared" si="37"/>
        <v>0</v>
      </c>
      <c r="BI1200" s="128">
        <f t="shared" si="38"/>
        <v>0</v>
      </c>
      <c r="BJ1200" s="12" t="s">
        <v>37</v>
      </c>
      <c r="BK1200" s="128">
        <f t="shared" si="39"/>
        <v>0</v>
      </c>
      <c r="BL1200" s="12" t="s">
        <v>73</v>
      </c>
      <c r="BM1200" s="12" t="s">
        <v>1498</v>
      </c>
    </row>
    <row r="1201" spans="2:65" s="1" customFormat="1" ht="25.5" customHeight="1">
      <c r="B1201" s="23"/>
      <c r="C1201" s="118" t="s">
        <v>1499</v>
      </c>
      <c r="D1201" s="118" t="s">
        <v>68</v>
      </c>
      <c r="E1201" s="119" t="s">
        <v>1500</v>
      </c>
      <c r="F1201" s="120" t="s">
        <v>1501</v>
      </c>
      <c r="G1201" s="121" t="s">
        <v>69</v>
      </c>
      <c r="H1201" s="122">
        <v>1</v>
      </c>
      <c r="I1201" s="123"/>
      <c r="J1201" s="122">
        <f t="shared" si="30"/>
        <v>0</v>
      </c>
      <c r="K1201" s="120" t="s">
        <v>7</v>
      </c>
      <c r="L1201" s="33"/>
      <c r="M1201" s="124" t="s">
        <v>7</v>
      </c>
      <c r="N1201" s="125" t="s">
        <v>25</v>
      </c>
      <c r="O1201" s="24"/>
      <c r="P1201" s="126">
        <f t="shared" si="31"/>
        <v>0</v>
      </c>
      <c r="Q1201" s="126">
        <v>0</v>
      </c>
      <c r="R1201" s="126">
        <f t="shared" si="32"/>
        <v>0</v>
      </c>
      <c r="S1201" s="126">
        <v>0</v>
      </c>
      <c r="T1201" s="127">
        <f t="shared" si="33"/>
        <v>0</v>
      </c>
      <c r="AR1201" s="12" t="s">
        <v>73</v>
      </c>
      <c r="AT1201" s="12" t="s">
        <v>68</v>
      </c>
      <c r="AU1201" s="12" t="s">
        <v>70</v>
      </c>
      <c r="AY1201" s="12" t="s">
        <v>67</v>
      </c>
      <c r="BE1201" s="128">
        <f t="shared" si="34"/>
        <v>0</v>
      </c>
      <c r="BF1201" s="128">
        <f t="shared" si="35"/>
        <v>0</v>
      </c>
      <c r="BG1201" s="128">
        <f t="shared" si="36"/>
        <v>0</v>
      </c>
      <c r="BH1201" s="128">
        <f t="shared" si="37"/>
        <v>0</v>
      </c>
      <c r="BI1201" s="128">
        <f t="shared" si="38"/>
        <v>0</v>
      </c>
      <c r="BJ1201" s="12" t="s">
        <v>37</v>
      </c>
      <c r="BK1201" s="128">
        <f t="shared" si="39"/>
        <v>0</v>
      </c>
      <c r="BL1201" s="12" t="s">
        <v>73</v>
      </c>
      <c r="BM1201" s="12" t="s">
        <v>1502</v>
      </c>
    </row>
    <row r="1202" spans="2:65" s="1" customFormat="1" ht="16.5" customHeight="1">
      <c r="B1202" s="23"/>
      <c r="C1202" s="118" t="s">
        <v>1503</v>
      </c>
      <c r="D1202" s="118" t="s">
        <v>68</v>
      </c>
      <c r="E1202" s="119" t="s">
        <v>1504</v>
      </c>
      <c r="F1202" s="120" t="s">
        <v>1505</v>
      </c>
      <c r="G1202" s="121" t="s">
        <v>865</v>
      </c>
      <c r="H1202" s="123"/>
      <c r="I1202" s="123"/>
      <c r="J1202" s="122">
        <f t="shared" si="30"/>
        <v>0</v>
      </c>
      <c r="K1202" s="120" t="s">
        <v>122</v>
      </c>
      <c r="L1202" s="33"/>
      <c r="M1202" s="124" t="s">
        <v>7</v>
      </c>
      <c r="N1202" s="125" t="s">
        <v>25</v>
      </c>
      <c r="O1202" s="24"/>
      <c r="P1202" s="126">
        <f t="shared" si="31"/>
        <v>0</v>
      </c>
      <c r="Q1202" s="126">
        <v>0</v>
      </c>
      <c r="R1202" s="126">
        <f t="shared" si="32"/>
        <v>0</v>
      </c>
      <c r="S1202" s="126">
        <v>0</v>
      </c>
      <c r="T1202" s="127">
        <f t="shared" si="33"/>
        <v>0</v>
      </c>
      <c r="AR1202" s="12" t="s">
        <v>73</v>
      </c>
      <c r="AT1202" s="12" t="s">
        <v>68</v>
      </c>
      <c r="AU1202" s="12" t="s">
        <v>70</v>
      </c>
      <c r="AY1202" s="12" t="s">
        <v>67</v>
      </c>
      <c r="BE1202" s="128">
        <f t="shared" si="34"/>
        <v>0</v>
      </c>
      <c r="BF1202" s="128">
        <f t="shared" si="35"/>
        <v>0</v>
      </c>
      <c r="BG1202" s="128">
        <f t="shared" si="36"/>
        <v>0</v>
      </c>
      <c r="BH1202" s="128">
        <f t="shared" si="37"/>
        <v>0</v>
      </c>
      <c r="BI1202" s="128">
        <f t="shared" si="38"/>
        <v>0</v>
      </c>
      <c r="BJ1202" s="12" t="s">
        <v>37</v>
      </c>
      <c r="BK1202" s="128">
        <f t="shared" si="39"/>
        <v>0</v>
      </c>
      <c r="BL1202" s="12" t="s">
        <v>73</v>
      </c>
      <c r="BM1202" s="12" t="s">
        <v>1506</v>
      </c>
    </row>
    <row r="1203" spans="2:47" s="1" customFormat="1" ht="121.5">
      <c r="B1203" s="23"/>
      <c r="C1203" s="35"/>
      <c r="D1203" s="129" t="s">
        <v>124</v>
      </c>
      <c r="E1203" s="35"/>
      <c r="F1203" s="130" t="s">
        <v>1507</v>
      </c>
      <c r="G1203" s="35"/>
      <c r="H1203" s="35"/>
      <c r="I1203" s="91"/>
      <c r="J1203" s="35"/>
      <c r="K1203" s="35"/>
      <c r="L1203" s="33"/>
      <c r="M1203" s="131"/>
      <c r="N1203" s="24"/>
      <c r="O1203" s="24"/>
      <c r="P1203" s="24"/>
      <c r="Q1203" s="24"/>
      <c r="R1203" s="24"/>
      <c r="S1203" s="24"/>
      <c r="T1203" s="38"/>
      <c r="AT1203" s="12" t="s">
        <v>124</v>
      </c>
      <c r="AU1203" s="12" t="s">
        <v>70</v>
      </c>
    </row>
    <row r="1204" spans="2:63" s="5" customFormat="1" ht="22.35" customHeight="1">
      <c r="B1204" s="104"/>
      <c r="C1204" s="105"/>
      <c r="D1204" s="106" t="s">
        <v>35</v>
      </c>
      <c r="E1204" s="140" t="s">
        <v>1508</v>
      </c>
      <c r="F1204" s="140" t="s">
        <v>1509</v>
      </c>
      <c r="G1204" s="105"/>
      <c r="H1204" s="105"/>
      <c r="I1204" s="108"/>
      <c r="J1204" s="141">
        <f>BK1204</f>
        <v>0</v>
      </c>
      <c r="K1204" s="105"/>
      <c r="L1204" s="110"/>
      <c r="M1204" s="111"/>
      <c r="N1204" s="112"/>
      <c r="O1204" s="112"/>
      <c r="P1204" s="113">
        <f>SUM(P1205:P1214)</f>
        <v>0</v>
      </c>
      <c r="Q1204" s="112"/>
      <c r="R1204" s="113">
        <f>SUM(R1205:R1214)</f>
        <v>0</v>
      </c>
      <c r="S1204" s="112"/>
      <c r="T1204" s="114">
        <f>SUM(T1205:T1214)</f>
        <v>0</v>
      </c>
      <c r="AR1204" s="115" t="s">
        <v>38</v>
      </c>
      <c r="AT1204" s="116" t="s">
        <v>35</v>
      </c>
      <c r="AU1204" s="116" t="s">
        <v>38</v>
      </c>
      <c r="AY1204" s="115" t="s">
        <v>67</v>
      </c>
      <c r="BK1204" s="117">
        <f>SUM(BK1205:BK1214)</f>
        <v>0</v>
      </c>
    </row>
    <row r="1205" spans="2:65" s="1" customFormat="1" ht="16.5" customHeight="1">
      <c r="B1205" s="23"/>
      <c r="C1205" s="118" t="s">
        <v>1510</v>
      </c>
      <c r="D1205" s="118" t="s">
        <v>68</v>
      </c>
      <c r="E1205" s="119" t="s">
        <v>1511</v>
      </c>
      <c r="F1205" s="120" t="s">
        <v>1512</v>
      </c>
      <c r="G1205" s="121" t="s">
        <v>121</v>
      </c>
      <c r="H1205" s="122">
        <v>133.54</v>
      </c>
      <c r="I1205" s="123"/>
      <c r="J1205" s="122">
        <f>ROUND(I1205*H1205,1)</f>
        <v>0</v>
      </c>
      <c r="K1205" s="120" t="s">
        <v>7</v>
      </c>
      <c r="L1205" s="33"/>
      <c r="M1205" s="124" t="s">
        <v>7</v>
      </c>
      <c r="N1205" s="125" t="s">
        <v>25</v>
      </c>
      <c r="O1205" s="24"/>
      <c r="P1205" s="126">
        <f>O1205*H1205</f>
        <v>0</v>
      </c>
      <c r="Q1205" s="126">
        <v>0</v>
      </c>
      <c r="R1205" s="126">
        <f>Q1205*H1205</f>
        <v>0</v>
      </c>
      <c r="S1205" s="126">
        <v>0</v>
      </c>
      <c r="T1205" s="127">
        <f>S1205*H1205</f>
        <v>0</v>
      </c>
      <c r="AR1205" s="12" t="s">
        <v>73</v>
      </c>
      <c r="AT1205" s="12" t="s">
        <v>68</v>
      </c>
      <c r="AU1205" s="12" t="s">
        <v>70</v>
      </c>
      <c r="AY1205" s="12" t="s">
        <v>67</v>
      </c>
      <c r="BE1205" s="128">
        <f>IF(N1205="základní",J1205,0)</f>
        <v>0</v>
      </c>
      <c r="BF1205" s="128">
        <f>IF(N1205="snížená",J1205,0)</f>
        <v>0</v>
      </c>
      <c r="BG1205" s="128">
        <f>IF(N1205="zákl. přenesená",J1205,0)</f>
        <v>0</v>
      </c>
      <c r="BH1205" s="128">
        <f>IF(N1205="sníž. přenesená",J1205,0)</f>
        <v>0</v>
      </c>
      <c r="BI1205" s="128">
        <f>IF(N1205="nulová",J1205,0)</f>
        <v>0</v>
      </c>
      <c r="BJ1205" s="12" t="s">
        <v>37</v>
      </c>
      <c r="BK1205" s="128">
        <f>ROUND(I1205*H1205,1)</f>
        <v>0</v>
      </c>
      <c r="BL1205" s="12" t="s">
        <v>73</v>
      </c>
      <c r="BM1205" s="12" t="s">
        <v>1513</v>
      </c>
    </row>
    <row r="1206" spans="2:51" s="7" customFormat="1" ht="13.5">
      <c r="B1206" s="142"/>
      <c r="C1206" s="143"/>
      <c r="D1206" s="129" t="s">
        <v>126</v>
      </c>
      <c r="E1206" s="144" t="s">
        <v>7</v>
      </c>
      <c r="F1206" s="145" t="s">
        <v>1514</v>
      </c>
      <c r="G1206" s="143"/>
      <c r="H1206" s="144" t="s">
        <v>7</v>
      </c>
      <c r="I1206" s="146"/>
      <c r="J1206" s="143"/>
      <c r="K1206" s="143"/>
      <c r="L1206" s="147"/>
      <c r="M1206" s="148"/>
      <c r="N1206" s="149"/>
      <c r="O1206" s="149"/>
      <c r="P1206" s="149"/>
      <c r="Q1206" s="149"/>
      <c r="R1206" s="149"/>
      <c r="S1206" s="149"/>
      <c r="T1206" s="150"/>
      <c r="AT1206" s="151" t="s">
        <v>126</v>
      </c>
      <c r="AU1206" s="151" t="s">
        <v>70</v>
      </c>
      <c r="AV1206" s="7" t="s">
        <v>37</v>
      </c>
      <c r="AW1206" s="7" t="s">
        <v>18</v>
      </c>
      <c r="AX1206" s="7" t="s">
        <v>36</v>
      </c>
      <c r="AY1206" s="151" t="s">
        <v>67</v>
      </c>
    </row>
    <row r="1207" spans="2:51" s="8" customFormat="1" ht="13.5">
      <c r="B1207" s="152"/>
      <c r="C1207" s="153"/>
      <c r="D1207" s="129" t="s">
        <v>126</v>
      </c>
      <c r="E1207" s="154" t="s">
        <v>7</v>
      </c>
      <c r="F1207" s="155" t="s">
        <v>1515</v>
      </c>
      <c r="G1207" s="153"/>
      <c r="H1207" s="156">
        <v>133.54</v>
      </c>
      <c r="I1207" s="157"/>
      <c r="J1207" s="153"/>
      <c r="K1207" s="153"/>
      <c r="L1207" s="158"/>
      <c r="M1207" s="159"/>
      <c r="N1207" s="160"/>
      <c r="O1207" s="160"/>
      <c r="P1207" s="160"/>
      <c r="Q1207" s="160"/>
      <c r="R1207" s="160"/>
      <c r="S1207" s="160"/>
      <c r="T1207" s="161"/>
      <c r="AT1207" s="162" t="s">
        <v>126</v>
      </c>
      <c r="AU1207" s="162" t="s">
        <v>70</v>
      </c>
      <c r="AV1207" s="8" t="s">
        <v>38</v>
      </c>
      <c r="AW1207" s="8" t="s">
        <v>18</v>
      </c>
      <c r="AX1207" s="8" t="s">
        <v>36</v>
      </c>
      <c r="AY1207" s="162" t="s">
        <v>67</v>
      </c>
    </row>
    <row r="1208" spans="2:51" s="9" customFormat="1" ht="13.5">
      <c r="B1208" s="163"/>
      <c r="C1208" s="164"/>
      <c r="D1208" s="129" t="s">
        <v>126</v>
      </c>
      <c r="E1208" s="165" t="s">
        <v>7</v>
      </c>
      <c r="F1208" s="166" t="s">
        <v>155</v>
      </c>
      <c r="G1208" s="164"/>
      <c r="H1208" s="167">
        <v>133.54</v>
      </c>
      <c r="I1208" s="168"/>
      <c r="J1208" s="164"/>
      <c r="K1208" s="164"/>
      <c r="L1208" s="169"/>
      <c r="M1208" s="170"/>
      <c r="N1208" s="171"/>
      <c r="O1208" s="171"/>
      <c r="P1208" s="171"/>
      <c r="Q1208" s="171"/>
      <c r="R1208" s="171"/>
      <c r="S1208" s="171"/>
      <c r="T1208" s="172"/>
      <c r="AT1208" s="173" t="s">
        <v>126</v>
      </c>
      <c r="AU1208" s="173" t="s">
        <v>70</v>
      </c>
      <c r="AV1208" s="9" t="s">
        <v>71</v>
      </c>
      <c r="AW1208" s="9" t="s">
        <v>1</v>
      </c>
      <c r="AX1208" s="9" t="s">
        <v>37</v>
      </c>
      <c r="AY1208" s="173" t="s">
        <v>67</v>
      </c>
    </row>
    <row r="1209" spans="2:65" s="1" customFormat="1" ht="25.5" customHeight="1">
      <c r="B1209" s="23"/>
      <c r="C1209" s="174" t="s">
        <v>1516</v>
      </c>
      <c r="D1209" s="174" t="s">
        <v>179</v>
      </c>
      <c r="E1209" s="175" t="s">
        <v>1517</v>
      </c>
      <c r="F1209" s="176" t="s">
        <v>1518</v>
      </c>
      <c r="G1209" s="177" t="s">
        <v>69</v>
      </c>
      <c r="H1209" s="178">
        <v>1</v>
      </c>
      <c r="I1209" s="179"/>
      <c r="J1209" s="178">
        <f>ROUND(I1209*H1209,1)</f>
        <v>0</v>
      </c>
      <c r="K1209" s="176" t="s">
        <v>7</v>
      </c>
      <c r="L1209" s="180"/>
      <c r="M1209" s="181" t="s">
        <v>7</v>
      </c>
      <c r="N1209" s="182" t="s">
        <v>25</v>
      </c>
      <c r="O1209" s="24"/>
      <c r="P1209" s="126">
        <f>O1209*H1209</f>
        <v>0</v>
      </c>
      <c r="Q1209" s="126">
        <v>0</v>
      </c>
      <c r="R1209" s="126">
        <f>Q1209*H1209</f>
        <v>0</v>
      </c>
      <c r="S1209" s="126">
        <v>0</v>
      </c>
      <c r="T1209" s="127">
        <f>S1209*H1209</f>
        <v>0</v>
      </c>
      <c r="AR1209" s="12" t="s">
        <v>324</v>
      </c>
      <c r="AT1209" s="12" t="s">
        <v>179</v>
      </c>
      <c r="AU1209" s="12" t="s">
        <v>70</v>
      </c>
      <c r="AY1209" s="12" t="s">
        <v>67</v>
      </c>
      <c r="BE1209" s="128">
        <f>IF(N1209="základní",J1209,0)</f>
        <v>0</v>
      </c>
      <c r="BF1209" s="128">
        <f>IF(N1209="snížená",J1209,0)</f>
        <v>0</v>
      </c>
      <c r="BG1209" s="128">
        <f>IF(N1209="zákl. přenesená",J1209,0)</f>
        <v>0</v>
      </c>
      <c r="BH1209" s="128">
        <f>IF(N1209="sníž. přenesená",J1209,0)</f>
        <v>0</v>
      </c>
      <c r="BI1209" s="128">
        <f>IF(N1209="nulová",J1209,0)</f>
        <v>0</v>
      </c>
      <c r="BJ1209" s="12" t="s">
        <v>37</v>
      </c>
      <c r="BK1209" s="128">
        <f>ROUND(I1209*H1209,1)</f>
        <v>0</v>
      </c>
      <c r="BL1209" s="12" t="s">
        <v>73</v>
      </c>
      <c r="BM1209" s="12" t="s">
        <v>1519</v>
      </c>
    </row>
    <row r="1210" spans="2:65" s="1" customFormat="1" ht="25.5" customHeight="1">
      <c r="B1210" s="23"/>
      <c r="C1210" s="174" t="s">
        <v>1520</v>
      </c>
      <c r="D1210" s="174" t="s">
        <v>179</v>
      </c>
      <c r="E1210" s="175" t="s">
        <v>1521</v>
      </c>
      <c r="F1210" s="176" t="s">
        <v>1522</v>
      </c>
      <c r="G1210" s="177" t="s">
        <v>69</v>
      </c>
      <c r="H1210" s="178">
        <v>1</v>
      </c>
      <c r="I1210" s="179"/>
      <c r="J1210" s="178">
        <f>ROUND(I1210*H1210,1)</f>
        <v>0</v>
      </c>
      <c r="K1210" s="176" t="s">
        <v>7</v>
      </c>
      <c r="L1210" s="180"/>
      <c r="M1210" s="181" t="s">
        <v>7</v>
      </c>
      <c r="N1210" s="182" t="s">
        <v>25</v>
      </c>
      <c r="O1210" s="24"/>
      <c r="P1210" s="126">
        <f>O1210*H1210</f>
        <v>0</v>
      </c>
      <c r="Q1210" s="126">
        <v>0</v>
      </c>
      <c r="R1210" s="126">
        <f>Q1210*H1210</f>
        <v>0</v>
      </c>
      <c r="S1210" s="126">
        <v>0</v>
      </c>
      <c r="T1210" s="127">
        <f>S1210*H1210</f>
        <v>0</v>
      </c>
      <c r="AR1210" s="12" t="s">
        <v>324</v>
      </c>
      <c r="AT1210" s="12" t="s">
        <v>179</v>
      </c>
      <c r="AU1210" s="12" t="s">
        <v>70</v>
      </c>
      <c r="AY1210" s="12" t="s">
        <v>67</v>
      </c>
      <c r="BE1210" s="128">
        <f>IF(N1210="základní",J1210,0)</f>
        <v>0</v>
      </c>
      <c r="BF1210" s="128">
        <f>IF(N1210="snížená",J1210,0)</f>
        <v>0</v>
      </c>
      <c r="BG1210" s="128">
        <f>IF(N1210="zákl. přenesená",J1210,0)</f>
        <v>0</v>
      </c>
      <c r="BH1210" s="128">
        <f>IF(N1210="sníž. přenesená",J1210,0)</f>
        <v>0</v>
      </c>
      <c r="BI1210" s="128">
        <f>IF(N1210="nulová",J1210,0)</f>
        <v>0</v>
      </c>
      <c r="BJ1210" s="12" t="s">
        <v>37</v>
      </c>
      <c r="BK1210" s="128">
        <f>ROUND(I1210*H1210,1)</f>
        <v>0</v>
      </c>
      <c r="BL1210" s="12" t="s">
        <v>73</v>
      </c>
      <c r="BM1210" s="12" t="s">
        <v>1523</v>
      </c>
    </row>
    <row r="1211" spans="2:65" s="1" customFormat="1" ht="25.5" customHeight="1">
      <c r="B1211" s="23"/>
      <c r="C1211" s="174" t="s">
        <v>1524</v>
      </c>
      <c r="D1211" s="174" t="s">
        <v>179</v>
      </c>
      <c r="E1211" s="175" t="s">
        <v>1525</v>
      </c>
      <c r="F1211" s="176" t="s">
        <v>1526</v>
      </c>
      <c r="G1211" s="177" t="s">
        <v>69</v>
      </c>
      <c r="H1211" s="178">
        <v>1</v>
      </c>
      <c r="I1211" s="179"/>
      <c r="J1211" s="178">
        <f>ROUND(I1211*H1211,1)</f>
        <v>0</v>
      </c>
      <c r="K1211" s="176" t="s">
        <v>7</v>
      </c>
      <c r="L1211" s="180"/>
      <c r="M1211" s="181" t="s">
        <v>7</v>
      </c>
      <c r="N1211" s="182" t="s">
        <v>25</v>
      </c>
      <c r="O1211" s="24"/>
      <c r="P1211" s="126">
        <f>O1211*H1211</f>
        <v>0</v>
      </c>
      <c r="Q1211" s="126">
        <v>0</v>
      </c>
      <c r="R1211" s="126">
        <f>Q1211*H1211</f>
        <v>0</v>
      </c>
      <c r="S1211" s="126">
        <v>0</v>
      </c>
      <c r="T1211" s="127">
        <f>S1211*H1211</f>
        <v>0</v>
      </c>
      <c r="AR1211" s="12" t="s">
        <v>324</v>
      </c>
      <c r="AT1211" s="12" t="s">
        <v>179</v>
      </c>
      <c r="AU1211" s="12" t="s">
        <v>70</v>
      </c>
      <c r="AY1211" s="12" t="s">
        <v>67</v>
      </c>
      <c r="BE1211" s="128">
        <f>IF(N1211="základní",J1211,0)</f>
        <v>0</v>
      </c>
      <c r="BF1211" s="128">
        <f>IF(N1211="snížená",J1211,0)</f>
        <v>0</v>
      </c>
      <c r="BG1211" s="128">
        <f>IF(N1211="zákl. přenesená",J1211,0)</f>
        <v>0</v>
      </c>
      <c r="BH1211" s="128">
        <f>IF(N1211="sníž. přenesená",J1211,0)</f>
        <v>0</v>
      </c>
      <c r="BI1211" s="128">
        <f>IF(N1211="nulová",J1211,0)</f>
        <v>0</v>
      </c>
      <c r="BJ1211" s="12" t="s">
        <v>37</v>
      </c>
      <c r="BK1211" s="128">
        <f>ROUND(I1211*H1211,1)</f>
        <v>0</v>
      </c>
      <c r="BL1211" s="12" t="s">
        <v>73</v>
      </c>
      <c r="BM1211" s="12" t="s">
        <v>1527</v>
      </c>
    </row>
    <row r="1212" spans="2:65" s="1" customFormat="1" ht="16.5" customHeight="1">
      <c r="B1212" s="23"/>
      <c r="C1212" s="174" t="s">
        <v>1528</v>
      </c>
      <c r="D1212" s="174" t="s">
        <v>179</v>
      </c>
      <c r="E1212" s="175" t="s">
        <v>1529</v>
      </c>
      <c r="F1212" s="176" t="s">
        <v>1530</v>
      </c>
      <c r="G1212" s="177" t="s">
        <v>69</v>
      </c>
      <c r="H1212" s="178">
        <v>24</v>
      </c>
      <c r="I1212" s="179"/>
      <c r="J1212" s="178">
        <f>ROUND(I1212*H1212,1)</f>
        <v>0</v>
      </c>
      <c r="K1212" s="176" t="s">
        <v>7</v>
      </c>
      <c r="L1212" s="180"/>
      <c r="M1212" s="181" t="s">
        <v>7</v>
      </c>
      <c r="N1212" s="182" t="s">
        <v>25</v>
      </c>
      <c r="O1212" s="24"/>
      <c r="P1212" s="126">
        <f>O1212*H1212</f>
        <v>0</v>
      </c>
      <c r="Q1212" s="126">
        <v>0</v>
      </c>
      <c r="R1212" s="126">
        <f>Q1212*H1212</f>
        <v>0</v>
      </c>
      <c r="S1212" s="126">
        <v>0</v>
      </c>
      <c r="T1212" s="127">
        <f>S1212*H1212</f>
        <v>0</v>
      </c>
      <c r="AR1212" s="12" t="s">
        <v>324</v>
      </c>
      <c r="AT1212" s="12" t="s">
        <v>179</v>
      </c>
      <c r="AU1212" s="12" t="s">
        <v>70</v>
      </c>
      <c r="AY1212" s="12" t="s">
        <v>67</v>
      </c>
      <c r="BE1212" s="128">
        <f>IF(N1212="základní",J1212,0)</f>
        <v>0</v>
      </c>
      <c r="BF1212" s="128">
        <f>IF(N1212="snížená",J1212,0)</f>
        <v>0</v>
      </c>
      <c r="BG1212" s="128">
        <f>IF(N1212="zákl. přenesená",J1212,0)</f>
        <v>0</v>
      </c>
      <c r="BH1212" s="128">
        <f>IF(N1212="sníž. přenesená",J1212,0)</f>
        <v>0</v>
      </c>
      <c r="BI1212" s="128">
        <f>IF(N1212="nulová",J1212,0)</f>
        <v>0</v>
      </c>
      <c r="BJ1212" s="12" t="s">
        <v>37</v>
      </c>
      <c r="BK1212" s="128">
        <f>ROUND(I1212*H1212,1)</f>
        <v>0</v>
      </c>
      <c r="BL1212" s="12" t="s">
        <v>73</v>
      </c>
      <c r="BM1212" s="12" t="s">
        <v>1531</v>
      </c>
    </row>
    <row r="1213" spans="2:65" s="1" customFormat="1" ht="16.5" customHeight="1">
      <c r="B1213" s="23"/>
      <c r="C1213" s="118" t="s">
        <v>1532</v>
      </c>
      <c r="D1213" s="118" t="s">
        <v>68</v>
      </c>
      <c r="E1213" s="119" t="s">
        <v>1504</v>
      </c>
      <c r="F1213" s="120" t="s">
        <v>1505</v>
      </c>
      <c r="G1213" s="121" t="s">
        <v>865</v>
      </c>
      <c r="H1213" s="123"/>
      <c r="I1213" s="123"/>
      <c r="J1213" s="122">
        <f>ROUND(I1213*H1213,1)</f>
        <v>0</v>
      </c>
      <c r="K1213" s="120" t="s">
        <v>122</v>
      </c>
      <c r="L1213" s="33"/>
      <c r="M1213" s="124" t="s">
        <v>7</v>
      </c>
      <c r="N1213" s="125" t="s">
        <v>25</v>
      </c>
      <c r="O1213" s="24"/>
      <c r="P1213" s="126">
        <f>O1213*H1213</f>
        <v>0</v>
      </c>
      <c r="Q1213" s="126">
        <v>0</v>
      </c>
      <c r="R1213" s="126">
        <f>Q1213*H1213</f>
        <v>0</v>
      </c>
      <c r="S1213" s="126">
        <v>0</v>
      </c>
      <c r="T1213" s="127">
        <f>S1213*H1213</f>
        <v>0</v>
      </c>
      <c r="AR1213" s="12" t="s">
        <v>73</v>
      </c>
      <c r="AT1213" s="12" t="s">
        <v>68</v>
      </c>
      <c r="AU1213" s="12" t="s">
        <v>70</v>
      </c>
      <c r="AY1213" s="12" t="s">
        <v>67</v>
      </c>
      <c r="BE1213" s="128">
        <f>IF(N1213="základní",J1213,0)</f>
        <v>0</v>
      </c>
      <c r="BF1213" s="128">
        <f>IF(N1213="snížená",J1213,0)</f>
        <v>0</v>
      </c>
      <c r="BG1213" s="128">
        <f>IF(N1213="zákl. přenesená",J1213,0)</f>
        <v>0</v>
      </c>
      <c r="BH1213" s="128">
        <f>IF(N1213="sníž. přenesená",J1213,0)</f>
        <v>0</v>
      </c>
      <c r="BI1213" s="128">
        <f>IF(N1213="nulová",J1213,0)</f>
        <v>0</v>
      </c>
      <c r="BJ1213" s="12" t="s">
        <v>37</v>
      </c>
      <c r="BK1213" s="128">
        <f>ROUND(I1213*H1213,1)</f>
        <v>0</v>
      </c>
      <c r="BL1213" s="12" t="s">
        <v>73</v>
      </c>
      <c r="BM1213" s="12" t="s">
        <v>1533</v>
      </c>
    </row>
    <row r="1214" spans="2:47" s="1" customFormat="1" ht="121.5">
      <c r="B1214" s="23"/>
      <c r="C1214" s="35"/>
      <c r="D1214" s="129" t="s">
        <v>124</v>
      </c>
      <c r="E1214" s="35"/>
      <c r="F1214" s="130" t="s">
        <v>1507</v>
      </c>
      <c r="G1214" s="35"/>
      <c r="H1214" s="35"/>
      <c r="I1214" s="91"/>
      <c r="J1214" s="35"/>
      <c r="K1214" s="35"/>
      <c r="L1214" s="33"/>
      <c r="M1214" s="131"/>
      <c r="N1214" s="24"/>
      <c r="O1214" s="24"/>
      <c r="P1214" s="24"/>
      <c r="Q1214" s="24"/>
      <c r="R1214" s="24"/>
      <c r="S1214" s="24"/>
      <c r="T1214" s="38"/>
      <c r="AT1214" s="12" t="s">
        <v>124</v>
      </c>
      <c r="AU1214" s="12" t="s">
        <v>70</v>
      </c>
    </row>
    <row r="1215" spans="2:63" s="5" customFormat="1" ht="22.35" customHeight="1">
      <c r="B1215" s="104"/>
      <c r="C1215" s="105"/>
      <c r="D1215" s="106" t="s">
        <v>35</v>
      </c>
      <c r="E1215" s="140" t="s">
        <v>1534</v>
      </c>
      <c r="F1215" s="140" t="s">
        <v>1535</v>
      </c>
      <c r="G1215" s="105"/>
      <c r="H1215" s="105"/>
      <c r="I1215" s="108"/>
      <c r="J1215" s="141">
        <f>BK1215</f>
        <v>0</v>
      </c>
      <c r="K1215" s="105"/>
      <c r="L1215" s="110"/>
      <c r="M1215" s="111"/>
      <c r="N1215" s="112"/>
      <c r="O1215" s="112"/>
      <c r="P1215" s="113">
        <f>SUM(P1216:P1243)</f>
        <v>0</v>
      </c>
      <c r="Q1215" s="112"/>
      <c r="R1215" s="113">
        <f>SUM(R1216:R1243)</f>
        <v>25.977780999999997</v>
      </c>
      <c r="S1215" s="112"/>
      <c r="T1215" s="114">
        <f>SUM(T1216:T1243)</f>
        <v>0</v>
      </c>
      <c r="AR1215" s="115" t="s">
        <v>38</v>
      </c>
      <c r="AT1215" s="116" t="s">
        <v>35</v>
      </c>
      <c r="AU1215" s="116" t="s">
        <v>38</v>
      </c>
      <c r="AY1215" s="115" t="s">
        <v>67</v>
      </c>
      <c r="BK1215" s="117">
        <f>SUM(BK1216:BK1243)</f>
        <v>0</v>
      </c>
    </row>
    <row r="1216" spans="2:65" s="1" customFormat="1" ht="16.5" customHeight="1">
      <c r="B1216" s="23"/>
      <c r="C1216" s="118" t="s">
        <v>1536</v>
      </c>
      <c r="D1216" s="118" t="s">
        <v>68</v>
      </c>
      <c r="E1216" s="119" t="s">
        <v>1537</v>
      </c>
      <c r="F1216" s="120" t="s">
        <v>1538</v>
      </c>
      <c r="G1216" s="121" t="s">
        <v>121</v>
      </c>
      <c r="H1216" s="122">
        <v>98.78</v>
      </c>
      <c r="I1216" s="123"/>
      <c r="J1216" s="122">
        <f>ROUND(I1216*H1216,1)</f>
        <v>0</v>
      </c>
      <c r="K1216" s="120" t="s">
        <v>7</v>
      </c>
      <c r="L1216" s="33"/>
      <c r="M1216" s="124" t="s">
        <v>7</v>
      </c>
      <c r="N1216" s="125" t="s">
        <v>25</v>
      </c>
      <c r="O1216" s="24"/>
      <c r="P1216" s="126">
        <f>O1216*H1216</f>
        <v>0</v>
      </c>
      <c r="Q1216" s="126">
        <v>0.00079</v>
      </c>
      <c r="R1216" s="126">
        <f>Q1216*H1216</f>
        <v>0.0780362</v>
      </c>
      <c r="S1216" s="126">
        <v>0</v>
      </c>
      <c r="T1216" s="127">
        <f>S1216*H1216</f>
        <v>0</v>
      </c>
      <c r="AR1216" s="12" t="s">
        <v>73</v>
      </c>
      <c r="AT1216" s="12" t="s">
        <v>68</v>
      </c>
      <c r="AU1216" s="12" t="s">
        <v>70</v>
      </c>
      <c r="AY1216" s="12" t="s">
        <v>67</v>
      </c>
      <c r="BE1216" s="128">
        <f>IF(N1216="základní",J1216,0)</f>
        <v>0</v>
      </c>
      <c r="BF1216" s="128">
        <f>IF(N1216="snížená",J1216,0)</f>
        <v>0</v>
      </c>
      <c r="BG1216" s="128">
        <f>IF(N1216="zákl. přenesená",J1216,0)</f>
        <v>0</v>
      </c>
      <c r="BH1216" s="128">
        <f>IF(N1216="sníž. přenesená",J1216,0)</f>
        <v>0</v>
      </c>
      <c r="BI1216" s="128">
        <f>IF(N1216="nulová",J1216,0)</f>
        <v>0</v>
      </c>
      <c r="BJ1216" s="12" t="s">
        <v>37</v>
      </c>
      <c r="BK1216" s="128">
        <f>ROUND(I1216*H1216,1)</f>
        <v>0</v>
      </c>
      <c r="BL1216" s="12" t="s">
        <v>73</v>
      </c>
      <c r="BM1216" s="12" t="s">
        <v>1539</v>
      </c>
    </row>
    <row r="1217" spans="2:51" s="7" customFormat="1" ht="13.5">
      <c r="B1217" s="142"/>
      <c r="C1217" s="143"/>
      <c r="D1217" s="129" t="s">
        <v>126</v>
      </c>
      <c r="E1217" s="144" t="s">
        <v>7</v>
      </c>
      <c r="F1217" s="145" t="s">
        <v>342</v>
      </c>
      <c r="G1217" s="143"/>
      <c r="H1217" s="144" t="s">
        <v>7</v>
      </c>
      <c r="I1217" s="146"/>
      <c r="J1217" s="143"/>
      <c r="K1217" s="143"/>
      <c r="L1217" s="147"/>
      <c r="M1217" s="148"/>
      <c r="N1217" s="149"/>
      <c r="O1217" s="149"/>
      <c r="P1217" s="149"/>
      <c r="Q1217" s="149"/>
      <c r="R1217" s="149"/>
      <c r="S1217" s="149"/>
      <c r="T1217" s="150"/>
      <c r="AT1217" s="151" t="s">
        <v>126</v>
      </c>
      <c r="AU1217" s="151" t="s">
        <v>70</v>
      </c>
      <c r="AV1217" s="7" t="s">
        <v>37</v>
      </c>
      <c r="AW1217" s="7" t="s">
        <v>18</v>
      </c>
      <c r="AX1217" s="7" t="s">
        <v>36</v>
      </c>
      <c r="AY1217" s="151" t="s">
        <v>67</v>
      </c>
    </row>
    <row r="1218" spans="2:51" s="8" customFormat="1" ht="13.5">
      <c r="B1218" s="152"/>
      <c r="C1218" s="153"/>
      <c r="D1218" s="129" t="s">
        <v>126</v>
      </c>
      <c r="E1218" s="154" t="s">
        <v>7</v>
      </c>
      <c r="F1218" s="155" t="s">
        <v>1540</v>
      </c>
      <c r="G1218" s="153"/>
      <c r="H1218" s="156">
        <v>3.6</v>
      </c>
      <c r="I1218" s="157"/>
      <c r="J1218" s="153"/>
      <c r="K1218" s="153"/>
      <c r="L1218" s="158"/>
      <c r="M1218" s="159"/>
      <c r="N1218" s="160"/>
      <c r="O1218" s="160"/>
      <c r="P1218" s="160"/>
      <c r="Q1218" s="160"/>
      <c r="R1218" s="160"/>
      <c r="S1218" s="160"/>
      <c r="T1218" s="161"/>
      <c r="AT1218" s="162" t="s">
        <v>126</v>
      </c>
      <c r="AU1218" s="162" t="s">
        <v>70</v>
      </c>
      <c r="AV1218" s="8" t="s">
        <v>38</v>
      </c>
      <c r="AW1218" s="8" t="s">
        <v>18</v>
      </c>
      <c r="AX1218" s="8" t="s">
        <v>36</v>
      </c>
      <c r="AY1218" s="162" t="s">
        <v>67</v>
      </c>
    </row>
    <row r="1219" spans="2:51" s="7" customFormat="1" ht="13.5">
      <c r="B1219" s="142"/>
      <c r="C1219" s="143"/>
      <c r="D1219" s="129" t="s">
        <v>126</v>
      </c>
      <c r="E1219" s="144" t="s">
        <v>7</v>
      </c>
      <c r="F1219" s="145" t="s">
        <v>720</v>
      </c>
      <c r="G1219" s="143"/>
      <c r="H1219" s="144" t="s">
        <v>7</v>
      </c>
      <c r="I1219" s="146"/>
      <c r="J1219" s="143"/>
      <c r="K1219" s="143"/>
      <c r="L1219" s="147"/>
      <c r="M1219" s="148"/>
      <c r="N1219" s="149"/>
      <c r="O1219" s="149"/>
      <c r="P1219" s="149"/>
      <c r="Q1219" s="149"/>
      <c r="R1219" s="149"/>
      <c r="S1219" s="149"/>
      <c r="T1219" s="150"/>
      <c r="AT1219" s="151" t="s">
        <v>126</v>
      </c>
      <c r="AU1219" s="151" t="s">
        <v>70</v>
      </c>
      <c r="AV1219" s="7" t="s">
        <v>37</v>
      </c>
      <c r="AW1219" s="7" t="s">
        <v>18</v>
      </c>
      <c r="AX1219" s="7" t="s">
        <v>36</v>
      </c>
      <c r="AY1219" s="151" t="s">
        <v>67</v>
      </c>
    </row>
    <row r="1220" spans="2:51" s="8" customFormat="1" ht="13.5">
      <c r="B1220" s="152"/>
      <c r="C1220" s="153"/>
      <c r="D1220" s="129" t="s">
        <v>126</v>
      </c>
      <c r="E1220" s="154" t="s">
        <v>7</v>
      </c>
      <c r="F1220" s="155" t="s">
        <v>1541</v>
      </c>
      <c r="G1220" s="153"/>
      <c r="H1220" s="156">
        <v>91.98</v>
      </c>
      <c r="I1220" s="157"/>
      <c r="J1220" s="153"/>
      <c r="K1220" s="153"/>
      <c r="L1220" s="158"/>
      <c r="M1220" s="159"/>
      <c r="N1220" s="160"/>
      <c r="O1220" s="160"/>
      <c r="P1220" s="160"/>
      <c r="Q1220" s="160"/>
      <c r="R1220" s="160"/>
      <c r="S1220" s="160"/>
      <c r="T1220" s="161"/>
      <c r="AT1220" s="162" t="s">
        <v>126</v>
      </c>
      <c r="AU1220" s="162" t="s">
        <v>70</v>
      </c>
      <c r="AV1220" s="8" t="s">
        <v>38</v>
      </c>
      <c r="AW1220" s="8" t="s">
        <v>18</v>
      </c>
      <c r="AX1220" s="8" t="s">
        <v>36</v>
      </c>
      <c r="AY1220" s="162" t="s">
        <v>67</v>
      </c>
    </row>
    <row r="1221" spans="2:51" s="7" customFormat="1" ht="13.5">
      <c r="B1221" s="142"/>
      <c r="C1221" s="143"/>
      <c r="D1221" s="129" t="s">
        <v>126</v>
      </c>
      <c r="E1221" s="144" t="s">
        <v>7</v>
      </c>
      <c r="F1221" s="145" t="s">
        <v>427</v>
      </c>
      <c r="G1221" s="143"/>
      <c r="H1221" s="144" t="s">
        <v>7</v>
      </c>
      <c r="I1221" s="146"/>
      <c r="J1221" s="143"/>
      <c r="K1221" s="143"/>
      <c r="L1221" s="147"/>
      <c r="M1221" s="148"/>
      <c r="N1221" s="149"/>
      <c r="O1221" s="149"/>
      <c r="P1221" s="149"/>
      <c r="Q1221" s="149"/>
      <c r="R1221" s="149"/>
      <c r="S1221" s="149"/>
      <c r="T1221" s="150"/>
      <c r="AT1221" s="151" t="s">
        <v>126</v>
      </c>
      <c r="AU1221" s="151" t="s">
        <v>70</v>
      </c>
      <c r="AV1221" s="7" t="s">
        <v>37</v>
      </c>
      <c r="AW1221" s="7" t="s">
        <v>18</v>
      </c>
      <c r="AX1221" s="7" t="s">
        <v>36</v>
      </c>
      <c r="AY1221" s="151" t="s">
        <v>67</v>
      </c>
    </row>
    <row r="1222" spans="2:51" s="8" customFormat="1" ht="13.5">
      <c r="B1222" s="152"/>
      <c r="C1222" s="153"/>
      <c r="D1222" s="129" t="s">
        <v>126</v>
      </c>
      <c r="E1222" s="154" t="s">
        <v>7</v>
      </c>
      <c r="F1222" s="155" t="s">
        <v>1542</v>
      </c>
      <c r="G1222" s="153"/>
      <c r="H1222" s="156">
        <v>3.2</v>
      </c>
      <c r="I1222" s="157"/>
      <c r="J1222" s="153"/>
      <c r="K1222" s="153"/>
      <c r="L1222" s="158"/>
      <c r="M1222" s="159"/>
      <c r="N1222" s="160"/>
      <c r="O1222" s="160"/>
      <c r="P1222" s="160"/>
      <c r="Q1222" s="160"/>
      <c r="R1222" s="160"/>
      <c r="S1222" s="160"/>
      <c r="T1222" s="161"/>
      <c r="AT1222" s="162" t="s">
        <v>126</v>
      </c>
      <c r="AU1222" s="162" t="s">
        <v>70</v>
      </c>
      <c r="AV1222" s="8" t="s">
        <v>38</v>
      </c>
      <c r="AW1222" s="8" t="s">
        <v>18</v>
      </c>
      <c r="AX1222" s="8" t="s">
        <v>36</v>
      </c>
      <c r="AY1222" s="162" t="s">
        <v>67</v>
      </c>
    </row>
    <row r="1223" spans="2:51" s="9" customFormat="1" ht="13.5">
      <c r="B1223" s="163"/>
      <c r="C1223" s="164"/>
      <c r="D1223" s="129" t="s">
        <v>126</v>
      </c>
      <c r="E1223" s="165" t="s">
        <v>7</v>
      </c>
      <c r="F1223" s="166" t="s">
        <v>155</v>
      </c>
      <c r="G1223" s="164"/>
      <c r="H1223" s="167">
        <v>98.78</v>
      </c>
      <c r="I1223" s="168"/>
      <c r="J1223" s="164"/>
      <c r="K1223" s="164"/>
      <c r="L1223" s="169"/>
      <c r="M1223" s="170"/>
      <c r="N1223" s="171"/>
      <c r="O1223" s="171"/>
      <c r="P1223" s="171"/>
      <c r="Q1223" s="171"/>
      <c r="R1223" s="171"/>
      <c r="S1223" s="171"/>
      <c r="T1223" s="172"/>
      <c r="AT1223" s="173" t="s">
        <v>126</v>
      </c>
      <c r="AU1223" s="173" t="s">
        <v>70</v>
      </c>
      <c r="AV1223" s="9" t="s">
        <v>71</v>
      </c>
      <c r="AW1223" s="9" t="s">
        <v>18</v>
      </c>
      <c r="AX1223" s="9" t="s">
        <v>37</v>
      </c>
      <c r="AY1223" s="173" t="s">
        <v>67</v>
      </c>
    </row>
    <row r="1224" spans="2:65" s="1" customFormat="1" ht="16.5" customHeight="1">
      <c r="B1224" s="23"/>
      <c r="C1224" s="174" t="s">
        <v>1543</v>
      </c>
      <c r="D1224" s="174" t="s">
        <v>179</v>
      </c>
      <c r="E1224" s="175" t="s">
        <v>1544</v>
      </c>
      <c r="F1224" s="176" t="s">
        <v>1545</v>
      </c>
      <c r="G1224" s="177" t="s">
        <v>121</v>
      </c>
      <c r="H1224" s="178">
        <v>108.66</v>
      </c>
      <c r="I1224" s="179"/>
      <c r="J1224" s="178">
        <f>ROUND(I1224*H1224,1)</f>
        <v>0</v>
      </c>
      <c r="K1224" s="176" t="s">
        <v>7</v>
      </c>
      <c r="L1224" s="180"/>
      <c r="M1224" s="181" t="s">
        <v>7</v>
      </c>
      <c r="N1224" s="182" t="s">
        <v>25</v>
      </c>
      <c r="O1224" s="24"/>
      <c r="P1224" s="126">
        <f>O1224*H1224</f>
        <v>0</v>
      </c>
      <c r="Q1224" s="126">
        <v>0.086</v>
      </c>
      <c r="R1224" s="126">
        <f>Q1224*H1224</f>
        <v>9.344759999999999</v>
      </c>
      <c r="S1224" s="126">
        <v>0</v>
      </c>
      <c r="T1224" s="127">
        <f>S1224*H1224</f>
        <v>0</v>
      </c>
      <c r="AR1224" s="12" t="s">
        <v>324</v>
      </c>
      <c r="AT1224" s="12" t="s">
        <v>179</v>
      </c>
      <c r="AU1224" s="12" t="s">
        <v>70</v>
      </c>
      <c r="AY1224" s="12" t="s">
        <v>67</v>
      </c>
      <c r="BE1224" s="128">
        <f>IF(N1224="základní",J1224,0)</f>
        <v>0</v>
      </c>
      <c r="BF1224" s="128">
        <f>IF(N1224="snížená",J1224,0)</f>
        <v>0</v>
      </c>
      <c r="BG1224" s="128">
        <f>IF(N1224="zákl. přenesená",J1224,0)</f>
        <v>0</v>
      </c>
      <c r="BH1224" s="128">
        <f>IF(N1224="sníž. přenesená",J1224,0)</f>
        <v>0</v>
      </c>
      <c r="BI1224" s="128">
        <f>IF(N1224="nulová",J1224,0)</f>
        <v>0</v>
      </c>
      <c r="BJ1224" s="12" t="s">
        <v>37</v>
      </c>
      <c r="BK1224" s="128">
        <f>ROUND(I1224*H1224,1)</f>
        <v>0</v>
      </c>
      <c r="BL1224" s="12" t="s">
        <v>73</v>
      </c>
      <c r="BM1224" s="12" t="s">
        <v>1546</v>
      </c>
    </row>
    <row r="1225" spans="2:65" s="1" customFormat="1" ht="16.5" customHeight="1">
      <c r="B1225" s="23"/>
      <c r="C1225" s="118" t="s">
        <v>1547</v>
      </c>
      <c r="D1225" s="118" t="s">
        <v>68</v>
      </c>
      <c r="E1225" s="119" t="s">
        <v>1548</v>
      </c>
      <c r="F1225" s="120" t="s">
        <v>1549</v>
      </c>
      <c r="G1225" s="121" t="s">
        <v>131</v>
      </c>
      <c r="H1225" s="122">
        <v>167.09</v>
      </c>
      <c r="I1225" s="123"/>
      <c r="J1225" s="122">
        <f>ROUND(I1225*H1225,1)</f>
        <v>0</v>
      </c>
      <c r="K1225" s="120" t="s">
        <v>7</v>
      </c>
      <c r="L1225" s="33"/>
      <c r="M1225" s="124" t="s">
        <v>7</v>
      </c>
      <c r="N1225" s="125" t="s">
        <v>25</v>
      </c>
      <c r="O1225" s="24"/>
      <c r="P1225" s="126">
        <f>O1225*H1225</f>
        <v>0</v>
      </c>
      <c r="Q1225" s="126">
        <v>0.00416</v>
      </c>
      <c r="R1225" s="126">
        <f>Q1225*H1225</f>
        <v>0.6950944</v>
      </c>
      <c r="S1225" s="126">
        <v>0</v>
      </c>
      <c r="T1225" s="127">
        <f>S1225*H1225</f>
        <v>0</v>
      </c>
      <c r="AR1225" s="12" t="s">
        <v>73</v>
      </c>
      <c r="AT1225" s="12" t="s">
        <v>68</v>
      </c>
      <c r="AU1225" s="12" t="s">
        <v>70</v>
      </c>
      <c r="AY1225" s="12" t="s">
        <v>67</v>
      </c>
      <c r="BE1225" s="128">
        <f>IF(N1225="základní",J1225,0)</f>
        <v>0</v>
      </c>
      <c r="BF1225" s="128">
        <f>IF(N1225="snížená",J1225,0)</f>
        <v>0</v>
      </c>
      <c r="BG1225" s="128">
        <f>IF(N1225="zákl. přenesená",J1225,0)</f>
        <v>0</v>
      </c>
      <c r="BH1225" s="128">
        <f>IF(N1225="sníž. přenesená",J1225,0)</f>
        <v>0</v>
      </c>
      <c r="BI1225" s="128">
        <f>IF(N1225="nulová",J1225,0)</f>
        <v>0</v>
      </c>
      <c r="BJ1225" s="12" t="s">
        <v>37</v>
      </c>
      <c r="BK1225" s="128">
        <f>ROUND(I1225*H1225,1)</f>
        <v>0</v>
      </c>
      <c r="BL1225" s="12" t="s">
        <v>73</v>
      </c>
      <c r="BM1225" s="12" t="s">
        <v>1550</v>
      </c>
    </row>
    <row r="1226" spans="2:51" s="7" customFormat="1" ht="13.5">
      <c r="B1226" s="142"/>
      <c r="C1226" s="143"/>
      <c r="D1226" s="129" t="s">
        <v>126</v>
      </c>
      <c r="E1226" s="144" t="s">
        <v>7</v>
      </c>
      <c r="F1226" s="145" t="s">
        <v>342</v>
      </c>
      <c r="G1226" s="143"/>
      <c r="H1226" s="144" t="s">
        <v>7</v>
      </c>
      <c r="I1226" s="146"/>
      <c r="J1226" s="143"/>
      <c r="K1226" s="143"/>
      <c r="L1226" s="147"/>
      <c r="M1226" s="148"/>
      <c r="N1226" s="149"/>
      <c r="O1226" s="149"/>
      <c r="P1226" s="149"/>
      <c r="Q1226" s="149"/>
      <c r="R1226" s="149"/>
      <c r="S1226" s="149"/>
      <c r="T1226" s="150"/>
      <c r="AT1226" s="151" t="s">
        <v>126</v>
      </c>
      <c r="AU1226" s="151" t="s">
        <v>70</v>
      </c>
      <c r="AV1226" s="7" t="s">
        <v>37</v>
      </c>
      <c r="AW1226" s="7" t="s">
        <v>18</v>
      </c>
      <c r="AX1226" s="7" t="s">
        <v>36</v>
      </c>
      <c r="AY1226" s="151" t="s">
        <v>67</v>
      </c>
    </row>
    <row r="1227" spans="2:51" s="8" customFormat="1" ht="13.5">
      <c r="B1227" s="152"/>
      <c r="C1227" s="153"/>
      <c r="D1227" s="129" t="s">
        <v>126</v>
      </c>
      <c r="E1227" s="154" t="s">
        <v>7</v>
      </c>
      <c r="F1227" s="155" t="s">
        <v>1174</v>
      </c>
      <c r="G1227" s="153"/>
      <c r="H1227" s="156">
        <v>2.76</v>
      </c>
      <c r="I1227" s="157"/>
      <c r="J1227" s="153"/>
      <c r="K1227" s="153"/>
      <c r="L1227" s="158"/>
      <c r="M1227" s="159"/>
      <c r="N1227" s="160"/>
      <c r="O1227" s="160"/>
      <c r="P1227" s="160"/>
      <c r="Q1227" s="160"/>
      <c r="R1227" s="160"/>
      <c r="S1227" s="160"/>
      <c r="T1227" s="161"/>
      <c r="AT1227" s="162" t="s">
        <v>126</v>
      </c>
      <c r="AU1227" s="162" t="s">
        <v>70</v>
      </c>
      <c r="AV1227" s="8" t="s">
        <v>38</v>
      </c>
      <c r="AW1227" s="8" t="s">
        <v>18</v>
      </c>
      <c r="AX1227" s="8" t="s">
        <v>36</v>
      </c>
      <c r="AY1227" s="162" t="s">
        <v>67</v>
      </c>
    </row>
    <row r="1228" spans="2:51" s="7" customFormat="1" ht="13.5">
      <c r="B1228" s="142"/>
      <c r="C1228" s="143"/>
      <c r="D1228" s="129" t="s">
        <v>126</v>
      </c>
      <c r="E1228" s="144" t="s">
        <v>7</v>
      </c>
      <c r="F1228" s="145" t="s">
        <v>720</v>
      </c>
      <c r="G1228" s="143"/>
      <c r="H1228" s="144" t="s">
        <v>7</v>
      </c>
      <c r="I1228" s="146"/>
      <c r="J1228" s="143"/>
      <c r="K1228" s="143"/>
      <c r="L1228" s="147"/>
      <c r="M1228" s="148"/>
      <c r="N1228" s="149"/>
      <c r="O1228" s="149"/>
      <c r="P1228" s="149"/>
      <c r="Q1228" s="149"/>
      <c r="R1228" s="149"/>
      <c r="S1228" s="149"/>
      <c r="T1228" s="150"/>
      <c r="AT1228" s="151" t="s">
        <v>126</v>
      </c>
      <c r="AU1228" s="151" t="s">
        <v>70</v>
      </c>
      <c r="AV1228" s="7" t="s">
        <v>37</v>
      </c>
      <c r="AW1228" s="7" t="s">
        <v>18</v>
      </c>
      <c r="AX1228" s="7" t="s">
        <v>36</v>
      </c>
      <c r="AY1228" s="151" t="s">
        <v>67</v>
      </c>
    </row>
    <row r="1229" spans="2:51" s="8" customFormat="1" ht="13.5">
      <c r="B1229" s="152"/>
      <c r="C1229" s="153"/>
      <c r="D1229" s="129" t="s">
        <v>126</v>
      </c>
      <c r="E1229" s="154" t="s">
        <v>7</v>
      </c>
      <c r="F1229" s="155" t="s">
        <v>1175</v>
      </c>
      <c r="G1229" s="153"/>
      <c r="H1229" s="156">
        <v>159.62</v>
      </c>
      <c r="I1229" s="157"/>
      <c r="J1229" s="153"/>
      <c r="K1229" s="153"/>
      <c r="L1229" s="158"/>
      <c r="M1229" s="159"/>
      <c r="N1229" s="160"/>
      <c r="O1229" s="160"/>
      <c r="P1229" s="160"/>
      <c r="Q1229" s="160"/>
      <c r="R1229" s="160"/>
      <c r="S1229" s="160"/>
      <c r="T1229" s="161"/>
      <c r="AT1229" s="162" t="s">
        <v>126</v>
      </c>
      <c r="AU1229" s="162" t="s">
        <v>70</v>
      </c>
      <c r="AV1229" s="8" t="s">
        <v>38</v>
      </c>
      <c r="AW1229" s="8" t="s">
        <v>18</v>
      </c>
      <c r="AX1229" s="8" t="s">
        <v>36</v>
      </c>
      <c r="AY1229" s="162" t="s">
        <v>67</v>
      </c>
    </row>
    <row r="1230" spans="2:51" s="7" customFormat="1" ht="13.5">
      <c r="B1230" s="142"/>
      <c r="C1230" s="143"/>
      <c r="D1230" s="129" t="s">
        <v>126</v>
      </c>
      <c r="E1230" s="144" t="s">
        <v>7</v>
      </c>
      <c r="F1230" s="145" t="s">
        <v>426</v>
      </c>
      <c r="G1230" s="143"/>
      <c r="H1230" s="144" t="s">
        <v>7</v>
      </c>
      <c r="I1230" s="146"/>
      <c r="J1230" s="143"/>
      <c r="K1230" s="143"/>
      <c r="L1230" s="147"/>
      <c r="M1230" s="148"/>
      <c r="N1230" s="149"/>
      <c r="O1230" s="149"/>
      <c r="P1230" s="149"/>
      <c r="Q1230" s="149"/>
      <c r="R1230" s="149"/>
      <c r="S1230" s="149"/>
      <c r="T1230" s="150"/>
      <c r="AT1230" s="151" t="s">
        <v>126</v>
      </c>
      <c r="AU1230" s="151" t="s">
        <v>70</v>
      </c>
      <c r="AV1230" s="7" t="s">
        <v>37</v>
      </c>
      <c r="AW1230" s="7" t="s">
        <v>18</v>
      </c>
      <c r="AX1230" s="7" t="s">
        <v>36</v>
      </c>
      <c r="AY1230" s="151" t="s">
        <v>67</v>
      </c>
    </row>
    <row r="1231" spans="2:51" s="8" customFormat="1" ht="13.5">
      <c r="B1231" s="152"/>
      <c r="C1231" s="153"/>
      <c r="D1231" s="129" t="s">
        <v>126</v>
      </c>
      <c r="E1231" s="154" t="s">
        <v>7</v>
      </c>
      <c r="F1231" s="155" t="s">
        <v>1176</v>
      </c>
      <c r="G1231" s="153"/>
      <c r="H1231" s="156">
        <v>1.6</v>
      </c>
      <c r="I1231" s="157"/>
      <c r="J1231" s="153"/>
      <c r="K1231" s="153"/>
      <c r="L1231" s="158"/>
      <c r="M1231" s="159"/>
      <c r="N1231" s="160"/>
      <c r="O1231" s="160"/>
      <c r="P1231" s="160"/>
      <c r="Q1231" s="160"/>
      <c r="R1231" s="160"/>
      <c r="S1231" s="160"/>
      <c r="T1231" s="161"/>
      <c r="AT1231" s="162" t="s">
        <v>126</v>
      </c>
      <c r="AU1231" s="162" t="s">
        <v>70</v>
      </c>
      <c r="AV1231" s="8" t="s">
        <v>38</v>
      </c>
      <c r="AW1231" s="8" t="s">
        <v>18</v>
      </c>
      <c r="AX1231" s="8" t="s">
        <v>36</v>
      </c>
      <c r="AY1231" s="162" t="s">
        <v>67</v>
      </c>
    </row>
    <row r="1232" spans="2:51" s="7" customFormat="1" ht="13.5">
      <c r="B1232" s="142"/>
      <c r="C1232" s="143"/>
      <c r="D1232" s="129" t="s">
        <v>126</v>
      </c>
      <c r="E1232" s="144" t="s">
        <v>7</v>
      </c>
      <c r="F1232" s="145" t="s">
        <v>427</v>
      </c>
      <c r="G1232" s="143"/>
      <c r="H1232" s="144" t="s">
        <v>7</v>
      </c>
      <c r="I1232" s="146"/>
      <c r="J1232" s="143"/>
      <c r="K1232" s="143"/>
      <c r="L1232" s="147"/>
      <c r="M1232" s="148"/>
      <c r="N1232" s="149"/>
      <c r="O1232" s="149"/>
      <c r="P1232" s="149"/>
      <c r="Q1232" s="149"/>
      <c r="R1232" s="149"/>
      <c r="S1232" s="149"/>
      <c r="T1232" s="150"/>
      <c r="AT1232" s="151" t="s">
        <v>126</v>
      </c>
      <c r="AU1232" s="151" t="s">
        <v>70</v>
      </c>
      <c r="AV1232" s="7" t="s">
        <v>37</v>
      </c>
      <c r="AW1232" s="7" t="s">
        <v>18</v>
      </c>
      <c r="AX1232" s="7" t="s">
        <v>36</v>
      </c>
      <c r="AY1232" s="151" t="s">
        <v>67</v>
      </c>
    </row>
    <row r="1233" spans="2:51" s="8" customFormat="1" ht="13.5">
      <c r="B1233" s="152"/>
      <c r="C1233" s="153"/>
      <c r="D1233" s="129" t="s">
        <v>126</v>
      </c>
      <c r="E1233" s="154" t="s">
        <v>7</v>
      </c>
      <c r="F1233" s="155" t="s">
        <v>1177</v>
      </c>
      <c r="G1233" s="153"/>
      <c r="H1233" s="156">
        <v>3.11</v>
      </c>
      <c r="I1233" s="157"/>
      <c r="J1233" s="153"/>
      <c r="K1233" s="153"/>
      <c r="L1233" s="158"/>
      <c r="M1233" s="159"/>
      <c r="N1233" s="160"/>
      <c r="O1233" s="160"/>
      <c r="P1233" s="160"/>
      <c r="Q1233" s="160"/>
      <c r="R1233" s="160"/>
      <c r="S1233" s="160"/>
      <c r="T1233" s="161"/>
      <c r="AT1233" s="162" t="s">
        <v>126</v>
      </c>
      <c r="AU1233" s="162" t="s">
        <v>70</v>
      </c>
      <c r="AV1233" s="8" t="s">
        <v>38</v>
      </c>
      <c r="AW1233" s="8" t="s">
        <v>18</v>
      </c>
      <c r="AX1233" s="8" t="s">
        <v>36</v>
      </c>
      <c r="AY1233" s="162" t="s">
        <v>67</v>
      </c>
    </row>
    <row r="1234" spans="2:51" s="9" customFormat="1" ht="13.5">
      <c r="B1234" s="163"/>
      <c r="C1234" s="164"/>
      <c r="D1234" s="129" t="s">
        <v>126</v>
      </c>
      <c r="E1234" s="165" t="s">
        <v>7</v>
      </c>
      <c r="F1234" s="166" t="s">
        <v>155</v>
      </c>
      <c r="G1234" s="164"/>
      <c r="H1234" s="167">
        <v>167.09</v>
      </c>
      <c r="I1234" s="168"/>
      <c r="J1234" s="164"/>
      <c r="K1234" s="164"/>
      <c r="L1234" s="169"/>
      <c r="M1234" s="170"/>
      <c r="N1234" s="171"/>
      <c r="O1234" s="171"/>
      <c r="P1234" s="171"/>
      <c r="Q1234" s="171"/>
      <c r="R1234" s="171"/>
      <c r="S1234" s="171"/>
      <c r="T1234" s="172"/>
      <c r="AT1234" s="173" t="s">
        <v>126</v>
      </c>
      <c r="AU1234" s="173" t="s">
        <v>70</v>
      </c>
      <c r="AV1234" s="9" t="s">
        <v>71</v>
      </c>
      <c r="AW1234" s="9" t="s">
        <v>18</v>
      </c>
      <c r="AX1234" s="9" t="s">
        <v>37</v>
      </c>
      <c r="AY1234" s="173" t="s">
        <v>67</v>
      </c>
    </row>
    <row r="1235" spans="2:65" s="1" customFormat="1" ht="16.5" customHeight="1">
      <c r="B1235" s="23"/>
      <c r="C1235" s="118" t="s">
        <v>1551</v>
      </c>
      <c r="D1235" s="118" t="s">
        <v>68</v>
      </c>
      <c r="E1235" s="119" t="s">
        <v>1552</v>
      </c>
      <c r="F1235" s="120" t="s">
        <v>1553</v>
      </c>
      <c r="G1235" s="121" t="s">
        <v>131</v>
      </c>
      <c r="H1235" s="122">
        <v>167.09</v>
      </c>
      <c r="I1235" s="123"/>
      <c r="J1235" s="122">
        <f>ROUND(I1235*H1235,1)</f>
        <v>0</v>
      </c>
      <c r="K1235" s="120" t="s">
        <v>7</v>
      </c>
      <c r="L1235" s="33"/>
      <c r="M1235" s="124" t="s">
        <v>7</v>
      </c>
      <c r="N1235" s="125" t="s">
        <v>25</v>
      </c>
      <c r="O1235" s="24"/>
      <c r="P1235" s="126">
        <f>O1235*H1235</f>
        <v>0</v>
      </c>
      <c r="Q1235" s="126">
        <v>0</v>
      </c>
      <c r="R1235" s="126">
        <f>Q1235*H1235</f>
        <v>0</v>
      </c>
      <c r="S1235" s="126">
        <v>0</v>
      </c>
      <c r="T1235" s="127">
        <f>S1235*H1235</f>
        <v>0</v>
      </c>
      <c r="AR1235" s="12" t="s">
        <v>73</v>
      </c>
      <c r="AT1235" s="12" t="s">
        <v>68</v>
      </c>
      <c r="AU1235" s="12" t="s">
        <v>70</v>
      </c>
      <c r="AY1235" s="12" t="s">
        <v>67</v>
      </c>
      <c r="BE1235" s="128">
        <f>IF(N1235="základní",J1235,0)</f>
        <v>0</v>
      </c>
      <c r="BF1235" s="128">
        <f>IF(N1235="snížená",J1235,0)</f>
        <v>0</v>
      </c>
      <c r="BG1235" s="128">
        <f>IF(N1235="zákl. přenesená",J1235,0)</f>
        <v>0</v>
      </c>
      <c r="BH1235" s="128">
        <f>IF(N1235="sníž. přenesená",J1235,0)</f>
        <v>0</v>
      </c>
      <c r="BI1235" s="128">
        <f>IF(N1235="nulová",J1235,0)</f>
        <v>0</v>
      </c>
      <c r="BJ1235" s="12" t="s">
        <v>37</v>
      </c>
      <c r="BK1235" s="128">
        <f>ROUND(I1235*H1235,1)</f>
        <v>0</v>
      </c>
      <c r="BL1235" s="12" t="s">
        <v>73</v>
      </c>
      <c r="BM1235" s="12" t="s">
        <v>1554</v>
      </c>
    </row>
    <row r="1236" spans="2:65" s="1" customFormat="1" ht="16.5" customHeight="1">
      <c r="B1236" s="23"/>
      <c r="C1236" s="174" t="s">
        <v>1555</v>
      </c>
      <c r="D1236" s="174" t="s">
        <v>179</v>
      </c>
      <c r="E1236" s="175" t="s">
        <v>1556</v>
      </c>
      <c r="F1236" s="176" t="s">
        <v>1557</v>
      </c>
      <c r="G1236" s="177" t="s">
        <v>131</v>
      </c>
      <c r="H1236" s="178">
        <v>183.8</v>
      </c>
      <c r="I1236" s="179"/>
      <c r="J1236" s="178">
        <f>ROUND(I1236*H1236,1)</f>
        <v>0</v>
      </c>
      <c r="K1236" s="176" t="s">
        <v>7</v>
      </c>
      <c r="L1236" s="180"/>
      <c r="M1236" s="181" t="s">
        <v>7</v>
      </c>
      <c r="N1236" s="182" t="s">
        <v>25</v>
      </c>
      <c r="O1236" s="24"/>
      <c r="P1236" s="126">
        <f>O1236*H1236</f>
        <v>0</v>
      </c>
      <c r="Q1236" s="126">
        <v>0.086</v>
      </c>
      <c r="R1236" s="126">
        <f>Q1236*H1236</f>
        <v>15.806799999999999</v>
      </c>
      <c r="S1236" s="126">
        <v>0</v>
      </c>
      <c r="T1236" s="127">
        <f>S1236*H1236</f>
        <v>0</v>
      </c>
      <c r="AR1236" s="12" t="s">
        <v>324</v>
      </c>
      <c r="AT1236" s="12" t="s">
        <v>179</v>
      </c>
      <c r="AU1236" s="12" t="s">
        <v>70</v>
      </c>
      <c r="AY1236" s="12" t="s">
        <v>67</v>
      </c>
      <c r="BE1236" s="128">
        <f>IF(N1236="základní",J1236,0)</f>
        <v>0</v>
      </c>
      <c r="BF1236" s="128">
        <f>IF(N1236="snížená",J1236,0)</f>
        <v>0</v>
      </c>
      <c r="BG1236" s="128">
        <f>IF(N1236="zákl. přenesená",J1236,0)</f>
        <v>0</v>
      </c>
      <c r="BH1236" s="128">
        <f>IF(N1236="sníž. přenesená",J1236,0)</f>
        <v>0</v>
      </c>
      <c r="BI1236" s="128">
        <f>IF(N1236="nulová",J1236,0)</f>
        <v>0</v>
      </c>
      <c r="BJ1236" s="12" t="s">
        <v>37</v>
      </c>
      <c r="BK1236" s="128">
        <f>ROUND(I1236*H1236,1)</f>
        <v>0</v>
      </c>
      <c r="BL1236" s="12" t="s">
        <v>73</v>
      </c>
      <c r="BM1236" s="12" t="s">
        <v>1558</v>
      </c>
    </row>
    <row r="1237" spans="2:65" s="1" customFormat="1" ht="16.5" customHeight="1">
      <c r="B1237" s="23"/>
      <c r="C1237" s="118" t="s">
        <v>1559</v>
      </c>
      <c r="D1237" s="118" t="s">
        <v>68</v>
      </c>
      <c r="E1237" s="119" t="s">
        <v>1560</v>
      </c>
      <c r="F1237" s="120" t="s">
        <v>1561</v>
      </c>
      <c r="G1237" s="121" t="s">
        <v>131</v>
      </c>
      <c r="H1237" s="122">
        <v>167.09</v>
      </c>
      <c r="I1237" s="123"/>
      <c r="J1237" s="122">
        <f>ROUND(I1237*H1237,1)</f>
        <v>0</v>
      </c>
      <c r="K1237" s="120" t="s">
        <v>122</v>
      </c>
      <c r="L1237" s="33"/>
      <c r="M1237" s="124" t="s">
        <v>7</v>
      </c>
      <c r="N1237" s="125" t="s">
        <v>25</v>
      </c>
      <c r="O1237" s="24"/>
      <c r="P1237" s="126">
        <f>O1237*H1237</f>
        <v>0</v>
      </c>
      <c r="Q1237" s="126">
        <v>0.0003</v>
      </c>
      <c r="R1237" s="126">
        <f>Q1237*H1237</f>
        <v>0.050127</v>
      </c>
      <c r="S1237" s="126">
        <v>0</v>
      </c>
      <c r="T1237" s="127">
        <f>S1237*H1237</f>
        <v>0</v>
      </c>
      <c r="AR1237" s="12" t="s">
        <v>73</v>
      </c>
      <c r="AT1237" s="12" t="s">
        <v>68</v>
      </c>
      <c r="AU1237" s="12" t="s">
        <v>70</v>
      </c>
      <c r="AY1237" s="12" t="s">
        <v>67</v>
      </c>
      <c r="BE1237" s="128">
        <f>IF(N1237="základní",J1237,0)</f>
        <v>0</v>
      </c>
      <c r="BF1237" s="128">
        <f>IF(N1237="snížená",J1237,0)</f>
        <v>0</v>
      </c>
      <c r="BG1237" s="128">
        <f>IF(N1237="zákl. přenesená",J1237,0)</f>
        <v>0</v>
      </c>
      <c r="BH1237" s="128">
        <f>IF(N1237="sníž. přenesená",J1237,0)</f>
        <v>0</v>
      </c>
      <c r="BI1237" s="128">
        <f>IF(N1237="nulová",J1237,0)</f>
        <v>0</v>
      </c>
      <c r="BJ1237" s="12" t="s">
        <v>37</v>
      </c>
      <c r="BK1237" s="128">
        <f>ROUND(I1237*H1237,1)</f>
        <v>0</v>
      </c>
      <c r="BL1237" s="12" t="s">
        <v>73</v>
      </c>
      <c r="BM1237" s="12" t="s">
        <v>1562</v>
      </c>
    </row>
    <row r="1238" spans="2:47" s="1" customFormat="1" ht="40.5">
      <c r="B1238" s="23"/>
      <c r="C1238" s="35"/>
      <c r="D1238" s="129" t="s">
        <v>124</v>
      </c>
      <c r="E1238" s="35"/>
      <c r="F1238" s="130" t="s">
        <v>1563</v>
      </c>
      <c r="G1238" s="35"/>
      <c r="H1238" s="35"/>
      <c r="I1238" s="91"/>
      <c r="J1238" s="35"/>
      <c r="K1238" s="35"/>
      <c r="L1238" s="33"/>
      <c r="M1238" s="131"/>
      <c r="N1238" s="24"/>
      <c r="O1238" s="24"/>
      <c r="P1238" s="24"/>
      <c r="Q1238" s="24"/>
      <c r="R1238" s="24"/>
      <c r="S1238" s="24"/>
      <c r="T1238" s="38"/>
      <c r="AT1238" s="12" t="s">
        <v>124</v>
      </c>
      <c r="AU1238" s="12" t="s">
        <v>70</v>
      </c>
    </row>
    <row r="1239" spans="2:65" s="1" customFormat="1" ht="16.5" customHeight="1">
      <c r="B1239" s="23"/>
      <c r="C1239" s="118" t="s">
        <v>1564</v>
      </c>
      <c r="D1239" s="118" t="s">
        <v>68</v>
      </c>
      <c r="E1239" s="119" t="s">
        <v>1565</v>
      </c>
      <c r="F1239" s="120" t="s">
        <v>1566</v>
      </c>
      <c r="G1239" s="121" t="s">
        <v>121</v>
      </c>
      <c r="H1239" s="122">
        <v>98.78</v>
      </c>
      <c r="I1239" s="123"/>
      <c r="J1239" s="122">
        <f>ROUND(I1239*H1239,1)</f>
        <v>0</v>
      </c>
      <c r="K1239" s="120" t="s">
        <v>7</v>
      </c>
      <c r="L1239" s="33"/>
      <c r="M1239" s="124" t="s">
        <v>7</v>
      </c>
      <c r="N1239" s="125" t="s">
        <v>25</v>
      </c>
      <c r="O1239" s="24"/>
      <c r="P1239" s="126">
        <f>O1239*H1239</f>
        <v>0</v>
      </c>
      <c r="Q1239" s="126">
        <v>0</v>
      </c>
      <c r="R1239" s="126">
        <f>Q1239*H1239</f>
        <v>0</v>
      </c>
      <c r="S1239" s="126">
        <v>0</v>
      </c>
      <c r="T1239" s="127">
        <f>S1239*H1239</f>
        <v>0</v>
      </c>
      <c r="AR1239" s="12" t="s">
        <v>73</v>
      </c>
      <c r="AT1239" s="12" t="s">
        <v>68</v>
      </c>
      <c r="AU1239" s="12" t="s">
        <v>70</v>
      </c>
      <c r="AY1239" s="12" t="s">
        <v>67</v>
      </c>
      <c r="BE1239" s="128">
        <f>IF(N1239="základní",J1239,0)</f>
        <v>0</v>
      </c>
      <c r="BF1239" s="128">
        <f>IF(N1239="snížená",J1239,0)</f>
        <v>0</v>
      </c>
      <c r="BG1239" s="128">
        <f>IF(N1239="zákl. přenesená",J1239,0)</f>
        <v>0</v>
      </c>
      <c r="BH1239" s="128">
        <f>IF(N1239="sníž. přenesená",J1239,0)</f>
        <v>0</v>
      </c>
      <c r="BI1239" s="128">
        <f>IF(N1239="nulová",J1239,0)</f>
        <v>0</v>
      </c>
      <c r="BJ1239" s="12" t="s">
        <v>37</v>
      </c>
      <c r="BK1239" s="128">
        <f>ROUND(I1239*H1239,1)</f>
        <v>0</v>
      </c>
      <c r="BL1239" s="12" t="s">
        <v>73</v>
      </c>
      <c r="BM1239" s="12" t="s">
        <v>1567</v>
      </c>
    </row>
    <row r="1240" spans="2:65" s="1" customFormat="1" ht="16.5" customHeight="1">
      <c r="B1240" s="23"/>
      <c r="C1240" s="118" t="s">
        <v>1568</v>
      </c>
      <c r="D1240" s="118" t="s">
        <v>68</v>
      </c>
      <c r="E1240" s="119" t="s">
        <v>1569</v>
      </c>
      <c r="F1240" s="120" t="s">
        <v>1570</v>
      </c>
      <c r="G1240" s="121" t="s">
        <v>121</v>
      </c>
      <c r="H1240" s="122">
        <v>98.78</v>
      </c>
      <c r="I1240" s="123"/>
      <c r="J1240" s="122">
        <f>ROUND(I1240*H1240,1)</f>
        <v>0</v>
      </c>
      <c r="K1240" s="120" t="s">
        <v>122</v>
      </c>
      <c r="L1240" s="33"/>
      <c r="M1240" s="124" t="s">
        <v>7</v>
      </c>
      <c r="N1240" s="125" t="s">
        <v>25</v>
      </c>
      <c r="O1240" s="24"/>
      <c r="P1240" s="126">
        <f>O1240*H1240</f>
        <v>0</v>
      </c>
      <c r="Q1240" s="126">
        <v>3E-05</v>
      </c>
      <c r="R1240" s="126">
        <f>Q1240*H1240</f>
        <v>0.0029634</v>
      </c>
      <c r="S1240" s="126">
        <v>0</v>
      </c>
      <c r="T1240" s="127">
        <f>S1240*H1240</f>
        <v>0</v>
      </c>
      <c r="AR1240" s="12" t="s">
        <v>73</v>
      </c>
      <c r="AT1240" s="12" t="s">
        <v>68</v>
      </c>
      <c r="AU1240" s="12" t="s">
        <v>70</v>
      </c>
      <c r="AY1240" s="12" t="s">
        <v>67</v>
      </c>
      <c r="BE1240" s="128">
        <f>IF(N1240="základní",J1240,0)</f>
        <v>0</v>
      </c>
      <c r="BF1240" s="128">
        <f>IF(N1240="snížená",J1240,0)</f>
        <v>0</v>
      </c>
      <c r="BG1240" s="128">
        <f>IF(N1240="zákl. přenesená",J1240,0)</f>
        <v>0</v>
      </c>
      <c r="BH1240" s="128">
        <f>IF(N1240="sníž. přenesená",J1240,0)</f>
        <v>0</v>
      </c>
      <c r="BI1240" s="128">
        <f>IF(N1240="nulová",J1240,0)</f>
        <v>0</v>
      </c>
      <c r="BJ1240" s="12" t="s">
        <v>37</v>
      </c>
      <c r="BK1240" s="128">
        <f>ROUND(I1240*H1240,1)</f>
        <v>0</v>
      </c>
      <c r="BL1240" s="12" t="s">
        <v>73</v>
      </c>
      <c r="BM1240" s="12" t="s">
        <v>1571</v>
      </c>
    </row>
    <row r="1241" spans="2:47" s="1" customFormat="1" ht="40.5">
      <c r="B1241" s="23"/>
      <c r="C1241" s="35"/>
      <c r="D1241" s="129" t="s">
        <v>124</v>
      </c>
      <c r="E1241" s="35"/>
      <c r="F1241" s="130" t="s">
        <v>1563</v>
      </c>
      <c r="G1241" s="35"/>
      <c r="H1241" s="35"/>
      <c r="I1241" s="91"/>
      <c r="J1241" s="35"/>
      <c r="K1241" s="35"/>
      <c r="L1241" s="33"/>
      <c r="M1241" s="131"/>
      <c r="N1241" s="24"/>
      <c r="O1241" s="24"/>
      <c r="P1241" s="24"/>
      <c r="Q1241" s="24"/>
      <c r="R1241" s="24"/>
      <c r="S1241" s="24"/>
      <c r="T1241" s="38"/>
      <c r="AT1241" s="12" t="s">
        <v>124</v>
      </c>
      <c r="AU1241" s="12" t="s">
        <v>70</v>
      </c>
    </row>
    <row r="1242" spans="2:65" s="1" customFormat="1" ht="16.5" customHeight="1">
      <c r="B1242" s="23"/>
      <c r="C1242" s="118" t="s">
        <v>1572</v>
      </c>
      <c r="D1242" s="118" t="s">
        <v>68</v>
      </c>
      <c r="E1242" s="119" t="s">
        <v>1573</v>
      </c>
      <c r="F1242" s="120" t="s">
        <v>1574</v>
      </c>
      <c r="G1242" s="121" t="s">
        <v>865</v>
      </c>
      <c r="H1242" s="123"/>
      <c r="I1242" s="123"/>
      <c r="J1242" s="122">
        <f>ROUND(I1242*H1242,1)</f>
        <v>0</v>
      </c>
      <c r="K1242" s="120" t="s">
        <v>122</v>
      </c>
      <c r="L1242" s="33"/>
      <c r="M1242" s="124" t="s">
        <v>7</v>
      </c>
      <c r="N1242" s="125" t="s">
        <v>25</v>
      </c>
      <c r="O1242" s="24"/>
      <c r="P1242" s="126">
        <f>O1242*H1242</f>
        <v>0</v>
      </c>
      <c r="Q1242" s="126">
        <v>0</v>
      </c>
      <c r="R1242" s="126">
        <f>Q1242*H1242</f>
        <v>0</v>
      </c>
      <c r="S1242" s="126">
        <v>0</v>
      </c>
      <c r="T1242" s="127">
        <f>S1242*H1242</f>
        <v>0</v>
      </c>
      <c r="AR1242" s="12" t="s">
        <v>73</v>
      </c>
      <c r="AT1242" s="12" t="s">
        <v>68</v>
      </c>
      <c r="AU1242" s="12" t="s">
        <v>70</v>
      </c>
      <c r="AY1242" s="12" t="s">
        <v>67</v>
      </c>
      <c r="BE1242" s="128">
        <f>IF(N1242="základní",J1242,0)</f>
        <v>0</v>
      </c>
      <c r="BF1242" s="128">
        <f>IF(N1242="snížená",J1242,0)</f>
        <v>0</v>
      </c>
      <c r="BG1242" s="128">
        <f>IF(N1242="zákl. přenesená",J1242,0)</f>
        <v>0</v>
      </c>
      <c r="BH1242" s="128">
        <f>IF(N1242="sníž. přenesená",J1242,0)</f>
        <v>0</v>
      </c>
      <c r="BI1242" s="128">
        <f>IF(N1242="nulová",J1242,0)</f>
        <v>0</v>
      </c>
      <c r="BJ1242" s="12" t="s">
        <v>37</v>
      </c>
      <c r="BK1242" s="128">
        <f>ROUND(I1242*H1242,1)</f>
        <v>0</v>
      </c>
      <c r="BL1242" s="12" t="s">
        <v>73</v>
      </c>
      <c r="BM1242" s="12" t="s">
        <v>1575</v>
      </c>
    </row>
    <row r="1243" spans="2:47" s="1" customFormat="1" ht="121.5">
      <c r="B1243" s="23"/>
      <c r="C1243" s="35"/>
      <c r="D1243" s="129" t="s">
        <v>124</v>
      </c>
      <c r="E1243" s="35"/>
      <c r="F1243" s="130" t="s">
        <v>867</v>
      </c>
      <c r="G1243" s="35"/>
      <c r="H1243" s="35"/>
      <c r="I1243" s="91"/>
      <c r="J1243" s="35"/>
      <c r="K1243" s="35"/>
      <c r="L1243" s="33"/>
      <c r="M1243" s="131"/>
      <c r="N1243" s="24"/>
      <c r="O1243" s="24"/>
      <c r="P1243" s="24"/>
      <c r="Q1243" s="24"/>
      <c r="R1243" s="24"/>
      <c r="S1243" s="24"/>
      <c r="T1243" s="38"/>
      <c r="AT1243" s="12" t="s">
        <v>124</v>
      </c>
      <c r="AU1243" s="12" t="s">
        <v>70</v>
      </c>
    </row>
    <row r="1244" spans="2:63" s="5" customFormat="1" ht="22.35" customHeight="1">
      <c r="B1244" s="104"/>
      <c r="C1244" s="105"/>
      <c r="D1244" s="106" t="s">
        <v>35</v>
      </c>
      <c r="E1244" s="140" t="s">
        <v>1576</v>
      </c>
      <c r="F1244" s="140" t="s">
        <v>1577</v>
      </c>
      <c r="G1244" s="105"/>
      <c r="H1244" s="105"/>
      <c r="I1244" s="108"/>
      <c r="J1244" s="141">
        <f>BK1244</f>
        <v>0</v>
      </c>
      <c r="K1244" s="105"/>
      <c r="L1244" s="110"/>
      <c r="M1244" s="111"/>
      <c r="N1244" s="112"/>
      <c r="O1244" s="112"/>
      <c r="P1244" s="113">
        <f>SUM(P1245:P1261)</f>
        <v>0</v>
      </c>
      <c r="Q1244" s="112"/>
      <c r="R1244" s="113">
        <f>SUM(R1245:R1261)</f>
        <v>4.885527799999999</v>
      </c>
      <c r="S1244" s="112"/>
      <c r="T1244" s="114">
        <f>SUM(T1245:T1261)</f>
        <v>0</v>
      </c>
      <c r="AR1244" s="115" t="s">
        <v>38</v>
      </c>
      <c r="AT1244" s="116" t="s">
        <v>35</v>
      </c>
      <c r="AU1244" s="116" t="s">
        <v>38</v>
      </c>
      <c r="AY1244" s="115" t="s">
        <v>67</v>
      </c>
      <c r="BK1244" s="117">
        <f>SUM(BK1245:BK1261)</f>
        <v>0</v>
      </c>
    </row>
    <row r="1245" spans="2:65" s="1" customFormat="1" ht="16.5" customHeight="1">
      <c r="B1245" s="23"/>
      <c r="C1245" s="118" t="s">
        <v>1578</v>
      </c>
      <c r="D1245" s="118" t="s">
        <v>68</v>
      </c>
      <c r="E1245" s="119" t="s">
        <v>1579</v>
      </c>
      <c r="F1245" s="120" t="s">
        <v>1580</v>
      </c>
      <c r="G1245" s="121" t="s">
        <v>121</v>
      </c>
      <c r="H1245" s="122">
        <v>42.03</v>
      </c>
      <c r="I1245" s="123"/>
      <c r="J1245" s="122">
        <f>ROUND(I1245*H1245,1)</f>
        <v>0</v>
      </c>
      <c r="K1245" s="120" t="s">
        <v>7</v>
      </c>
      <c r="L1245" s="33"/>
      <c r="M1245" s="124" t="s">
        <v>7</v>
      </c>
      <c r="N1245" s="125" t="s">
        <v>25</v>
      </c>
      <c r="O1245" s="24"/>
      <c r="P1245" s="126">
        <f>O1245*H1245</f>
        <v>0</v>
      </c>
      <c r="Q1245" s="126">
        <v>0.00836</v>
      </c>
      <c r="R1245" s="126">
        <f>Q1245*H1245</f>
        <v>0.3513708</v>
      </c>
      <c r="S1245" s="126">
        <v>0</v>
      </c>
      <c r="T1245" s="127">
        <f>S1245*H1245</f>
        <v>0</v>
      </c>
      <c r="AR1245" s="12" t="s">
        <v>73</v>
      </c>
      <c r="AT1245" s="12" t="s">
        <v>68</v>
      </c>
      <c r="AU1245" s="12" t="s">
        <v>70</v>
      </c>
      <c r="AY1245" s="12" t="s">
        <v>67</v>
      </c>
      <c r="BE1245" s="128">
        <f>IF(N1245="základní",J1245,0)</f>
        <v>0</v>
      </c>
      <c r="BF1245" s="128">
        <f>IF(N1245="snížená",J1245,0)</f>
        <v>0</v>
      </c>
      <c r="BG1245" s="128">
        <f>IF(N1245="zákl. přenesená",J1245,0)</f>
        <v>0</v>
      </c>
      <c r="BH1245" s="128">
        <f>IF(N1245="sníž. přenesená",J1245,0)</f>
        <v>0</v>
      </c>
      <c r="BI1245" s="128">
        <f>IF(N1245="nulová",J1245,0)</f>
        <v>0</v>
      </c>
      <c r="BJ1245" s="12" t="s">
        <v>37</v>
      </c>
      <c r="BK1245" s="128">
        <f>ROUND(I1245*H1245,1)</f>
        <v>0</v>
      </c>
      <c r="BL1245" s="12" t="s">
        <v>73</v>
      </c>
      <c r="BM1245" s="12" t="s">
        <v>1581</v>
      </c>
    </row>
    <row r="1246" spans="2:51" s="7" customFormat="1" ht="13.5">
      <c r="B1246" s="142"/>
      <c r="C1246" s="143"/>
      <c r="D1246" s="129" t="s">
        <v>126</v>
      </c>
      <c r="E1246" s="144" t="s">
        <v>7</v>
      </c>
      <c r="F1246" s="145" t="s">
        <v>1582</v>
      </c>
      <c r="G1246" s="143"/>
      <c r="H1246" s="144" t="s">
        <v>7</v>
      </c>
      <c r="I1246" s="146"/>
      <c r="J1246" s="143"/>
      <c r="K1246" s="143"/>
      <c r="L1246" s="147"/>
      <c r="M1246" s="148"/>
      <c r="N1246" s="149"/>
      <c r="O1246" s="149"/>
      <c r="P1246" s="149"/>
      <c r="Q1246" s="149"/>
      <c r="R1246" s="149"/>
      <c r="S1246" s="149"/>
      <c r="T1246" s="150"/>
      <c r="AT1246" s="151" t="s">
        <v>126</v>
      </c>
      <c r="AU1246" s="151" t="s">
        <v>70</v>
      </c>
      <c r="AV1246" s="7" t="s">
        <v>37</v>
      </c>
      <c r="AW1246" s="7" t="s">
        <v>18</v>
      </c>
      <c r="AX1246" s="7" t="s">
        <v>36</v>
      </c>
      <c r="AY1246" s="151" t="s">
        <v>67</v>
      </c>
    </row>
    <row r="1247" spans="2:51" s="8" customFormat="1" ht="13.5">
      <c r="B1247" s="152"/>
      <c r="C1247" s="153"/>
      <c r="D1247" s="129" t="s">
        <v>126</v>
      </c>
      <c r="E1247" s="154" t="s">
        <v>7</v>
      </c>
      <c r="F1247" s="155" t="s">
        <v>1583</v>
      </c>
      <c r="G1247" s="153"/>
      <c r="H1247" s="156">
        <v>24.2</v>
      </c>
      <c r="I1247" s="157"/>
      <c r="J1247" s="153"/>
      <c r="K1247" s="153"/>
      <c r="L1247" s="158"/>
      <c r="M1247" s="159"/>
      <c r="N1247" s="160"/>
      <c r="O1247" s="160"/>
      <c r="P1247" s="160"/>
      <c r="Q1247" s="160"/>
      <c r="R1247" s="160"/>
      <c r="S1247" s="160"/>
      <c r="T1247" s="161"/>
      <c r="AT1247" s="162" t="s">
        <v>126</v>
      </c>
      <c r="AU1247" s="162" t="s">
        <v>70</v>
      </c>
      <c r="AV1247" s="8" t="s">
        <v>38</v>
      </c>
      <c r="AW1247" s="8" t="s">
        <v>18</v>
      </c>
      <c r="AX1247" s="8" t="s">
        <v>36</v>
      </c>
      <c r="AY1247" s="162" t="s">
        <v>67</v>
      </c>
    </row>
    <row r="1248" spans="2:51" s="8" customFormat="1" ht="13.5">
      <c r="B1248" s="152"/>
      <c r="C1248" s="153"/>
      <c r="D1248" s="129" t="s">
        <v>126</v>
      </c>
      <c r="E1248" s="154" t="s">
        <v>7</v>
      </c>
      <c r="F1248" s="155" t="s">
        <v>1584</v>
      </c>
      <c r="G1248" s="153"/>
      <c r="H1248" s="156">
        <v>-8.78</v>
      </c>
      <c r="I1248" s="157"/>
      <c r="J1248" s="153"/>
      <c r="K1248" s="153"/>
      <c r="L1248" s="158"/>
      <c r="M1248" s="159"/>
      <c r="N1248" s="160"/>
      <c r="O1248" s="160"/>
      <c r="P1248" s="160"/>
      <c r="Q1248" s="160"/>
      <c r="R1248" s="160"/>
      <c r="S1248" s="160"/>
      <c r="T1248" s="161"/>
      <c r="AT1248" s="162" t="s">
        <v>126</v>
      </c>
      <c r="AU1248" s="162" t="s">
        <v>70</v>
      </c>
      <c r="AV1248" s="8" t="s">
        <v>38</v>
      </c>
      <c r="AW1248" s="8" t="s">
        <v>18</v>
      </c>
      <c r="AX1248" s="8" t="s">
        <v>36</v>
      </c>
      <c r="AY1248" s="162" t="s">
        <v>67</v>
      </c>
    </row>
    <row r="1249" spans="2:51" s="7" customFormat="1" ht="13.5">
      <c r="B1249" s="142"/>
      <c r="C1249" s="143"/>
      <c r="D1249" s="129" t="s">
        <v>126</v>
      </c>
      <c r="E1249" s="144" t="s">
        <v>7</v>
      </c>
      <c r="F1249" s="145" t="s">
        <v>1585</v>
      </c>
      <c r="G1249" s="143"/>
      <c r="H1249" s="144" t="s">
        <v>7</v>
      </c>
      <c r="I1249" s="146"/>
      <c r="J1249" s="143"/>
      <c r="K1249" s="143"/>
      <c r="L1249" s="147"/>
      <c r="M1249" s="148"/>
      <c r="N1249" s="149"/>
      <c r="O1249" s="149"/>
      <c r="P1249" s="149"/>
      <c r="Q1249" s="149"/>
      <c r="R1249" s="149"/>
      <c r="S1249" s="149"/>
      <c r="T1249" s="150"/>
      <c r="AT1249" s="151" t="s">
        <v>126</v>
      </c>
      <c r="AU1249" s="151" t="s">
        <v>70</v>
      </c>
      <c r="AV1249" s="7" t="s">
        <v>37</v>
      </c>
      <c r="AW1249" s="7" t="s">
        <v>18</v>
      </c>
      <c r="AX1249" s="7" t="s">
        <v>36</v>
      </c>
      <c r="AY1249" s="151" t="s">
        <v>67</v>
      </c>
    </row>
    <row r="1250" spans="2:51" s="8" customFormat="1" ht="13.5">
      <c r="B1250" s="152"/>
      <c r="C1250" s="153"/>
      <c r="D1250" s="129" t="s">
        <v>126</v>
      </c>
      <c r="E1250" s="154" t="s">
        <v>7</v>
      </c>
      <c r="F1250" s="155" t="s">
        <v>1586</v>
      </c>
      <c r="G1250" s="153"/>
      <c r="H1250" s="156">
        <v>46.26</v>
      </c>
      <c r="I1250" s="157"/>
      <c r="J1250" s="153"/>
      <c r="K1250" s="153"/>
      <c r="L1250" s="158"/>
      <c r="M1250" s="159"/>
      <c r="N1250" s="160"/>
      <c r="O1250" s="160"/>
      <c r="P1250" s="160"/>
      <c r="Q1250" s="160"/>
      <c r="R1250" s="160"/>
      <c r="S1250" s="160"/>
      <c r="T1250" s="161"/>
      <c r="AT1250" s="162" t="s">
        <v>126</v>
      </c>
      <c r="AU1250" s="162" t="s">
        <v>70</v>
      </c>
      <c r="AV1250" s="8" t="s">
        <v>38</v>
      </c>
      <c r="AW1250" s="8" t="s">
        <v>18</v>
      </c>
      <c r="AX1250" s="8" t="s">
        <v>36</v>
      </c>
      <c r="AY1250" s="162" t="s">
        <v>67</v>
      </c>
    </row>
    <row r="1251" spans="2:51" s="8" customFormat="1" ht="13.5">
      <c r="B1251" s="152"/>
      <c r="C1251" s="153"/>
      <c r="D1251" s="129" t="s">
        <v>126</v>
      </c>
      <c r="E1251" s="154" t="s">
        <v>7</v>
      </c>
      <c r="F1251" s="155" t="s">
        <v>1587</v>
      </c>
      <c r="G1251" s="153"/>
      <c r="H1251" s="156">
        <v>-19.65</v>
      </c>
      <c r="I1251" s="157"/>
      <c r="J1251" s="153"/>
      <c r="K1251" s="153"/>
      <c r="L1251" s="158"/>
      <c r="M1251" s="159"/>
      <c r="N1251" s="160"/>
      <c r="O1251" s="160"/>
      <c r="P1251" s="160"/>
      <c r="Q1251" s="160"/>
      <c r="R1251" s="160"/>
      <c r="S1251" s="160"/>
      <c r="T1251" s="161"/>
      <c r="AT1251" s="162" t="s">
        <v>126</v>
      </c>
      <c r="AU1251" s="162" t="s">
        <v>70</v>
      </c>
      <c r="AV1251" s="8" t="s">
        <v>38</v>
      </c>
      <c r="AW1251" s="8" t="s">
        <v>18</v>
      </c>
      <c r="AX1251" s="8" t="s">
        <v>36</v>
      </c>
      <c r="AY1251" s="162" t="s">
        <v>67</v>
      </c>
    </row>
    <row r="1252" spans="2:51" s="9" customFormat="1" ht="13.5">
      <c r="B1252" s="163"/>
      <c r="C1252" s="164"/>
      <c r="D1252" s="129" t="s">
        <v>126</v>
      </c>
      <c r="E1252" s="165" t="s">
        <v>7</v>
      </c>
      <c r="F1252" s="166" t="s">
        <v>155</v>
      </c>
      <c r="G1252" s="164"/>
      <c r="H1252" s="167">
        <v>42.03</v>
      </c>
      <c r="I1252" s="168"/>
      <c r="J1252" s="164"/>
      <c r="K1252" s="164"/>
      <c r="L1252" s="169"/>
      <c r="M1252" s="170"/>
      <c r="N1252" s="171"/>
      <c r="O1252" s="171"/>
      <c r="P1252" s="171"/>
      <c r="Q1252" s="171"/>
      <c r="R1252" s="171"/>
      <c r="S1252" s="171"/>
      <c r="T1252" s="172"/>
      <c r="AT1252" s="173" t="s">
        <v>126</v>
      </c>
      <c r="AU1252" s="173" t="s">
        <v>70</v>
      </c>
      <c r="AV1252" s="9" t="s">
        <v>71</v>
      </c>
      <c r="AW1252" s="9" t="s">
        <v>18</v>
      </c>
      <c r="AX1252" s="9" t="s">
        <v>37</v>
      </c>
      <c r="AY1252" s="173" t="s">
        <v>67</v>
      </c>
    </row>
    <row r="1253" spans="2:65" s="1" customFormat="1" ht="16.5" customHeight="1">
      <c r="B1253" s="23"/>
      <c r="C1253" s="118" t="s">
        <v>1588</v>
      </c>
      <c r="D1253" s="118" t="s">
        <v>68</v>
      </c>
      <c r="E1253" s="119" t="s">
        <v>1589</v>
      </c>
      <c r="F1253" s="120" t="s">
        <v>1590</v>
      </c>
      <c r="G1253" s="121" t="s">
        <v>131</v>
      </c>
      <c r="H1253" s="122">
        <v>262.09</v>
      </c>
      <c r="I1253" s="123"/>
      <c r="J1253" s="122">
        <f>ROUND(I1253*H1253,1)</f>
        <v>0</v>
      </c>
      <c r="K1253" s="120" t="s">
        <v>7</v>
      </c>
      <c r="L1253" s="33"/>
      <c r="M1253" s="124" t="s">
        <v>7</v>
      </c>
      <c r="N1253" s="125" t="s">
        <v>25</v>
      </c>
      <c r="O1253" s="24"/>
      <c r="P1253" s="126">
        <f>O1253*H1253</f>
        <v>0</v>
      </c>
      <c r="Q1253" s="126">
        <v>0.0173</v>
      </c>
      <c r="R1253" s="126">
        <f>Q1253*H1253</f>
        <v>4.5341569999999995</v>
      </c>
      <c r="S1253" s="126">
        <v>0</v>
      </c>
      <c r="T1253" s="127">
        <f>S1253*H1253</f>
        <v>0</v>
      </c>
      <c r="AR1253" s="12" t="s">
        <v>73</v>
      </c>
      <c r="AT1253" s="12" t="s">
        <v>68</v>
      </c>
      <c r="AU1253" s="12" t="s">
        <v>70</v>
      </c>
      <c r="AY1253" s="12" t="s">
        <v>67</v>
      </c>
      <c r="BE1253" s="128">
        <f>IF(N1253="základní",J1253,0)</f>
        <v>0</v>
      </c>
      <c r="BF1253" s="128">
        <f>IF(N1253="snížená",J1253,0)</f>
        <v>0</v>
      </c>
      <c r="BG1253" s="128">
        <f>IF(N1253="zákl. přenesená",J1253,0)</f>
        <v>0</v>
      </c>
      <c r="BH1253" s="128">
        <f>IF(N1253="sníž. přenesená",J1253,0)</f>
        <v>0</v>
      </c>
      <c r="BI1253" s="128">
        <f>IF(N1253="nulová",J1253,0)</f>
        <v>0</v>
      </c>
      <c r="BJ1253" s="12" t="s">
        <v>37</v>
      </c>
      <c r="BK1253" s="128">
        <f>ROUND(I1253*H1253,1)</f>
        <v>0</v>
      </c>
      <c r="BL1253" s="12" t="s">
        <v>73</v>
      </c>
      <c r="BM1253" s="12" t="s">
        <v>1591</v>
      </c>
    </row>
    <row r="1254" spans="2:47" s="1" customFormat="1" ht="27">
      <c r="B1254" s="23"/>
      <c r="C1254" s="35"/>
      <c r="D1254" s="129" t="s">
        <v>76</v>
      </c>
      <c r="E1254" s="35"/>
      <c r="F1254" s="130" t="s">
        <v>1592</v>
      </c>
      <c r="G1254" s="35"/>
      <c r="H1254" s="35"/>
      <c r="I1254" s="91"/>
      <c r="J1254" s="35"/>
      <c r="K1254" s="35"/>
      <c r="L1254" s="33"/>
      <c r="M1254" s="131"/>
      <c r="N1254" s="24"/>
      <c r="O1254" s="24"/>
      <c r="P1254" s="24"/>
      <c r="Q1254" s="24"/>
      <c r="R1254" s="24"/>
      <c r="S1254" s="24"/>
      <c r="T1254" s="38"/>
      <c r="AT1254" s="12" t="s">
        <v>76</v>
      </c>
      <c r="AU1254" s="12" t="s">
        <v>70</v>
      </c>
    </row>
    <row r="1255" spans="2:51" s="7" customFormat="1" ht="13.5">
      <c r="B1255" s="142"/>
      <c r="C1255" s="143"/>
      <c r="D1255" s="129" t="s">
        <v>126</v>
      </c>
      <c r="E1255" s="144" t="s">
        <v>7</v>
      </c>
      <c r="F1255" s="145" t="s">
        <v>1164</v>
      </c>
      <c r="G1255" s="143"/>
      <c r="H1255" s="144" t="s">
        <v>7</v>
      </c>
      <c r="I1255" s="146"/>
      <c r="J1255" s="143"/>
      <c r="K1255" s="143"/>
      <c r="L1255" s="147"/>
      <c r="M1255" s="148"/>
      <c r="N1255" s="149"/>
      <c r="O1255" s="149"/>
      <c r="P1255" s="149"/>
      <c r="Q1255" s="149"/>
      <c r="R1255" s="149"/>
      <c r="S1255" s="149"/>
      <c r="T1255" s="150"/>
      <c r="AT1255" s="151" t="s">
        <v>126</v>
      </c>
      <c r="AU1255" s="151" t="s">
        <v>70</v>
      </c>
      <c r="AV1255" s="7" t="s">
        <v>37</v>
      </c>
      <c r="AW1255" s="7" t="s">
        <v>18</v>
      </c>
      <c r="AX1255" s="7" t="s">
        <v>36</v>
      </c>
      <c r="AY1255" s="151" t="s">
        <v>67</v>
      </c>
    </row>
    <row r="1256" spans="2:51" s="8" customFormat="1" ht="13.5">
      <c r="B1256" s="152"/>
      <c r="C1256" s="153"/>
      <c r="D1256" s="129" t="s">
        <v>126</v>
      </c>
      <c r="E1256" s="154" t="s">
        <v>7</v>
      </c>
      <c r="F1256" s="155" t="s">
        <v>1593</v>
      </c>
      <c r="G1256" s="153"/>
      <c r="H1256" s="156">
        <v>46.48</v>
      </c>
      <c r="I1256" s="157"/>
      <c r="J1256" s="153"/>
      <c r="K1256" s="153"/>
      <c r="L1256" s="158"/>
      <c r="M1256" s="159"/>
      <c r="N1256" s="160"/>
      <c r="O1256" s="160"/>
      <c r="P1256" s="160"/>
      <c r="Q1256" s="160"/>
      <c r="R1256" s="160"/>
      <c r="S1256" s="160"/>
      <c r="T1256" s="161"/>
      <c r="AT1256" s="162" t="s">
        <v>126</v>
      </c>
      <c r="AU1256" s="162" t="s">
        <v>70</v>
      </c>
      <c r="AV1256" s="8" t="s">
        <v>38</v>
      </c>
      <c r="AW1256" s="8" t="s">
        <v>18</v>
      </c>
      <c r="AX1256" s="8" t="s">
        <v>36</v>
      </c>
      <c r="AY1256" s="162" t="s">
        <v>67</v>
      </c>
    </row>
    <row r="1257" spans="2:51" s="7" customFormat="1" ht="13.5">
      <c r="B1257" s="142"/>
      <c r="C1257" s="143"/>
      <c r="D1257" s="129" t="s">
        <v>126</v>
      </c>
      <c r="E1257" s="144" t="s">
        <v>7</v>
      </c>
      <c r="F1257" s="145" t="s">
        <v>1166</v>
      </c>
      <c r="G1257" s="143"/>
      <c r="H1257" s="144" t="s">
        <v>7</v>
      </c>
      <c r="I1257" s="146"/>
      <c r="J1257" s="143"/>
      <c r="K1257" s="143"/>
      <c r="L1257" s="147"/>
      <c r="M1257" s="148"/>
      <c r="N1257" s="149"/>
      <c r="O1257" s="149"/>
      <c r="P1257" s="149"/>
      <c r="Q1257" s="149"/>
      <c r="R1257" s="149"/>
      <c r="S1257" s="149"/>
      <c r="T1257" s="150"/>
      <c r="AT1257" s="151" t="s">
        <v>126</v>
      </c>
      <c r="AU1257" s="151" t="s">
        <v>70</v>
      </c>
      <c r="AV1257" s="7" t="s">
        <v>37</v>
      </c>
      <c r="AW1257" s="7" t="s">
        <v>18</v>
      </c>
      <c r="AX1257" s="7" t="s">
        <v>36</v>
      </c>
      <c r="AY1257" s="151" t="s">
        <v>67</v>
      </c>
    </row>
    <row r="1258" spans="2:51" s="8" customFormat="1" ht="13.5">
      <c r="B1258" s="152"/>
      <c r="C1258" s="153"/>
      <c r="D1258" s="129" t="s">
        <v>126</v>
      </c>
      <c r="E1258" s="154" t="s">
        <v>7</v>
      </c>
      <c r="F1258" s="155" t="s">
        <v>1187</v>
      </c>
      <c r="G1258" s="153"/>
      <c r="H1258" s="156">
        <v>215.61</v>
      </c>
      <c r="I1258" s="157"/>
      <c r="J1258" s="153"/>
      <c r="K1258" s="153"/>
      <c r="L1258" s="158"/>
      <c r="M1258" s="159"/>
      <c r="N1258" s="160"/>
      <c r="O1258" s="160"/>
      <c r="P1258" s="160"/>
      <c r="Q1258" s="160"/>
      <c r="R1258" s="160"/>
      <c r="S1258" s="160"/>
      <c r="T1258" s="161"/>
      <c r="AT1258" s="162" t="s">
        <v>126</v>
      </c>
      <c r="AU1258" s="162" t="s">
        <v>70</v>
      </c>
      <c r="AV1258" s="8" t="s">
        <v>38</v>
      </c>
      <c r="AW1258" s="8" t="s">
        <v>18</v>
      </c>
      <c r="AX1258" s="8" t="s">
        <v>36</v>
      </c>
      <c r="AY1258" s="162" t="s">
        <v>67</v>
      </c>
    </row>
    <row r="1259" spans="2:51" s="9" customFormat="1" ht="13.5">
      <c r="B1259" s="163"/>
      <c r="C1259" s="164"/>
      <c r="D1259" s="129" t="s">
        <v>126</v>
      </c>
      <c r="E1259" s="165" t="s">
        <v>7</v>
      </c>
      <c r="F1259" s="166" t="s">
        <v>155</v>
      </c>
      <c r="G1259" s="164"/>
      <c r="H1259" s="167">
        <v>262.09</v>
      </c>
      <c r="I1259" s="168"/>
      <c r="J1259" s="164"/>
      <c r="K1259" s="164"/>
      <c r="L1259" s="169"/>
      <c r="M1259" s="170"/>
      <c r="N1259" s="171"/>
      <c r="O1259" s="171"/>
      <c r="P1259" s="171"/>
      <c r="Q1259" s="171"/>
      <c r="R1259" s="171"/>
      <c r="S1259" s="171"/>
      <c r="T1259" s="172"/>
      <c r="AT1259" s="173" t="s">
        <v>126</v>
      </c>
      <c r="AU1259" s="173" t="s">
        <v>70</v>
      </c>
      <c r="AV1259" s="9" t="s">
        <v>71</v>
      </c>
      <c r="AW1259" s="9" t="s">
        <v>18</v>
      </c>
      <c r="AX1259" s="9" t="s">
        <v>37</v>
      </c>
      <c r="AY1259" s="173" t="s">
        <v>67</v>
      </c>
    </row>
    <row r="1260" spans="2:65" s="1" customFormat="1" ht="16.5" customHeight="1">
      <c r="B1260" s="23"/>
      <c r="C1260" s="118" t="s">
        <v>1594</v>
      </c>
      <c r="D1260" s="118" t="s">
        <v>68</v>
      </c>
      <c r="E1260" s="119" t="s">
        <v>1595</v>
      </c>
      <c r="F1260" s="120" t="s">
        <v>1596</v>
      </c>
      <c r="G1260" s="121" t="s">
        <v>865</v>
      </c>
      <c r="H1260" s="123"/>
      <c r="I1260" s="123"/>
      <c r="J1260" s="122">
        <f>ROUND(I1260*H1260,1)</f>
        <v>0</v>
      </c>
      <c r="K1260" s="120" t="s">
        <v>122</v>
      </c>
      <c r="L1260" s="33"/>
      <c r="M1260" s="124" t="s">
        <v>7</v>
      </c>
      <c r="N1260" s="125" t="s">
        <v>25</v>
      </c>
      <c r="O1260" s="24"/>
      <c r="P1260" s="126">
        <f>O1260*H1260</f>
        <v>0</v>
      </c>
      <c r="Q1260" s="126">
        <v>0</v>
      </c>
      <c r="R1260" s="126">
        <f>Q1260*H1260</f>
        <v>0</v>
      </c>
      <c r="S1260" s="126">
        <v>0</v>
      </c>
      <c r="T1260" s="127">
        <f>S1260*H1260</f>
        <v>0</v>
      </c>
      <c r="AR1260" s="12" t="s">
        <v>73</v>
      </c>
      <c r="AT1260" s="12" t="s">
        <v>68</v>
      </c>
      <c r="AU1260" s="12" t="s">
        <v>70</v>
      </c>
      <c r="AY1260" s="12" t="s">
        <v>67</v>
      </c>
      <c r="BE1260" s="128">
        <f>IF(N1260="základní",J1260,0)</f>
        <v>0</v>
      </c>
      <c r="BF1260" s="128">
        <f>IF(N1260="snížená",J1260,0)</f>
        <v>0</v>
      </c>
      <c r="BG1260" s="128">
        <f>IF(N1260="zákl. přenesená",J1260,0)</f>
        <v>0</v>
      </c>
      <c r="BH1260" s="128">
        <f>IF(N1260="sníž. přenesená",J1260,0)</f>
        <v>0</v>
      </c>
      <c r="BI1260" s="128">
        <f>IF(N1260="nulová",J1260,0)</f>
        <v>0</v>
      </c>
      <c r="BJ1260" s="12" t="s">
        <v>37</v>
      </c>
      <c r="BK1260" s="128">
        <f>ROUND(I1260*H1260,1)</f>
        <v>0</v>
      </c>
      <c r="BL1260" s="12" t="s">
        <v>73</v>
      </c>
      <c r="BM1260" s="12" t="s">
        <v>1597</v>
      </c>
    </row>
    <row r="1261" spans="2:47" s="1" customFormat="1" ht="121.5">
      <c r="B1261" s="23"/>
      <c r="C1261" s="35"/>
      <c r="D1261" s="129" t="s">
        <v>124</v>
      </c>
      <c r="E1261" s="35"/>
      <c r="F1261" s="130" t="s">
        <v>1319</v>
      </c>
      <c r="G1261" s="35"/>
      <c r="H1261" s="35"/>
      <c r="I1261" s="91"/>
      <c r="J1261" s="35"/>
      <c r="K1261" s="35"/>
      <c r="L1261" s="33"/>
      <c r="M1261" s="131"/>
      <c r="N1261" s="24"/>
      <c r="O1261" s="24"/>
      <c r="P1261" s="24"/>
      <c r="Q1261" s="24"/>
      <c r="R1261" s="24"/>
      <c r="S1261" s="24"/>
      <c r="T1261" s="38"/>
      <c r="AT1261" s="12" t="s">
        <v>124</v>
      </c>
      <c r="AU1261" s="12" t="s">
        <v>70</v>
      </c>
    </row>
    <row r="1262" spans="2:63" s="5" customFormat="1" ht="22.35" customHeight="1">
      <c r="B1262" s="104"/>
      <c r="C1262" s="105"/>
      <c r="D1262" s="106" t="s">
        <v>35</v>
      </c>
      <c r="E1262" s="140" t="s">
        <v>1598</v>
      </c>
      <c r="F1262" s="140" t="s">
        <v>1599</v>
      </c>
      <c r="G1262" s="105"/>
      <c r="H1262" s="105"/>
      <c r="I1262" s="108"/>
      <c r="J1262" s="141">
        <f>BK1262</f>
        <v>0</v>
      </c>
      <c r="K1262" s="105"/>
      <c r="L1262" s="110"/>
      <c r="M1262" s="111"/>
      <c r="N1262" s="112"/>
      <c r="O1262" s="112"/>
      <c r="P1262" s="113">
        <f>SUM(P1263:P1283)</f>
        <v>0</v>
      </c>
      <c r="Q1262" s="112"/>
      <c r="R1262" s="113">
        <f>SUM(R1263:R1283)</f>
        <v>14.2068882</v>
      </c>
      <c r="S1262" s="112"/>
      <c r="T1262" s="114">
        <f>SUM(T1263:T1283)</f>
        <v>0</v>
      </c>
      <c r="AR1262" s="115" t="s">
        <v>38</v>
      </c>
      <c r="AT1262" s="116" t="s">
        <v>35</v>
      </c>
      <c r="AU1262" s="116" t="s">
        <v>38</v>
      </c>
      <c r="AY1262" s="115" t="s">
        <v>67</v>
      </c>
      <c r="BK1262" s="117">
        <f>SUM(BK1263:BK1283)</f>
        <v>0</v>
      </c>
    </row>
    <row r="1263" spans="2:65" s="1" customFormat="1" ht="25.5" customHeight="1">
      <c r="B1263" s="23"/>
      <c r="C1263" s="118" t="s">
        <v>1600</v>
      </c>
      <c r="D1263" s="118" t="s">
        <v>68</v>
      </c>
      <c r="E1263" s="119" t="s">
        <v>1601</v>
      </c>
      <c r="F1263" s="120" t="s">
        <v>1602</v>
      </c>
      <c r="G1263" s="121" t="s">
        <v>131</v>
      </c>
      <c r="H1263" s="122">
        <v>603.2</v>
      </c>
      <c r="I1263" s="123"/>
      <c r="J1263" s="122">
        <f>ROUND(I1263*H1263,1)</f>
        <v>0</v>
      </c>
      <c r="K1263" s="120" t="s">
        <v>7</v>
      </c>
      <c r="L1263" s="33"/>
      <c r="M1263" s="124" t="s">
        <v>7</v>
      </c>
      <c r="N1263" s="125" t="s">
        <v>25</v>
      </c>
      <c r="O1263" s="24"/>
      <c r="P1263" s="126">
        <f>O1263*H1263</f>
        <v>0</v>
      </c>
      <c r="Q1263" s="126">
        <v>0.00442</v>
      </c>
      <c r="R1263" s="126">
        <f>Q1263*H1263</f>
        <v>2.6661440000000005</v>
      </c>
      <c r="S1263" s="126">
        <v>0</v>
      </c>
      <c r="T1263" s="127">
        <f>S1263*H1263</f>
        <v>0</v>
      </c>
      <c r="AR1263" s="12" t="s">
        <v>73</v>
      </c>
      <c r="AT1263" s="12" t="s">
        <v>68</v>
      </c>
      <c r="AU1263" s="12" t="s">
        <v>70</v>
      </c>
      <c r="AY1263" s="12" t="s">
        <v>67</v>
      </c>
      <c r="BE1263" s="128">
        <f>IF(N1263="základní",J1263,0)</f>
        <v>0</v>
      </c>
      <c r="BF1263" s="128">
        <f>IF(N1263="snížená",J1263,0)</f>
        <v>0</v>
      </c>
      <c r="BG1263" s="128">
        <f>IF(N1263="zákl. přenesená",J1263,0)</f>
        <v>0</v>
      </c>
      <c r="BH1263" s="128">
        <f>IF(N1263="sníž. přenesená",J1263,0)</f>
        <v>0</v>
      </c>
      <c r="BI1263" s="128">
        <f>IF(N1263="nulová",J1263,0)</f>
        <v>0</v>
      </c>
      <c r="BJ1263" s="12" t="s">
        <v>37</v>
      </c>
      <c r="BK1263" s="128">
        <f>ROUND(I1263*H1263,1)</f>
        <v>0</v>
      </c>
      <c r="BL1263" s="12" t="s">
        <v>73</v>
      </c>
      <c r="BM1263" s="12" t="s">
        <v>1603</v>
      </c>
    </row>
    <row r="1264" spans="2:65" s="1" customFormat="1" ht="16.5" customHeight="1">
      <c r="B1264" s="23"/>
      <c r="C1264" s="118" t="s">
        <v>1604</v>
      </c>
      <c r="D1264" s="118" t="s">
        <v>68</v>
      </c>
      <c r="E1264" s="119" t="s">
        <v>1605</v>
      </c>
      <c r="F1264" s="120" t="s">
        <v>1606</v>
      </c>
      <c r="G1264" s="121" t="s">
        <v>131</v>
      </c>
      <c r="H1264" s="122">
        <v>603.2</v>
      </c>
      <c r="I1264" s="123"/>
      <c r="J1264" s="122">
        <f>ROUND(I1264*H1264,1)</f>
        <v>0</v>
      </c>
      <c r="K1264" s="120" t="s">
        <v>122</v>
      </c>
      <c r="L1264" s="33"/>
      <c r="M1264" s="124" t="s">
        <v>7</v>
      </c>
      <c r="N1264" s="125" t="s">
        <v>25</v>
      </c>
      <c r="O1264" s="24"/>
      <c r="P1264" s="126">
        <f>O1264*H1264</f>
        <v>0</v>
      </c>
      <c r="Q1264" s="126">
        <v>0.0003</v>
      </c>
      <c r="R1264" s="126">
        <f>Q1264*H1264</f>
        <v>0.18096</v>
      </c>
      <c r="S1264" s="126">
        <v>0</v>
      </c>
      <c r="T1264" s="127">
        <f>S1264*H1264</f>
        <v>0</v>
      </c>
      <c r="AR1264" s="12" t="s">
        <v>73</v>
      </c>
      <c r="AT1264" s="12" t="s">
        <v>68</v>
      </c>
      <c r="AU1264" s="12" t="s">
        <v>70</v>
      </c>
      <c r="AY1264" s="12" t="s">
        <v>67</v>
      </c>
      <c r="BE1264" s="128">
        <f>IF(N1264="základní",J1264,0)</f>
        <v>0</v>
      </c>
      <c r="BF1264" s="128">
        <f>IF(N1264="snížená",J1264,0)</f>
        <v>0</v>
      </c>
      <c r="BG1264" s="128">
        <f>IF(N1264="zákl. přenesená",J1264,0)</f>
        <v>0</v>
      </c>
      <c r="BH1264" s="128">
        <f>IF(N1264="sníž. přenesená",J1264,0)</f>
        <v>0</v>
      </c>
      <c r="BI1264" s="128">
        <f>IF(N1264="nulová",J1264,0)</f>
        <v>0</v>
      </c>
      <c r="BJ1264" s="12" t="s">
        <v>37</v>
      </c>
      <c r="BK1264" s="128">
        <f>ROUND(I1264*H1264,1)</f>
        <v>0</v>
      </c>
      <c r="BL1264" s="12" t="s">
        <v>73</v>
      </c>
      <c r="BM1264" s="12" t="s">
        <v>1607</v>
      </c>
    </row>
    <row r="1265" spans="2:47" s="1" customFormat="1" ht="40.5">
      <c r="B1265" s="23"/>
      <c r="C1265" s="35"/>
      <c r="D1265" s="129" t="s">
        <v>124</v>
      </c>
      <c r="E1265" s="35"/>
      <c r="F1265" s="130" t="s">
        <v>1608</v>
      </c>
      <c r="G1265" s="35"/>
      <c r="H1265" s="35"/>
      <c r="I1265" s="91"/>
      <c r="J1265" s="35"/>
      <c r="K1265" s="35"/>
      <c r="L1265" s="33"/>
      <c r="M1265" s="131"/>
      <c r="N1265" s="24"/>
      <c r="O1265" s="24"/>
      <c r="P1265" s="24"/>
      <c r="Q1265" s="24"/>
      <c r="R1265" s="24"/>
      <c r="S1265" s="24"/>
      <c r="T1265" s="38"/>
      <c r="AT1265" s="12" t="s">
        <v>124</v>
      </c>
      <c r="AU1265" s="12" t="s">
        <v>70</v>
      </c>
    </row>
    <row r="1266" spans="2:65" s="1" customFormat="1" ht="25.5" customHeight="1">
      <c r="B1266" s="23"/>
      <c r="C1266" s="118" t="s">
        <v>1609</v>
      </c>
      <c r="D1266" s="118" t="s">
        <v>68</v>
      </c>
      <c r="E1266" s="119" t="s">
        <v>1610</v>
      </c>
      <c r="F1266" s="120" t="s">
        <v>1611</v>
      </c>
      <c r="G1266" s="121" t="s">
        <v>131</v>
      </c>
      <c r="H1266" s="122">
        <v>603.2</v>
      </c>
      <c r="I1266" s="123"/>
      <c r="J1266" s="122">
        <f>ROUND(I1266*H1266,1)</f>
        <v>0</v>
      </c>
      <c r="K1266" s="120" t="s">
        <v>122</v>
      </c>
      <c r="L1266" s="33"/>
      <c r="M1266" s="124" t="s">
        <v>7</v>
      </c>
      <c r="N1266" s="125" t="s">
        <v>25</v>
      </c>
      <c r="O1266" s="24"/>
      <c r="P1266" s="126">
        <f>O1266*H1266</f>
        <v>0</v>
      </c>
      <c r="Q1266" s="126">
        <v>0.0036</v>
      </c>
      <c r="R1266" s="126">
        <f>Q1266*H1266</f>
        <v>2.17152</v>
      </c>
      <c r="S1266" s="126">
        <v>0</v>
      </c>
      <c r="T1266" s="127">
        <f>S1266*H1266</f>
        <v>0</v>
      </c>
      <c r="AR1266" s="12" t="s">
        <v>73</v>
      </c>
      <c r="AT1266" s="12" t="s">
        <v>68</v>
      </c>
      <c r="AU1266" s="12" t="s">
        <v>70</v>
      </c>
      <c r="AY1266" s="12" t="s">
        <v>67</v>
      </c>
      <c r="BE1266" s="128">
        <f>IF(N1266="základní",J1266,0)</f>
        <v>0</v>
      </c>
      <c r="BF1266" s="128">
        <f>IF(N1266="snížená",J1266,0)</f>
        <v>0</v>
      </c>
      <c r="BG1266" s="128">
        <f>IF(N1266="zákl. přenesená",J1266,0)</f>
        <v>0</v>
      </c>
      <c r="BH1266" s="128">
        <f>IF(N1266="sníž. přenesená",J1266,0)</f>
        <v>0</v>
      </c>
      <c r="BI1266" s="128">
        <f>IF(N1266="nulová",J1266,0)</f>
        <v>0</v>
      </c>
      <c r="BJ1266" s="12" t="s">
        <v>37</v>
      </c>
      <c r="BK1266" s="128">
        <f>ROUND(I1266*H1266,1)</f>
        <v>0</v>
      </c>
      <c r="BL1266" s="12" t="s">
        <v>73</v>
      </c>
      <c r="BM1266" s="12" t="s">
        <v>1612</v>
      </c>
    </row>
    <row r="1267" spans="2:51" s="7" customFormat="1" ht="13.5">
      <c r="B1267" s="142"/>
      <c r="C1267" s="143"/>
      <c r="D1267" s="129" t="s">
        <v>126</v>
      </c>
      <c r="E1267" s="144" t="s">
        <v>7</v>
      </c>
      <c r="F1267" s="145" t="s">
        <v>342</v>
      </c>
      <c r="G1267" s="143"/>
      <c r="H1267" s="144" t="s">
        <v>7</v>
      </c>
      <c r="I1267" s="146"/>
      <c r="J1267" s="143"/>
      <c r="K1267" s="143"/>
      <c r="L1267" s="147"/>
      <c r="M1267" s="148"/>
      <c r="N1267" s="149"/>
      <c r="O1267" s="149"/>
      <c r="P1267" s="149"/>
      <c r="Q1267" s="149"/>
      <c r="R1267" s="149"/>
      <c r="S1267" s="149"/>
      <c r="T1267" s="150"/>
      <c r="AT1267" s="151" t="s">
        <v>126</v>
      </c>
      <c r="AU1267" s="151" t="s">
        <v>70</v>
      </c>
      <c r="AV1267" s="7" t="s">
        <v>37</v>
      </c>
      <c r="AW1267" s="7" t="s">
        <v>18</v>
      </c>
      <c r="AX1267" s="7" t="s">
        <v>36</v>
      </c>
      <c r="AY1267" s="151" t="s">
        <v>67</v>
      </c>
    </row>
    <row r="1268" spans="2:51" s="8" customFormat="1" ht="13.5">
      <c r="B1268" s="152"/>
      <c r="C1268" s="153"/>
      <c r="D1268" s="129" t="s">
        <v>126</v>
      </c>
      <c r="E1268" s="154" t="s">
        <v>7</v>
      </c>
      <c r="F1268" s="155" t="s">
        <v>1613</v>
      </c>
      <c r="G1268" s="153"/>
      <c r="H1268" s="156">
        <v>77.8</v>
      </c>
      <c r="I1268" s="157"/>
      <c r="J1268" s="153"/>
      <c r="K1268" s="153"/>
      <c r="L1268" s="158"/>
      <c r="M1268" s="159"/>
      <c r="N1268" s="160"/>
      <c r="O1268" s="160"/>
      <c r="P1268" s="160"/>
      <c r="Q1268" s="160"/>
      <c r="R1268" s="160"/>
      <c r="S1268" s="160"/>
      <c r="T1268" s="161"/>
      <c r="AT1268" s="162" t="s">
        <v>126</v>
      </c>
      <c r="AU1268" s="162" t="s">
        <v>70</v>
      </c>
      <c r="AV1268" s="8" t="s">
        <v>38</v>
      </c>
      <c r="AW1268" s="8" t="s">
        <v>18</v>
      </c>
      <c r="AX1268" s="8" t="s">
        <v>36</v>
      </c>
      <c r="AY1268" s="162" t="s">
        <v>67</v>
      </c>
    </row>
    <row r="1269" spans="2:51" s="8" customFormat="1" ht="13.5">
      <c r="B1269" s="152"/>
      <c r="C1269" s="153"/>
      <c r="D1269" s="129" t="s">
        <v>126</v>
      </c>
      <c r="E1269" s="154" t="s">
        <v>7</v>
      </c>
      <c r="F1269" s="155" t="s">
        <v>1614</v>
      </c>
      <c r="G1269" s="153"/>
      <c r="H1269" s="156">
        <v>-11.6</v>
      </c>
      <c r="I1269" s="157"/>
      <c r="J1269" s="153"/>
      <c r="K1269" s="153"/>
      <c r="L1269" s="158"/>
      <c r="M1269" s="159"/>
      <c r="N1269" s="160"/>
      <c r="O1269" s="160"/>
      <c r="P1269" s="160"/>
      <c r="Q1269" s="160"/>
      <c r="R1269" s="160"/>
      <c r="S1269" s="160"/>
      <c r="T1269" s="161"/>
      <c r="AT1269" s="162" t="s">
        <v>126</v>
      </c>
      <c r="AU1269" s="162" t="s">
        <v>70</v>
      </c>
      <c r="AV1269" s="8" t="s">
        <v>38</v>
      </c>
      <c r="AW1269" s="8" t="s">
        <v>18</v>
      </c>
      <c r="AX1269" s="8" t="s">
        <v>36</v>
      </c>
      <c r="AY1269" s="162" t="s">
        <v>67</v>
      </c>
    </row>
    <row r="1270" spans="2:51" s="7" customFormat="1" ht="13.5">
      <c r="B1270" s="142"/>
      <c r="C1270" s="143"/>
      <c r="D1270" s="129" t="s">
        <v>126</v>
      </c>
      <c r="E1270" s="144" t="s">
        <v>7</v>
      </c>
      <c r="F1270" s="145" t="s">
        <v>720</v>
      </c>
      <c r="G1270" s="143"/>
      <c r="H1270" s="144" t="s">
        <v>7</v>
      </c>
      <c r="I1270" s="146"/>
      <c r="J1270" s="143"/>
      <c r="K1270" s="143"/>
      <c r="L1270" s="147"/>
      <c r="M1270" s="148"/>
      <c r="N1270" s="149"/>
      <c r="O1270" s="149"/>
      <c r="P1270" s="149"/>
      <c r="Q1270" s="149"/>
      <c r="R1270" s="149"/>
      <c r="S1270" s="149"/>
      <c r="T1270" s="150"/>
      <c r="AT1270" s="151" t="s">
        <v>126</v>
      </c>
      <c r="AU1270" s="151" t="s">
        <v>70</v>
      </c>
      <c r="AV1270" s="7" t="s">
        <v>37</v>
      </c>
      <c r="AW1270" s="7" t="s">
        <v>18</v>
      </c>
      <c r="AX1270" s="7" t="s">
        <v>36</v>
      </c>
      <c r="AY1270" s="151" t="s">
        <v>67</v>
      </c>
    </row>
    <row r="1271" spans="2:51" s="8" customFormat="1" ht="27">
      <c r="B1271" s="152"/>
      <c r="C1271" s="153"/>
      <c r="D1271" s="129" t="s">
        <v>126</v>
      </c>
      <c r="E1271" s="154" t="s">
        <v>7</v>
      </c>
      <c r="F1271" s="155" t="s">
        <v>1615</v>
      </c>
      <c r="G1271" s="153"/>
      <c r="H1271" s="156">
        <v>546</v>
      </c>
      <c r="I1271" s="157"/>
      <c r="J1271" s="153"/>
      <c r="K1271" s="153"/>
      <c r="L1271" s="158"/>
      <c r="M1271" s="159"/>
      <c r="N1271" s="160"/>
      <c r="O1271" s="160"/>
      <c r="P1271" s="160"/>
      <c r="Q1271" s="160"/>
      <c r="R1271" s="160"/>
      <c r="S1271" s="160"/>
      <c r="T1271" s="161"/>
      <c r="AT1271" s="162" t="s">
        <v>126</v>
      </c>
      <c r="AU1271" s="162" t="s">
        <v>70</v>
      </c>
      <c r="AV1271" s="8" t="s">
        <v>38</v>
      </c>
      <c r="AW1271" s="8" t="s">
        <v>18</v>
      </c>
      <c r="AX1271" s="8" t="s">
        <v>36</v>
      </c>
      <c r="AY1271" s="162" t="s">
        <v>67</v>
      </c>
    </row>
    <row r="1272" spans="2:51" s="8" customFormat="1" ht="13.5">
      <c r="B1272" s="152"/>
      <c r="C1272" s="153"/>
      <c r="D1272" s="129" t="s">
        <v>126</v>
      </c>
      <c r="E1272" s="154" t="s">
        <v>7</v>
      </c>
      <c r="F1272" s="155" t="s">
        <v>1616</v>
      </c>
      <c r="G1272" s="153"/>
      <c r="H1272" s="156">
        <v>-18</v>
      </c>
      <c r="I1272" s="157"/>
      <c r="J1272" s="153"/>
      <c r="K1272" s="153"/>
      <c r="L1272" s="158"/>
      <c r="M1272" s="159"/>
      <c r="N1272" s="160"/>
      <c r="O1272" s="160"/>
      <c r="P1272" s="160"/>
      <c r="Q1272" s="160"/>
      <c r="R1272" s="160"/>
      <c r="S1272" s="160"/>
      <c r="T1272" s="161"/>
      <c r="AT1272" s="162" t="s">
        <v>126</v>
      </c>
      <c r="AU1272" s="162" t="s">
        <v>70</v>
      </c>
      <c r="AV1272" s="8" t="s">
        <v>38</v>
      </c>
      <c r="AW1272" s="8" t="s">
        <v>18</v>
      </c>
      <c r="AX1272" s="8" t="s">
        <v>36</v>
      </c>
      <c r="AY1272" s="162" t="s">
        <v>67</v>
      </c>
    </row>
    <row r="1273" spans="2:51" s="8" customFormat="1" ht="13.5">
      <c r="B1273" s="152"/>
      <c r="C1273" s="153"/>
      <c r="D1273" s="129" t="s">
        <v>126</v>
      </c>
      <c r="E1273" s="154" t="s">
        <v>7</v>
      </c>
      <c r="F1273" s="155" t="s">
        <v>1617</v>
      </c>
      <c r="G1273" s="153"/>
      <c r="H1273" s="156">
        <v>9</v>
      </c>
      <c r="I1273" s="157"/>
      <c r="J1273" s="153"/>
      <c r="K1273" s="153"/>
      <c r="L1273" s="158"/>
      <c r="M1273" s="159"/>
      <c r="N1273" s="160"/>
      <c r="O1273" s="160"/>
      <c r="P1273" s="160"/>
      <c r="Q1273" s="160"/>
      <c r="R1273" s="160"/>
      <c r="S1273" s="160"/>
      <c r="T1273" s="161"/>
      <c r="AT1273" s="162" t="s">
        <v>126</v>
      </c>
      <c r="AU1273" s="162" t="s">
        <v>70</v>
      </c>
      <c r="AV1273" s="8" t="s">
        <v>38</v>
      </c>
      <c r="AW1273" s="8" t="s">
        <v>18</v>
      </c>
      <c r="AX1273" s="8" t="s">
        <v>36</v>
      </c>
      <c r="AY1273" s="162" t="s">
        <v>67</v>
      </c>
    </row>
    <row r="1274" spans="2:51" s="9" customFormat="1" ht="13.5">
      <c r="B1274" s="163"/>
      <c r="C1274" s="164"/>
      <c r="D1274" s="129" t="s">
        <v>126</v>
      </c>
      <c r="E1274" s="165" t="s">
        <v>7</v>
      </c>
      <c r="F1274" s="166" t="s">
        <v>155</v>
      </c>
      <c r="G1274" s="164"/>
      <c r="H1274" s="167">
        <v>603.2</v>
      </c>
      <c r="I1274" s="168"/>
      <c r="J1274" s="164"/>
      <c r="K1274" s="164"/>
      <c r="L1274" s="169"/>
      <c r="M1274" s="170"/>
      <c r="N1274" s="171"/>
      <c r="O1274" s="171"/>
      <c r="P1274" s="171"/>
      <c r="Q1274" s="171"/>
      <c r="R1274" s="171"/>
      <c r="S1274" s="171"/>
      <c r="T1274" s="172"/>
      <c r="AT1274" s="173" t="s">
        <v>126</v>
      </c>
      <c r="AU1274" s="173" t="s">
        <v>70</v>
      </c>
      <c r="AV1274" s="9" t="s">
        <v>71</v>
      </c>
      <c r="AW1274" s="9" t="s">
        <v>1</v>
      </c>
      <c r="AX1274" s="9" t="s">
        <v>37</v>
      </c>
      <c r="AY1274" s="173" t="s">
        <v>67</v>
      </c>
    </row>
    <row r="1275" spans="2:65" s="1" customFormat="1" ht="16.5" customHeight="1">
      <c r="B1275" s="23"/>
      <c r="C1275" s="174" t="s">
        <v>1618</v>
      </c>
      <c r="D1275" s="174" t="s">
        <v>179</v>
      </c>
      <c r="E1275" s="175" t="s">
        <v>1619</v>
      </c>
      <c r="F1275" s="176" t="s">
        <v>1620</v>
      </c>
      <c r="G1275" s="177" t="s">
        <v>131</v>
      </c>
      <c r="H1275" s="178">
        <v>663.52</v>
      </c>
      <c r="I1275" s="179"/>
      <c r="J1275" s="178">
        <f>ROUND(I1275*H1275,1)</f>
        <v>0</v>
      </c>
      <c r="K1275" s="176" t="s">
        <v>7</v>
      </c>
      <c r="L1275" s="180"/>
      <c r="M1275" s="181" t="s">
        <v>7</v>
      </c>
      <c r="N1275" s="182" t="s">
        <v>25</v>
      </c>
      <c r="O1275" s="24"/>
      <c r="P1275" s="126">
        <f>O1275*H1275</f>
        <v>0</v>
      </c>
      <c r="Q1275" s="126">
        <v>0.0138</v>
      </c>
      <c r="R1275" s="126">
        <f>Q1275*H1275</f>
        <v>9.156576</v>
      </c>
      <c r="S1275" s="126">
        <v>0</v>
      </c>
      <c r="T1275" s="127">
        <f>S1275*H1275</f>
        <v>0</v>
      </c>
      <c r="AR1275" s="12" t="s">
        <v>324</v>
      </c>
      <c r="AT1275" s="12" t="s">
        <v>179</v>
      </c>
      <c r="AU1275" s="12" t="s">
        <v>70</v>
      </c>
      <c r="AY1275" s="12" t="s">
        <v>67</v>
      </c>
      <c r="BE1275" s="128">
        <f>IF(N1275="základní",J1275,0)</f>
        <v>0</v>
      </c>
      <c r="BF1275" s="128">
        <f>IF(N1275="snížená",J1275,0)</f>
        <v>0</v>
      </c>
      <c r="BG1275" s="128">
        <f>IF(N1275="zákl. přenesená",J1275,0)</f>
        <v>0</v>
      </c>
      <c r="BH1275" s="128">
        <f>IF(N1275="sníž. přenesená",J1275,0)</f>
        <v>0</v>
      </c>
      <c r="BI1275" s="128">
        <f>IF(N1275="nulová",J1275,0)</f>
        <v>0</v>
      </c>
      <c r="BJ1275" s="12" t="s">
        <v>37</v>
      </c>
      <c r="BK1275" s="128">
        <f>ROUND(I1275*H1275,1)</f>
        <v>0</v>
      </c>
      <c r="BL1275" s="12" t="s">
        <v>73</v>
      </c>
      <c r="BM1275" s="12" t="s">
        <v>1621</v>
      </c>
    </row>
    <row r="1276" spans="2:65" s="1" customFormat="1" ht="16.5" customHeight="1">
      <c r="B1276" s="23"/>
      <c r="C1276" s="118" t="s">
        <v>1622</v>
      </c>
      <c r="D1276" s="118" t="s">
        <v>68</v>
      </c>
      <c r="E1276" s="119" t="s">
        <v>1623</v>
      </c>
      <c r="F1276" s="120" t="s">
        <v>1624</v>
      </c>
      <c r="G1276" s="121" t="s">
        <v>121</v>
      </c>
      <c r="H1276" s="122">
        <v>102.22</v>
      </c>
      <c r="I1276" s="123"/>
      <c r="J1276" s="122">
        <f>ROUND(I1276*H1276,1)</f>
        <v>0</v>
      </c>
      <c r="K1276" s="120" t="s">
        <v>7</v>
      </c>
      <c r="L1276" s="33"/>
      <c r="M1276" s="124" t="s">
        <v>7</v>
      </c>
      <c r="N1276" s="125" t="s">
        <v>25</v>
      </c>
      <c r="O1276" s="24"/>
      <c r="P1276" s="126">
        <f>O1276*H1276</f>
        <v>0</v>
      </c>
      <c r="Q1276" s="126">
        <v>0.00031</v>
      </c>
      <c r="R1276" s="126">
        <f>Q1276*H1276</f>
        <v>0.0316882</v>
      </c>
      <c r="S1276" s="126">
        <v>0</v>
      </c>
      <c r="T1276" s="127">
        <f>S1276*H1276</f>
        <v>0</v>
      </c>
      <c r="AR1276" s="12" t="s">
        <v>73</v>
      </c>
      <c r="AT1276" s="12" t="s">
        <v>68</v>
      </c>
      <c r="AU1276" s="12" t="s">
        <v>70</v>
      </c>
      <c r="AY1276" s="12" t="s">
        <v>67</v>
      </c>
      <c r="BE1276" s="128">
        <f>IF(N1276="základní",J1276,0)</f>
        <v>0</v>
      </c>
      <c r="BF1276" s="128">
        <f>IF(N1276="snížená",J1276,0)</f>
        <v>0</v>
      </c>
      <c r="BG1276" s="128">
        <f>IF(N1276="zákl. přenesená",J1276,0)</f>
        <v>0</v>
      </c>
      <c r="BH1276" s="128">
        <f>IF(N1276="sníž. přenesená",J1276,0)</f>
        <v>0</v>
      </c>
      <c r="BI1276" s="128">
        <f>IF(N1276="nulová",J1276,0)</f>
        <v>0</v>
      </c>
      <c r="BJ1276" s="12" t="s">
        <v>37</v>
      </c>
      <c r="BK1276" s="128">
        <f>ROUND(I1276*H1276,1)</f>
        <v>0</v>
      </c>
      <c r="BL1276" s="12" t="s">
        <v>73</v>
      </c>
      <c r="BM1276" s="12" t="s">
        <v>1625</v>
      </c>
    </row>
    <row r="1277" spans="2:51" s="7" customFormat="1" ht="13.5">
      <c r="B1277" s="142"/>
      <c r="C1277" s="143"/>
      <c r="D1277" s="129" t="s">
        <v>126</v>
      </c>
      <c r="E1277" s="144" t="s">
        <v>7</v>
      </c>
      <c r="F1277" s="145" t="s">
        <v>342</v>
      </c>
      <c r="G1277" s="143"/>
      <c r="H1277" s="144" t="s">
        <v>7</v>
      </c>
      <c r="I1277" s="146"/>
      <c r="J1277" s="143"/>
      <c r="K1277" s="143"/>
      <c r="L1277" s="147"/>
      <c r="M1277" s="148"/>
      <c r="N1277" s="149"/>
      <c r="O1277" s="149"/>
      <c r="P1277" s="149"/>
      <c r="Q1277" s="149"/>
      <c r="R1277" s="149"/>
      <c r="S1277" s="149"/>
      <c r="T1277" s="150"/>
      <c r="AT1277" s="151" t="s">
        <v>126</v>
      </c>
      <c r="AU1277" s="151" t="s">
        <v>70</v>
      </c>
      <c r="AV1277" s="7" t="s">
        <v>37</v>
      </c>
      <c r="AW1277" s="7" t="s">
        <v>18</v>
      </c>
      <c r="AX1277" s="7" t="s">
        <v>36</v>
      </c>
      <c r="AY1277" s="151" t="s">
        <v>67</v>
      </c>
    </row>
    <row r="1278" spans="2:51" s="8" customFormat="1" ht="13.5">
      <c r="B1278" s="152"/>
      <c r="C1278" s="153"/>
      <c r="D1278" s="129" t="s">
        <v>126</v>
      </c>
      <c r="E1278" s="154" t="s">
        <v>7</v>
      </c>
      <c r="F1278" s="155" t="s">
        <v>1626</v>
      </c>
      <c r="G1278" s="153"/>
      <c r="H1278" s="156">
        <v>9.13</v>
      </c>
      <c r="I1278" s="157"/>
      <c r="J1278" s="153"/>
      <c r="K1278" s="153"/>
      <c r="L1278" s="158"/>
      <c r="M1278" s="159"/>
      <c r="N1278" s="160"/>
      <c r="O1278" s="160"/>
      <c r="P1278" s="160"/>
      <c r="Q1278" s="160"/>
      <c r="R1278" s="160"/>
      <c r="S1278" s="160"/>
      <c r="T1278" s="161"/>
      <c r="AT1278" s="162" t="s">
        <v>126</v>
      </c>
      <c r="AU1278" s="162" t="s">
        <v>70</v>
      </c>
      <c r="AV1278" s="8" t="s">
        <v>38</v>
      </c>
      <c r="AW1278" s="8" t="s">
        <v>18</v>
      </c>
      <c r="AX1278" s="8" t="s">
        <v>36</v>
      </c>
      <c r="AY1278" s="162" t="s">
        <v>67</v>
      </c>
    </row>
    <row r="1279" spans="2:51" s="7" customFormat="1" ht="13.5">
      <c r="B1279" s="142"/>
      <c r="C1279" s="143"/>
      <c r="D1279" s="129" t="s">
        <v>126</v>
      </c>
      <c r="E1279" s="144" t="s">
        <v>7</v>
      </c>
      <c r="F1279" s="145" t="s">
        <v>720</v>
      </c>
      <c r="G1279" s="143"/>
      <c r="H1279" s="144" t="s">
        <v>7</v>
      </c>
      <c r="I1279" s="146"/>
      <c r="J1279" s="143"/>
      <c r="K1279" s="143"/>
      <c r="L1279" s="147"/>
      <c r="M1279" s="148"/>
      <c r="N1279" s="149"/>
      <c r="O1279" s="149"/>
      <c r="P1279" s="149"/>
      <c r="Q1279" s="149"/>
      <c r="R1279" s="149"/>
      <c r="S1279" s="149"/>
      <c r="T1279" s="150"/>
      <c r="AT1279" s="151" t="s">
        <v>126</v>
      </c>
      <c r="AU1279" s="151" t="s">
        <v>70</v>
      </c>
      <c r="AV1279" s="7" t="s">
        <v>37</v>
      </c>
      <c r="AW1279" s="7" t="s">
        <v>18</v>
      </c>
      <c r="AX1279" s="7" t="s">
        <v>36</v>
      </c>
      <c r="AY1279" s="151" t="s">
        <v>67</v>
      </c>
    </row>
    <row r="1280" spans="2:51" s="8" customFormat="1" ht="13.5">
      <c r="B1280" s="152"/>
      <c r="C1280" s="153"/>
      <c r="D1280" s="129" t="s">
        <v>126</v>
      </c>
      <c r="E1280" s="154" t="s">
        <v>7</v>
      </c>
      <c r="F1280" s="155" t="s">
        <v>1627</v>
      </c>
      <c r="G1280" s="153"/>
      <c r="H1280" s="156">
        <v>93.09</v>
      </c>
      <c r="I1280" s="157"/>
      <c r="J1280" s="153"/>
      <c r="K1280" s="153"/>
      <c r="L1280" s="158"/>
      <c r="M1280" s="159"/>
      <c r="N1280" s="160"/>
      <c r="O1280" s="160"/>
      <c r="P1280" s="160"/>
      <c r="Q1280" s="160"/>
      <c r="R1280" s="160"/>
      <c r="S1280" s="160"/>
      <c r="T1280" s="161"/>
      <c r="AT1280" s="162" t="s">
        <v>126</v>
      </c>
      <c r="AU1280" s="162" t="s">
        <v>70</v>
      </c>
      <c r="AV1280" s="8" t="s">
        <v>38</v>
      </c>
      <c r="AW1280" s="8" t="s">
        <v>18</v>
      </c>
      <c r="AX1280" s="8" t="s">
        <v>36</v>
      </c>
      <c r="AY1280" s="162" t="s">
        <v>67</v>
      </c>
    </row>
    <row r="1281" spans="2:51" s="9" customFormat="1" ht="13.5">
      <c r="B1281" s="163"/>
      <c r="C1281" s="164"/>
      <c r="D1281" s="129" t="s">
        <v>126</v>
      </c>
      <c r="E1281" s="165" t="s">
        <v>7</v>
      </c>
      <c r="F1281" s="166" t="s">
        <v>155</v>
      </c>
      <c r="G1281" s="164"/>
      <c r="H1281" s="167">
        <v>102.22</v>
      </c>
      <c r="I1281" s="168"/>
      <c r="J1281" s="164"/>
      <c r="K1281" s="164"/>
      <c r="L1281" s="169"/>
      <c r="M1281" s="170"/>
      <c r="N1281" s="171"/>
      <c r="O1281" s="171"/>
      <c r="P1281" s="171"/>
      <c r="Q1281" s="171"/>
      <c r="R1281" s="171"/>
      <c r="S1281" s="171"/>
      <c r="T1281" s="172"/>
      <c r="AT1281" s="173" t="s">
        <v>126</v>
      </c>
      <c r="AU1281" s="173" t="s">
        <v>70</v>
      </c>
      <c r="AV1281" s="9" t="s">
        <v>71</v>
      </c>
      <c r="AW1281" s="9" t="s">
        <v>1</v>
      </c>
      <c r="AX1281" s="9" t="s">
        <v>37</v>
      </c>
      <c r="AY1281" s="173" t="s">
        <v>67</v>
      </c>
    </row>
    <row r="1282" spans="2:65" s="1" customFormat="1" ht="16.5" customHeight="1">
      <c r="B1282" s="23"/>
      <c r="C1282" s="118" t="s">
        <v>1628</v>
      </c>
      <c r="D1282" s="118" t="s">
        <v>68</v>
      </c>
      <c r="E1282" s="119" t="s">
        <v>1629</v>
      </c>
      <c r="F1282" s="120" t="s">
        <v>1630</v>
      </c>
      <c r="G1282" s="121" t="s">
        <v>865</v>
      </c>
      <c r="H1282" s="123"/>
      <c r="I1282" s="123"/>
      <c r="J1282" s="122">
        <f>ROUND(I1282*H1282,1)</f>
        <v>0</v>
      </c>
      <c r="K1282" s="120" t="s">
        <v>122</v>
      </c>
      <c r="L1282" s="33"/>
      <c r="M1282" s="124" t="s">
        <v>7</v>
      </c>
      <c r="N1282" s="125" t="s">
        <v>25</v>
      </c>
      <c r="O1282" s="24"/>
      <c r="P1282" s="126">
        <f>O1282*H1282</f>
        <v>0</v>
      </c>
      <c r="Q1282" s="126">
        <v>0</v>
      </c>
      <c r="R1282" s="126">
        <f>Q1282*H1282</f>
        <v>0</v>
      </c>
      <c r="S1282" s="126">
        <v>0</v>
      </c>
      <c r="T1282" s="127">
        <f>S1282*H1282</f>
        <v>0</v>
      </c>
      <c r="AR1282" s="12" t="s">
        <v>73</v>
      </c>
      <c r="AT1282" s="12" t="s">
        <v>68</v>
      </c>
      <c r="AU1282" s="12" t="s">
        <v>70</v>
      </c>
      <c r="AY1282" s="12" t="s">
        <v>67</v>
      </c>
      <c r="BE1282" s="128">
        <f>IF(N1282="základní",J1282,0)</f>
        <v>0</v>
      </c>
      <c r="BF1282" s="128">
        <f>IF(N1282="snížená",J1282,0)</f>
        <v>0</v>
      </c>
      <c r="BG1282" s="128">
        <f>IF(N1282="zákl. přenesená",J1282,0)</f>
        <v>0</v>
      </c>
      <c r="BH1282" s="128">
        <f>IF(N1282="sníž. přenesená",J1282,0)</f>
        <v>0</v>
      </c>
      <c r="BI1282" s="128">
        <f>IF(N1282="nulová",J1282,0)</f>
        <v>0</v>
      </c>
      <c r="BJ1282" s="12" t="s">
        <v>37</v>
      </c>
      <c r="BK1282" s="128">
        <f>ROUND(I1282*H1282,1)</f>
        <v>0</v>
      </c>
      <c r="BL1282" s="12" t="s">
        <v>73</v>
      </c>
      <c r="BM1282" s="12" t="s">
        <v>1631</v>
      </c>
    </row>
    <row r="1283" spans="2:47" s="1" customFormat="1" ht="121.5">
      <c r="B1283" s="23"/>
      <c r="C1283" s="35"/>
      <c r="D1283" s="129" t="s">
        <v>124</v>
      </c>
      <c r="E1283" s="35"/>
      <c r="F1283" s="130" t="s">
        <v>867</v>
      </c>
      <c r="G1283" s="35"/>
      <c r="H1283" s="35"/>
      <c r="I1283" s="91"/>
      <c r="J1283" s="35"/>
      <c r="K1283" s="35"/>
      <c r="L1283" s="33"/>
      <c r="M1283" s="131"/>
      <c r="N1283" s="24"/>
      <c r="O1283" s="24"/>
      <c r="P1283" s="24"/>
      <c r="Q1283" s="24"/>
      <c r="R1283" s="24"/>
      <c r="S1283" s="24"/>
      <c r="T1283" s="38"/>
      <c r="AT1283" s="12" t="s">
        <v>124</v>
      </c>
      <c r="AU1283" s="12" t="s">
        <v>70</v>
      </c>
    </row>
    <row r="1284" spans="2:63" s="5" customFormat="1" ht="22.35" customHeight="1">
      <c r="B1284" s="104"/>
      <c r="C1284" s="105"/>
      <c r="D1284" s="106" t="s">
        <v>35</v>
      </c>
      <c r="E1284" s="140" t="s">
        <v>1632</v>
      </c>
      <c r="F1284" s="140" t="s">
        <v>1599</v>
      </c>
      <c r="G1284" s="105"/>
      <c r="H1284" s="105"/>
      <c r="I1284" s="108"/>
      <c r="J1284" s="141">
        <f>BK1284</f>
        <v>0</v>
      </c>
      <c r="K1284" s="105"/>
      <c r="L1284" s="110"/>
      <c r="M1284" s="111"/>
      <c r="N1284" s="112"/>
      <c r="O1284" s="112"/>
      <c r="P1284" s="113">
        <f>SUM(P1285:P1329)</f>
        <v>0</v>
      </c>
      <c r="Q1284" s="112"/>
      <c r="R1284" s="113">
        <f>SUM(R1285:R1329)</f>
        <v>0.6153476</v>
      </c>
      <c r="S1284" s="112"/>
      <c r="T1284" s="114">
        <f>SUM(T1285:T1329)</f>
        <v>0</v>
      </c>
      <c r="AR1284" s="115" t="s">
        <v>38</v>
      </c>
      <c r="AT1284" s="116" t="s">
        <v>35</v>
      </c>
      <c r="AU1284" s="116" t="s">
        <v>38</v>
      </c>
      <c r="AY1284" s="115" t="s">
        <v>67</v>
      </c>
      <c r="BK1284" s="117">
        <f>SUM(BK1285:BK1329)</f>
        <v>0</v>
      </c>
    </row>
    <row r="1285" spans="2:65" s="1" customFormat="1" ht="25.5" customHeight="1">
      <c r="B1285" s="23"/>
      <c r="C1285" s="118" t="s">
        <v>1633</v>
      </c>
      <c r="D1285" s="118" t="s">
        <v>68</v>
      </c>
      <c r="E1285" s="119" t="s">
        <v>1634</v>
      </c>
      <c r="F1285" s="120" t="s">
        <v>1635</v>
      </c>
      <c r="G1285" s="121" t="s">
        <v>131</v>
      </c>
      <c r="H1285" s="122">
        <v>2104.25</v>
      </c>
      <c r="I1285" s="123"/>
      <c r="J1285" s="122">
        <f>ROUND(I1285*H1285,1)</f>
        <v>0</v>
      </c>
      <c r="K1285" s="120" t="s">
        <v>122</v>
      </c>
      <c r="L1285" s="33"/>
      <c r="M1285" s="124" t="s">
        <v>7</v>
      </c>
      <c r="N1285" s="125" t="s">
        <v>25</v>
      </c>
      <c r="O1285" s="24"/>
      <c r="P1285" s="126">
        <f>O1285*H1285</f>
        <v>0</v>
      </c>
      <c r="Q1285" s="126">
        <v>0.00029</v>
      </c>
      <c r="R1285" s="126">
        <f>Q1285*H1285</f>
        <v>0.6102325</v>
      </c>
      <c r="S1285" s="126">
        <v>0</v>
      </c>
      <c r="T1285" s="127">
        <f>S1285*H1285</f>
        <v>0</v>
      </c>
      <c r="AR1285" s="12" t="s">
        <v>73</v>
      </c>
      <c r="AT1285" s="12" t="s">
        <v>68</v>
      </c>
      <c r="AU1285" s="12" t="s">
        <v>70</v>
      </c>
      <c r="AY1285" s="12" t="s">
        <v>67</v>
      </c>
      <c r="BE1285" s="128">
        <f>IF(N1285="základní",J1285,0)</f>
        <v>0</v>
      </c>
      <c r="BF1285" s="128">
        <f>IF(N1285="snížená",J1285,0)</f>
        <v>0</v>
      </c>
      <c r="BG1285" s="128">
        <f>IF(N1285="zákl. přenesená",J1285,0)</f>
        <v>0</v>
      </c>
      <c r="BH1285" s="128">
        <f>IF(N1285="sníž. přenesená",J1285,0)</f>
        <v>0</v>
      </c>
      <c r="BI1285" s="128">
        <f>IF(N1285="nulová",J1285,0)</f>
        <v>0</v>
      </c>
      <c r="BJ1285" s="12" t="s">
        <v>37</v>
      </c>
      <c r="BK1285" s="128">
        <f>ROUND(I1285*H1285,1)</f>
        <v>0</v>
      </c>
      <c r="BL1285" s="12" t="s">
        <v>73</v>
      </c>
      <c r="BM1285" s="12" t="s">
        <v>1636</v>
      </c>
    </row>
    <row r="1286" spans="2:51" s="7" customFormat="1" ht="13.5">
      <c r="B1286" s="142"/>
      <c r="C1286" s="143"/>
      <c r="D1286" s="129" t="s">
        <v>126</v>
      </c>
      <c r="E1286" s="144" t="s">
        <v>7</v>
      </c>
      <c r="F1286" s="145" t="s">
        <v>1637</v>
      </c>
      <c r="G1286" s="143"/>
      <c r="H1286" s="144" t="s">
        <v>7</v>
      </c>
      <c r="I1286" s="146"/>
      <c r="J1286" s="143"/>
      <c r="K1286" s="143"/>
      <c r="L1286" s="147"/>
      <c r="M1286" s="148"/>
      <c r="N1286" s="149"/>
      <c r="O1286" s="149"/>
      <c r="P1286" s="149"/>
      <c r="Q1286" s="149"/>
      <c r="R1286" s="149"/>
      <c r="S1286" s="149"/>
      <c r="T1286" s="150"/>
      <c r="AT1286" s="151" t="s">
        <v>126</v>
      </c>
      <c r="AU1286" s="151" t="s">
        <v>70</v>
      </c>
      <c r="AV1286" s="7" t="s">
        <v>37</v>
      </c>
      <c r="AW1286" s="7" t="s">
        <v>18</v>
      </c>
      <c r="AX1286" s="7" t="s">
        <v>36</v>
      </c>
      <c r="AY1286" s="151" t="s">
        <v>67</v>
      </c>
    </row>
    <row r="1287" spans="2:51" s="8" customFormat="1" ht="13.5">
      <c r="B1287" s="152"/>
      <c r="C1287" s="153"/>
      <c r="D1287" s="129" t="s">
        <v>126</v>
      </c>
      <c r="E1287" s="154" t="s">
        <v>7</v>
      </c>
      <c r="F1287" s="155" t="s">
        <v>1638</v>
      </c>
      <c r="G1287" s="153"/>
      <c r="H1287" s="156">
        <v>2208.28</v>
      </c>
      <c r="I1287" s="157"/>
      <c r="J1287" s="153"/>
      <c r="K1287" s="153"/>
      <c r="L1287" s="158"/>
      <c r="M1287" s="159"/>
      <c r="N1287" s="160"/>
      <c r="O1287" s="160"/>
      <c r="P1287" s="160"/>
      <c r="Q1287" s="160"/>
      <c r="R1287" s="160"/>
      <c r="S1287" s="160"/>
      <c r="T1287" s="161"/>
      <c r="AT1287" s="162" t="s">
        <v>126</v>
      </c>
      <c r="AU1287" s="162" t="s">
        <v>70</v>
      </c>
      <c r="AV1287" s="8" t="s">
        <v>38</v>
      </c>
      <c r="AW1287" s="8" t="s">
        <v>18</v>
      </c>
      <c r="AX1287" s="8" t="s">
        <v>36</v>
      </c>
      <c r="AY1287" s="162" t="s">
        <v>67</v>
      </c>
    </row>
    <row r="1288" spans="2:51" s="7" customFormat="1" ht="13.5">
      <c r="B1288" s="142"/>
      <c r="C1288" s="143"/>
      <c r="D1288" s="129" t="s">
        <v>126</v>
      </c>
      <c r="E1288" s="144" t="s">
        <v>7</v>
      </c>
      <c r="F1288" s="145" t="s">
        <v>1639</v>
      </c>
      <c r="G1288" s="143"/>
      <c r="H1288" s="144" t="s">
        <v>7</v>
      </c>
      <c r="I1288" s="146"/>
      <c r="J1288" s="143"/>
      <c r="K1288" s="143"/>
      <c r="L1288" s="147"/>
      <c r="M1288" s="148"/>
      <c r="N1288" s="149"/>
      <c r="O1288" s="149"/>
      <c r="P1288" s="149"/>
      <c r="Q1288" s="149"/>
      <c r="R1288" s="149"/>
      <c r="S1288" s="149"/>
      <c r="T1288" s="150"/>
      <c r="AT1288" s="151" t="s">
        <v>126</v>
      </c>
      <c r="AU1288" s="151" t="s">
        <v>70</v>
      </c>
      <c r="AV1288" s="7" t="s">
        <v>37</v>
      </c>
      <c r="AW1288" s="7" t="s">
        <v>18</v>
      </c>
      <c r="AX1288" s="7" t="s">
        <v>36</v>
      </c>
      <c r="AY1288" s="151" t="s">
        <v>67</v>
      </c>
    </row>
    <row r="1289" spans="2:51" s="7" customFormat="1" ht="13.5">
      <c r="B1289" s="142"/>
      <c r="C1289" s="143"/>
      <c r="D1289" s="129" t="s">
        <v>126</v>
      </c>
      <c r="E1289" s="144" t="s">
        <v>7</v>
      </c>
      <c r="F1289" s="145" t="s">
        <v>1640</v>
      </c>
      <c r="G1289" s="143"/>
      <c r="H1289" s="144" t="s">
        <v>7</v>
      </c>
      <c r="I1289" s="146"/>
      <c r="J1289" s="143"/>
      <c r="K1289" s="143"/>
      <c r="L1289" s="147"/>
      <c r="M1289" s="148"/>
      <c r="N1289" s="149"/>
      <c r="O1289" s="149"/>
      <c r="P1289" s="149"/>
      <c r="Q1289" s="149"/>
      <c r="R1289" s="149"/>
      <c r="S1289" s="149"/>
      <c r="T1289" s="150"/>
      <c r="AT1289" s="151" t="s">
        <v>126</v>
      </c>
      <c r="AU1289" s="151" t="s">
        <v>70</v>
      </c>
      <c r="AV1289" s="7" t="s">
        <v>37</v>
      </c>
      <c r="AW1289" s="7" t="s">
        <v>18</v>
      </c>
      <c r="AX1289" s="7" t="s">
        <v>36</v>
      </c>
      <c r="AY1289" s="151" t="s">
        <v>67</v>
      </c>
    </row>
    <row r="1290" spans="2:51" s="7" customFormat="1" ht="13.5">
      <c r="B1290" s="142"/>
      <c r="C1290" s="143"/>
      <c r="D1290" s="129" t="s">
        <v>126</v>
      </c>
      <c r="E1290" s="144" t="s">
        <v>7</v>
      </c>
      <c r="F1290" s="145" t="s">
        <v>720</v>
      </c>
      <c r="G1290" s="143"/>
      <c r="H1290" s="144" t="s">
        <v>7</v>
      </c>
      <c r="I1290" s="146"/>
      <c r="J1290" s="143"/>
      <c r="K1290" s="143"/>
      <c r="L1290" s="147"/>
      <c r="M1290" s="148"/>
      <c r="N1290" s="149"/>
      <c r="O1290" s="149"/>
      <c r="P1290" s="149"/>
      <c r="Q1290" s="149"/>
      <c r="R1290" s="149"/>
      <c r="S1290" s="149"/>
      <c r="T1290" s="150"/>
      <c r="AT1290" s="151" t="s">
        <v>126</v>
      </c>
      <c r="AU1290" s="151" t="s">
        <v>70</v>
      </c>
      <c r="AV1290" s="7" t="s">
        <v>37</v>
      </c>
      <c r="AW1290" s="7" t="s">
        <v>18</v>
      </c>
      <c r="AX1290" s="7" t="s">
        <v>36</v>
      </c>
      <c r="AY1290" s="151" t="s">
        <v>67</v>
      </c>
    </row>
    <row r="1291" spans="2:51" s="8" customFormat="1" ht="13.5">
      <c r="B1291" s="152"/>
      <c r="C1291" s="153"/>
      <c r="D1291" s="129" t="s">
        <v>126</v>
      </c>
      <c r="E1291" s="154" t="s">
        <v>7</v>
      </c>
      <c r="F1291" s="155" t="s">
        <v>1641</v>
      </c>
      <c r="G1291" s="153"/>
      <c r="H1291" s="156">
        <v>211.41</v>
      </c>
      <c r="I1291" s="157"/>
      <c r="J1291" s="153"/>
      <c r="K1291" s="153"/>
      <c r="L1291" s="158"/>
      <c r="M1291" s="159"/>
      <c r="N1291" s="160"/>
      <c r="O1291" s="160"/>
      <c r="P1291" s="160"/>
      <c r="Q1291" s="160"/>
      <c r="R1291" s="160"/>
      <c r="S1291" s="160"/>
      <c r="T1291" s="161"/>
      <c r="AT1291" s="162" t="s">
        <v>126</v>
      </c>
      <c r="AU1291" s="162" t="s">
        <v>70</v>
      </c>
      <c r="AV1291" s="8" t="s">
        <v>38</v>
      </c>
      <c r="AW1291" s="8" t="s">
        <v>18</v>
      </c>
      <c r="AX1291" s="8" t="s">
        <v>36</v>
      </c>
      <c r="AY1291" s="162" t="s">
        <v>67</v>
      </c>
    </row>
    <row r="1292" spans="2:51" s="7" customFormat="1" ht="13.5">
      <c r="B1292" s="142"/>
      <c r="C1292" s="143"/>
      <c r="D1292" s="129" t="s">
        <v>126</v>
      </c>
      <c r="E1292" s="144" t="s">
        <v>7</v>
      </c>
      <c r="F1292" s="145" t="s">
        <v>1642</v>
      </c>
      <c r="G1292" s="143"/>
      <c r="H1292" s="144" t="s">
        <v>7</v>
      </c>
      <c r="I1292" s="146"/>
      <c r="J1292" s="143"/>
      <c r="K1292" s="143"/>
      <c r="L1292" s="147"/>
      <c r="M1292" s="148"/>
      <c r="N1292" s="149"/>
      <c r="O1292" s="149"/>
      <c r="P1292" s="149"/>
      <c r="Q1292" s="149"/>
      <c r="R1292" s="149"/>
      <c r="S1292" s="149"/>
      <c r="T1292" s="150"/>
      <c r="AT1292" s="151" t="s">
        <v>126</v>
      </c>
      <c r="AU1292" s="151" t="s">
        <v>70</v>
      </c>
      <c r="AV1292" s="7" t="s">
        <v>37</v>
      </c>
      <c r="AW1292" s="7" t="s">
        <v>18</v>
      </c>
      <c r="AX1292" s="7" t="s">
        <v>36</v>
      </c>
      <c r="AY1292" s="151" t="s">
        <v>67</v>
      </c>
    </row>
    <row r="1293" spans="2:51" s="7" customFormat="1" ht="13.5">
      <c r="B1293" s="142"/>
      <c r="C1293" s="143"/>
      <c r="D1293" s="129" t="s">
        <v>126</v>
      </c>
      <c r="E1293" s="144" t="s">
        <v>7</v>
      </c>
      <c r="F1293" s="145" t="s">
        <v>720</v>
      </c>
      <c r="G1293" s="143"/>
      <c r="H1293" s="144" t="s">
        <v>7</v>
      </c>
      <c r="I1293" s="146"/>
      <c r="J1293" s="143"/>
      <c r="K1293" s="143"/>
      <c r="L1293" s="147"/>
      <c r="M1293" s="148"/>
      <c r="N1293" s="149"/>
      <c r="O1293" s="149"/>
      <c r="P1293" s="149"/>
      <c r="Q1293" s="149"/>
      <c r="R1293" s="149"/>
      <c r="S1293" s="149"/>
      <c r="T1293" s="150"/>
      <c r="AT1293" s="151" t="s">
        <v>126</v>
      </c>
      <c r="AU1293" s="151" t="s">
        <v>70</v>
      </c>
      <c r="AV1293" s="7" t="s">
        <v>37</v>
      </c>
      <c r="AW1293" s="7" t="s">
        <v>18</v>
      </c>
      <c r="AX1293" s="7" t="s">
        <v>36</v>
      </c>
      <c r="AY1293" s="151" t="s">
        <v>67</v>
      </c>
    </row>
    <row r="1294" spans="2:51" s="8" customFormat="1" ht="13.5">
      <c r="B1294" s="152"/>
      <c r="C1294" s="153"/>
      <c r="D1294" s="129" t="s">
        <v>126</v>
      </c>
      <c r="E1294" s="154" t="s">
        <v>7</v>
      </c>
      <c r="F1294" s="155" t="s">
        <v>1643</v>
      </c>
      <c r="G1294" s="153"/>
      <c r="H1294" s="156">
        <v>85.83</v>
      </c>
      <c r="I1294" s="157"/>
      <c r="J1294" s="153"/>
      <c r="K1294" s="153"/>
      <c r="L1294" s="158"/>
      <c r="M1294" s="159"/>
      <c r="N1294" s="160"/>
      <c r="O1294" s="160"/>
      <c r="P1294" s="160"/>
      <c r="Q1294" s="160"/>
      <c r="R1294" s="160"/>
      <c r="S1294" s="160"/>
      <c r="T1294" s="161"/>
      <c r="AT1294" s="162" t="s">
        <v>126</v>
      </c>
      <c r="AU1294" s="162" t="s">
        <v>70</v>
      </c>
      <c r="AV1294" s="8" t="s">
        <v>38</v>
      </c>
      <c r="AW1294" s="8" t="s">
        <v>18</v>
      </c>
      <c r="AX1294" s="8" t="s">
        <v>36</v>
      </c>
      <c r="AY1294" s="162" t="s">
        <v>67</v>
      </c>
    </row>
    <row r="1295" spans="2:51" s="7" customFormat="1" ht="13.5">
      <c r="B1295" s="142"/>
      <c r="C1295" s="143"/>
      <c r="D1295" s="129" t="s">
        <v>126</v>
      </c>
      <c r="E1295" s="144" t="s">
        <v>7</v>
      </c>
      <c r="F1295" s="145" t="s">
        <v>335</v>
      </c>
      <c r="G1295" s="143"/>
      <c r="H1295" s="144" t="s">
        <v>7</v>
      </c>
      <c r="I1295" s="146"/>
      <c r="J1295" s="143"/>
      <c r="K1295" s="143"/>
      <c r="L1295" s="147"/>
      <c r="M1295" s="148"/>
      <c r="N1295" s="149"/>
      <c r="O1295" s="149"/>
      <c r="P1295" s="149"/>
      <c r="Q1295" s="149"/>
      <c r="R1295" s="149"/>
      <c r="S1295" s="149"/>
      <c r="T1295" s="150"/>
      <c r="AT1295" s="151" t="s">
        <v>126</v>
      </c>
      <c r="AU1295" s="151" t="s">
        <v>70</v>
      </c>
      <c r="AV1295" s="7" t="s">
        <v>37</v>
      </c>
      <c r="AW1295" s="7" t="s">
        <v>18</v>
      </c>
      <c r="AX1295" s="7" t="s">
        <v>36</v>
      </c>
      <c r="AY1295" s="151" t="s">
        <v>67</v>
      </c>
    </row>
    <row r="1296" spans="2:51" s="8" customFormat="1" ht="13.5">
      <c r="B1296" s="152"/>
      <c r="C1296" s="153"/>
      <c r="D1296" s="129" t="s">
        <v>126</v>
      </c>
      <c r="E1296" s="154" t="s">
        <v>7</v>
      </c>
      <c r="F1296" s="155" t="s">
        <v>1644</v>
      </c>
      <c r="G1296" s="153"/>
      <c r="H1296" s="156">
        <v>191.84</v>
      </c>
      <c r="I1296" s="157"/>
      <c r="J1296" s="153"/>
      <c r="K1296" s="153"/>
      <c r="L1296" s="158"/>
      <c r="M1296" s="159"/>
      <c r="N1296" s="160"/>
      <c r="O1296" s="160"/>
      <c r="P1296" s="160"/>
      <c r="Q1296" s="160"/>
      <c r="R1296" s="160"/>
      <c r="S1296" s="160"/>
      <c r="T1296" s="161"/>
      <c r="AT1296" s="162" t="s">
        <v>126</v>
      </c>
      <c r="AU1296" s="162" t="s">
        <v>70</v>
      </c>
      <c r="AV1296" s="8" t="s">
        <v>38</v>
      </c>
      <c r="AW1296" s="8" t="s">
        <v>18</v>
      </c>
      <c r="AX1296" s="8" t="s">
        <v>36</v>
      </c>
      <c r="AY1296" s="162" t="s">
        <v>67</v>
      </c>
    </row>
    <row r="1297" spans="2:51" s="7" customFormat="1" ht="13.5">
      <c r="B1297" s="142"/>
      <c r="C1297" s="143"/>
      <c r="D1297" s="129" t="s">
        <v>126</v>
      </c>
      <c r="E1297" s="144" t="s">
        <v>7</v>
      </c>
      <c r="F1297" s="145" t="s">
        <v>1645</v>
      </c>
      <c r="G1297" s="143"/>
      <c r="H1297" s="144" t="s">
        <v>7</v>
      </c>
      <c r="I1297" s="146"/>
      <c r="J1297" s="143"/>
      <c r="K1297" s="143"/>
      <c r="L1297" s="147"/>
      <c r="M1297" s="148"/>
      <c r="N1297" s="149"/>
      <c r="O1297" s="149"/>
      <c r="P1297" s="149"/>
      <c r="Q1297" s="149"/>
      <c r="R1297" s="149"/>
      <c r="S1297" s="149"/>
      <c r="T1297" s="150"/>
      <c r="AT1297" s="151" t="s">
        <v>126</v>
      </c>
      <c r="AU1297" s="151" t="s">
        <v>70</v>
      </c>
      <c r="AV1297" s="7" t="s">
        <v>37</v>
      </c>
      <c r="AW1297" s="7" t="s">
        <v>18</v>
      </c>
      <c r="AX1297" s="7" t="s">
        <v>36</v>
      </c>
      <c r="AY1297" s="151" t="s">
        <v>67</v>
      </c>
    </row>
    <row r="1298" spans="2:51" s="8" customFormat="1" ht="13.5">
      <c r="B1298" s="152"/>
      <c r="C1298" s="153"/>
      <c r="D1298" s="129" t="s">
        <v>126</v>
      </c>
      <c r="E1298" s="154" t="s">
        <v>7</v>
      </c>
      <c r="F1298" s="155" t="s">
        <v>1646</v>
      </c>
      <c r="G1298" s="153"/>
      <c r="H1298" s="156">
        <v>10.09</v>
      </c>
      <c r="I1298" s="157"/>
      <c r="J1298" s="153"/>
      <c r="K1298" s="153"/>
      <c r="L1298" s="158"/>
      <c r="M1298" s="159"/>
      <c r="N1298" s="160"/>
      <c r="O1298" s="160"/>
      <c r="P1298" s="160"/>
      <c r="Q1298" s="160"/>
      <c r="R1298" s="160"/>
      <c r="S1298" s="160"/>
      <c r="T1298" s="161"/>
      <c r="AT1298" s="162" t="s">
        <v>126</v>
      </c>
      <c r="AU1298" s="162" t="s">
        <v>70</v>
      </c>
      <c r="AV1298" s="8" t="s">
        <v>38</v>
      </c>
      <c r="AW1298" s="8" t="s">
        <v>18</v>
      </c>
      <c r="AX1298" s="8" t="s">
        <v>36</v>
      </c>
      <c r="AY1298" s="162" t="s">
        <v>67</v>
      </c>
    </row>
    <row r="1299" spans="2:51" s="7" customFormat="1" ht="13.5">
      <c r="B1299" s="142"/>
      <c r="C1299" s="143"/>
      <c r="D1299" s="129" t="s">
        <v>126</v>
      </c>
      <c r="E1299" s="144" t="s">
        <v>7</v>
      </c>
      <c r="F1299" s="145" t="s">
        <v>1647</v>
      </c>
      <c r="G1299" s="143"/>
      <c r="H1299" s="144" t="s">
        <v>7</v>
      </c>
      <c r="I1299" s="146"/>
      <c r="J1299" s="143"/>
      <c r="K1299" s="143"/>
      <c r="L1299" s="147"/>
      <c r="M1299" s="148"/>
      <c r="N1299" s="149"/>
      <c r="O1299" s="149"/>
      <c r="P1299" s="149"/>
      <c r="Q1299" s="149"/>
      <c r="R1299" s="149"/>
      <c r="S1299" s="149"/>
      <c r="T1299" s="150"/>
      <c r="AT1299" s="151" t="s">
        <v>126</v>
      </c>
      <c r="AU1299" s="151" t="s">
        <v>70</v>
      </c>
      <c r="AV1299" s="7" t="s">
        <v>37</v>
      </c>
      <c r="AW1299" s="7" t="s">
        <v>18</v>
      </c>
      <c r="AX1299" s="7" t="s">
        <v>36</v>
      </c>
      <c r="AY1299" s="151" t="s">
        <v>67</v>
      </c>
    </row>
    <row r="1300" spans="2:51" s="8" customFormat="1" ht="13.5">
      <c r="B1300" s="152"/>
      <c r="C1300" s="153"/>
      <c r="D1300" s="129" t="s">
        <v>126</v>
      </c>
      <c r="E1300" s="154" t="s">
        <v>7</v>
      </c>
      <c r="F1300" s="155" t="s">
        <v>1648</v>
      </c>
      <c r="G1300" s="153"/>
      <c r="H1300" s="156">
        <v>-603.2</v>
      </c>
      <c r="I1300" s="157"/>
      <c r="J1300" s="153"/>
      <c r="K1300" s="153"/>
      <c r="L1300" s="158"/>
      <c r="M1300" s="159"/>
      <c r="N1300" s="160"/>
      <c r="O1300" s="160"/>
      <c r="P1300" s="160"/>
      <c r="Q1300" s="160"/>
      <c r="R1300" s="160"/>
      <c r="S1300" s="160"/>
      <c r="T1300" s="161"/>
      <c r="AT1300" s="162" t="s">
        <v>126</v>
      </c>
      <c r="AU1300" s="162" t="s">
        <v>70</v>
      </c>
      <c r="AV1300" s="8" t="s">
        <v>38</v>
      </c>
      <c r="AW1300" s="8" t="s">
        <v>18</v>
      </c>
      <c r="AX1300" s="8" t="s">
        <v>36</v>
      </c>
      <c r="AY1300" s="162" t="s">
        <v>67</v>
      </c>
    </row>
    <row r="1301" spans="2:51" s="9" customFormat="1" ht="13.5">
      <c r="B1301" s="163"/>
      <c r="C1301" s="164"/>
      <c r="D1301" s="129" t="s">
        <v>126</v>
      </c>
      <c r="E1301" s="165" t="s">
        <v>7</v>
      </c>
      <c r="F1301" s="166" t="s">
        <v>155</v>
      </c>
      <c r="G1301" s="164"/>
      <c r="H1301" s="167">
        <v>2104.25</v>
      </c>
      <c r="I1301" s="168"/>
      <c r="J1301" s="164"/>
      <c r="K1301" s="164"/>
      <c r="L1301" s="169"/>
      <c r="M1301" s="170"/>
      <c r="N1301" s="171"/>
      <c r="O1301" s="171"/>
      <c r="P1301" s="171"/>
      <c r="Q1301" s="171"/>
      <c r="R1301" s="171"/>
      <c r="S1301" s="171"/>
      <c r="T1301" s="172"/>
      <c r="AT1301" s="173" t="s">
        <v>126</v>
      </c>
      <c r="AU1301" s="173" t="s">
        <v>70</v>
      </c>
      <c r="AV1301" s="9" t="s">
        <v>71</v>
      </c>
      <c r="AW1301" s="9" t="s">
        <v>1</v>
      </c>
      <c r="AX1301" s="9" t="s">
        <v>37</v>
      </c>
      <c r="AY1301" s="173" t="s">
        <v>67</v>
      </c>
    </row>
    <row r="1302" spans="2:65" s="1" customFormat="1" ht="25.5" customHeight="1">
      <c r="B1302" s="23"/>
      <c r="C1302" s="118" t="s">
        <v>1649</v>
      </c>
      <c r="D1302" s="118" t="s">
        <v>68</v>
      </c>
      <c r="E1302" s="119" t="s">
        <v>1650</v>
      </c>
      <c r="F1302" s="120" t="s">
        <v>1651</v>
      </c>
      <c r="G1302" s="121" t="s">
        <v>131</v>
      </c>
      <c r="H1302" s="122">
        <v>511.51</v>
      </c>
      <c r="I1302" s="123"/>
      <c r="J1302" s="122">
        <f>ROUND(I1302*H1302,1)</f>
        <v>0</v>
      </c>
      <c r="K1302" s="120" t="s">
        <v>122</v>
      </c>
      <c r="L1302" s="33"/>
      <c r="M1302" s="124" t="s">
        <v>7</v>
      </c>
      <c r="N1302" s="125" t="s">
        <v>25</v>
      </c>
      <c r="O1302" s="24"/>
      <c r="P1302" s="126">
        <f>O1302*H1302</f>
        <v>0</v>
      </c>
      <c r="Q1302" s="126">
        <v>1E-05</v>
      </c>
      <c r="R1302" s="126">
        <f>Q1302*H1302</f>
        <v>0.0051151</v>
      </c>
      <c r="S1302" s="126">
        <v>0</v>
      </c>
      <c r="T1302" s="127">
        <f>S1302*H1302</f>
        <v>0</v>
      </c>
      <c r="AR1302" s="12" t="s">
        <v>73</v>
      </c>
      <c r="AT1302" s="12" t="s">
        <v>68</v>
      </c>
      <c r="AU1302" s="12" t="s">
        <v>70</v>
      </c>
      <c r="AY1302" s="12" t="s">
        <v>67</v>
      </c>
      <c r="BE1302" s="128">
        <f>IF(N1302="základní",J1302,0)</f>
        <v>0</v>
      </c>
      <c r="BF1302" s="128">
        <f>IF(N1302="snížená",J1302,0)</f>
        <v>0</v>
      </c>
      <c r="BG1302" s="128">
        <f>IF(N1302="zákl. přenesená",J1302,0)</f>
        <v>0</v>
      </c>
      <c r="BH1302" s="128">
        <f>IF(N1302="sníž. přenesená",J1302,0)</f>
        <v>0</v>
      </c>
      <c r="BI1302" s="128">
        <f>IF(N1302="nulová",J1302,0)</f>
        <v>0</v>
      </c>
      <c r="BJ1302" s="12" t="s">
        <v>37</v>
      </c>
      <c r="BK1302" s="128">
        <f>ROUND(I1302*H1302,1)</f>
        <v>0</v>
      </c>
      <c r="BL1302" s="12" t="s">
        <v>73</v>
      </c>
      <c r="BM1302" s="12" t="s">
        <v>1652</v>
      </c>
    </row>
    <row r="1303" spans="2:51" s="7" customFormat="1" ht="13.5">
      <c r="B1303" s="142"/>
      <c r="C1303" s="143"/>
      <c r="D1303" s="129" t="s">
        <v>126</v>
      </c>
      <c r="E1303" s="144" t="s">
        <v>7</v>
      </c>
      <c r="F1303" s="145" t="s">
        <v>1640</v>
      </c>
      <c r="G1303" s="143"/>
      <c r="H1303" s="144" t="s">
        <v>7</v>
      </c>
      <c r="I1303" s="146"/>
      <c r="J1303" s="143"/>
      <c r="K1303" s="143"/>
      <c r="L1303" s="147"/>
      <c r="M1303" s="148"/>
      <c r="N1303" s="149"/>
      <c r="O1303" s="149"/>
      <c r="P1303" s="149"/>
      <c r="Q1303" s="149"/>
      <c r="R1303" s="149"/>
      <c r="S1303" s="149"/>
      <c r="T1303" s="150"/>
      <c r="AT1303" s="151" t="s">
        <v>126</v>
      </c>
      <c r="AU1303" s="151" t="s">
        <v>70</v>
      </c>
      <c r="AV1303" s="7" t="s">
        <v>37</v>
      </c>
      <c r="AW1303" s="7" t="s">
        <v>18</v>
      </c>
      <c r="AX1303" s="7" t="s">
        <v>36</v>
      </c>
      <c r="AY1303" s="151" t="s">
        <v>67</v>
      </c>
    </row>
    <row r="1304" spans="2:51" s="7" customFormat="1" ht="13.5">
      <c r="B1304" s="142"/>
      <c r="C1304" s="143"/>
      <c r="D1304" s="129" t="s">
        <v>126</v>
      </c>
      <c r="E1304" s="144" t="s">
        <v>7</v>
      </c>
      <c r="F1304" s="145" t="s">
        <v>720</v>
      </c>
      <c r="G1304" s="143"/>
      <c r="H1304" s="144" t="s">
        <v>7</v>
      </c>
      <c r="I1304" s="146"/>
      <c r="J1304" s="143"/>
      <c r="K1304" s="143"/>
      <c r="L1304" s="147"/>
      <c r="M1304" s="148"/>
      <c r="N1304" s="149"/>
      <c r="O1304" s="149"/>
      <c r="P1304" s="149"/>
      <c r="Q1304" s="149"/>
      <c r="R1304" s="149"/>
      <c r="S1304" s="149"/>
      <c r="T1304" s="150"/>
      <c r="AT1304" s="151" t="s">
        <v>126</v>
      </c>
      <c r="AU1304" s="151" t="s">
        <v>70</v>
      </c>
      <c r="AV1304" s="7" t="s">
        <v>37</v>
      </c>
      <c r="AW1304" s="7" t="s">
        <v>18</v>
      </c>
      <c r="AX1304" s="7" t="s">
        <v>36</v>
      </c>
      <c r="AY1304" s="151" t="s">
        <v>67</v>
      </c>
    </row>
    <row r="1305" spans="2:51" s="8" customFormat="1" ht="13.5">
      <c r="B1305" s="152"/>
      <c r="C1305" s="153"/>
      <c r="D1305" s="129" t="s">
        <v>126</v>
      </c>
      <c r="E1305" s="154" t="s">
        <v>7</v>
      </c>
      <c r="F1305" s="155" t="s">
        <v>1641</v>
      </c>
      <c r="G1305" s="153"/>
      <c r="H1305" s="156">
        <v>211.41</v>
      </c>
      <c r="I1305" s="157"/>
      <c r="J1305" s="153"/>
      <c r="K1305" s="153"/>
      <c r="L1305" s="158"/>
      <c r="M1305" s="159"/>
      <c r="N1305" s="160"/>
      <c r="O1305" s="160"/>
      <c r="P1305" s="160"/>
      <c r="Q1305" s="160"/>
      <c r="R1305" s="160"/>
      <c r="S1305" s="160"/>
      <c r="T1305" s="161"/>
      <c r="AT1305" s="162" t="s">
        <v>126</v>
      </c>
      <c r="AU1305" s="162" t="s">
        <v>70</v>
      </c>
      <c r="AV1305" s="8" t="s">
        <v>38</v>
      </c>
      <c r="AW1305" s="8" t="s">
        <v>18</v>
      </c>
      <c r="AX1305" s="8" t="s">
        <v>36</v>
      </c>
      <c r="AY1305" s="162" t="s">
        <v>67</v>
      </c>
    </row>
    <row r="1306" spans="2:51" s="7" customFormat="1" ht="13.5">
      <c r="B1306" s="142"/>
      <c r="C1306" s="143"/>
      <c r="D1306" s="129" t="s">
        <v>126</v>
      </c>
      <c r="E1306" s="144" t="s">
        <v>7</v>
      </c>
      <c r="F1306" s="145" t="s">
        <v>1642</v>
      </c>
      <c r="G1306" s="143"/>
      <c r="H1306" s="144" t="s">
        <v>7</v>
      </c>
      <c r="I1306" s="146"/>
      <c r="J1306" s="143"/>
      <c r="K1306" s="143"/>
      <c r="L1306" s="147"/>
      <c r="M1306" s="148"/>
      <c r="N1306" s="149"/>
      <c r="O1306" s="149"/>
      <c r="P1306" s="149"/>
      <c r="Q1306" s="149"/>
      <c r="R1306" s="149"/>
      <c r="S1306" s="149"/>
      <c r="T1306" s="150"/>
      <c r="AT1306" s="151" t="s">
        <v>126</v>
      </c>
      <c r="AU1306" s="151" t="s">
        <v>70</v>
      </c>
      <c r="AV1306" s="7" t="s">
        <v>37</v>
      </c>
      <c r="AW1306" s="7" t="s">
        <v>18</v>
      </c>
      <c r="AX1306" s="7" t="s">
        <v>36</v>
      </c>
      <c r="AY1306" s="151" t="s">
        <v>67</v>
      </c>
    </row>
    <row r="1307" spans="2:51" s="7" customFormat="1" ht="13.5">
      <c r="B1307" s="142"/>
      <c r="C1307" s="143"/>
      <c r="D1307" s="129" t="s">
        <v>126</v>
      </c>
      <c r="E1307" s="144" t="s">
        <v>7</v>
      </c>
      <c r="F1307" s="145" t="s">
        <v>720</v>
      </c>
      <c r="G1307" s="143"/>
      <c r="H1307" s="144" t="s">
        <v>7</v>
      </c>
      <c r="I1307" s="146"/>
      <c r="J1307" s="143"/>
      <c r="K1307" s="143"/>
      <c r="L1307" s="147"/>
      <c r="M1307" s="148"/>
      <c r="N1307" s="149"/>
      <c r="O1307" s="149"/>
      <c r="P1307" s="149"/>
      <c r="Q1307" s="149"/>
      <c r="R1307" s="149"/>
      <c r="S1307" s="149"/>
      <c r="T1307" s="150"/>
      <c r="AT1307" s="151" t="s">
        <v>126</v>
      </c>
      <c r="AU1307" s="151" t="s">
        <v>70</v>
      </c>
      <c r="AV1307" s="7" t="s">
        <v>37</v>
      </c>
      <c r="AW1307" s="7" t="s">
        <v>18</v>
      </c>
      <c r="AX1307" s="7" t="s">
        <v>36</v>
      </c>
      <c r="AY1307" s="151" t="s">
        <v>67</v>
      </c>
    </row>
    <row r="1308" spans="2:51" s="8" customFormat="1" ht="13.5">
      <c r="B1308" s="152"/>
      <c r="C1308" s="153"/>
      <c r="D1308" s="129" t="s">
        <v>126</v>
      </c>
      <c r="E1308" s="154" t="s">
        <v>7</v>
      </c>
      <c r="F1308" s="155" t="s">
        <v>1643</v>
      </c>
      <c r="G1308" s="153"/>
      <c r="H1308" s="156">
        <v>85.83</v>
      </c>
      <c r="I1308" s="157"/>
      <c r="J1308" s="153"/>
      <c r="K1308" s="153"/>
      <c r="L1308" s="158"/>
      <c r="M1308" s="159"/>
      <c r="N1308" s="160"/>
      <c r="O1308" s="160"/>
      <c r="P1308" s="160"/>
      <c r="Q1308" s="160"/>
      <c r="R1308" s="160"/>
      <c r="S1308" s="160"/>
      <c r="T1308" s="161"/>
      <c r="AT1308" s="162" t="s">
        <v>126</v>
      </c>
      <c r="AU1308" s="162" t="s">
        <v>70</v>
      </c>
      <c r="AV1308" s="8" t="s">
        <v>38</v>
      </c>
      <c r="AW1308" s="8" t="s">
        <v>18</v>
      </c>
      <c r="AX1308" s="8" t="s">
        <v>36</v>
      </c>
      <c r="AY1308" s="162" t="s">
        <v>67</v>
      </c>
    </row>
    <row r="1309" spans="2:51" s="7" customFormat="1" ht="13.5">
      <c r="B1309" s="142"/>
      <c r="C1309" s="143"/>
      <c r="D1309" s="129" t="s">
        <v>126</v>
      </c>
      <c r="E1309" s="144" t="s">
        <v>7</v>
      </c>
      <c r="F1309" s="145" t="s">
        <v>1653</v>
      </c>
      <c r="G1309" s="143"/>
      <c r="H1309" s="144" t="s">
        <v>7</v>
      </c>
      <c r="I1309" s="146"/>
      <c r="J1309" s="143"/>
      <c r="K1309" s="143"/>
      <c r="L1309" s="147"/>
      <c r="M1309" s="148"/>
      <c r="N1309" s="149"/>
      <c r="O1309" s="149"/>
      <c r="P1309" s="149"/>
      <c r="Q1309" s="149"/>
      <c r="R1309" s="149"/>
      <c r="S1309" s="149"/>
      <c r="T1309" s="150"/>
      <c r="AT1309" s="151" t="s">
        <v>126</v>
      </c>
      <c r="AU1309" s="151" t="s">
        <v>70</v>
      </c>
      <c r="AV1309" s="7" t="s">
        <v>37</v>
      </c>
      <c r="AW1309" s="7" t="s">
        <v>18</v>
      </c>
      <c r="AX1309" s="7" t="s">
        <v>36</v>
      </c>
      <c r="AY1309" s="151" t="s">
        <v>67</v>
      </c>
    </row>
    <row r="1310" spans="2:51" s="7" customFormat="1" ht="13.5">
      <c r="B1310" s="142"/>
      <c r="C1310" s="143"/>
      <c r="D1310" s="129" t="s">
        <v>126</v>
      </c>
      <c r="E1310" s="144" t="s">
        <v>7</v>
      </c>
      <c r="F1310" s="145" t="s">
        <v>423</v>
      </c>
      <c r="G1310" s="143"/>
      <c r="H1310" s="144" t="s">
        <v>7</v>
      </c>
      <c r="I1310" s="146"/>
      <c r="J1310" s="143"/>
      <c r="K1310" s="143"/>
      <c r="L1310" s="147"/>
      <c r="M1310" s="148"/>
      <c r="N1310" s="149"/>
      <c r="O1310" s="149"/>
      <c r="P1310" s="149"/>
      <c r="Q1310" s="149"/>
      <c r="R1310" s="149"/>
      <c r="S1310" s="149"/>
      <c r="T1310" s="150"/>
      <c r="AT1310" s="151" t="s">
        <v>126</v>
      </c>
      <c r="AU1310" s="151" t="s">
        <v>70</v>
      </c>
      <c r="AV1310" s="7" t="s">
        <v>37</v>
      </c>
      <c r="AW1310" s="7" t="s">
        <v>18</v>
      </c>
      <c r="AX1310" s="7" t="s">
        <v>36</v>
      </c>
      <c r="AY1310" s="151" t="s">
        <v>67</v>
      </c>
    </row>
    <row r="1311" spans="2:51" s="8" customFormat="1" ht="13.5">
      <c r="B1311" s="152"/>
      <c r="C1311" s="153"/>
      <c r="D1311" s="129" t="s">
        <v>126</v>
      </c>
      <c r="E1311" s="154" t="s">
        <v>7</v>
      </c>
      <c r="F1311" s="155" t="s">
        <v>1654</v>
      </c>
      <c r="G1311" s="153"/>
      <c r="H1311" s="156">
        <v>66.3</v>
      </c>
      <c r="I1311" s="157"/>
      <c r="J1311" s="153"/>
      <c r="K1311" s="153"/>
      <c r="L1311" s="158"/>
      <c r="M1311" s="159"/>
      <c r="N1311" s="160"/>
      <c r="O1311" s="160"/>
      <c r="P1311" s="160"/>
      <c r="Q1311" s="160"/>
      <c r="R1311" s="160"/>
      <c r="S1311" s="160"/>
      <c r="T1311" s="161"/>
      <c r="AT1311" s="162" t="s">
        <v>126</v>
      </c>
      <c r="AU1311" s="162" t="s">
        <v>70</v>
      </c>
      <c r="AV1311" s="8" t="s">
        <v>38</v>
      </c>
      <c r="AW1311" s="8" t="s">
        <v>18</v>
      </c>
      <c r="AX1311" s="8" t="s">
        <v>36</v>
      </c>
      <c r="AY1311" s="162" t="s">
        <v>67</v>
      </c>
    </row>
    <row r="1312" spans="2:51" s="7" customFormat="1" ht="13.5">
      <c r="B1312" s="142"/>
      <c r="C1312" s="143"/>
      <c r="D1312" s="129" t="s">
        <v>126</v>
      </c>
      <c r="E1312" s="144" t="s">
        <v>7</v>
      </c>
      <c r="F1312" s="145" t="s">
        <v>425</v>
      </c>
      <c r="G1312" s="143"/>
      <c r="H1312" s="144" t="s">
        <v>7</v>
      </c>
      <c r="I1312" s="146"/>
      <c r="J1312" s="143"/>
      <c r="K1312" s="143"/>
      <c r="L1312" s="147"/>
      <c r="M1312" s="148"/>
      <c r="N1312" s="149"/>
      <c r="O1312" s="149"/>
      <c r="P1312" s="149"/>
      <c r="Q1312" s="149"/>
      <c r="R1312" s="149"/>
      <c r="S1312" s="149"/>
      <c r="T1312" s="150"/>
      <c r="AT1312" s="151" t="s">
        <v>126</v>
      </c>
      <c r="AU1312" s="151" t="s">
        <v>70</v>
      </c>
      <c r="AV1312" s="7" t="s">
        <v>37</v>
      </c>
      <c r="AW1312" s="7" t="s">
        <v>18</v>
      </c>
      <c r="AX1312" s="7" t="s">
        <v>36</v>
      </c>
      <c r="AY1312" s="151" t="s">
        <v>67</v>
      </c>
    </row>
    <row r="1313" spans="2:51" s="8" customFormat="1" ht="13.5">
      <c r="B1313" s="152"/>
      <c r="C1313" s="153"/>
      <c r="D1313" s="129" t="s">
        <v>126</v>
      </c>
      <c r="E1313" s="154" t="s">
        <v>7</v>
      </c>
      <c r="F1313" s="155" t="s">
        <v>1654</v>
      </c>
      <c r="G1313" s="153"/>
      <c r="H1313" s="156">
        <v>66.3</v>
      </c>
      <c r="I1313" s="157"/>
      <c r="J1313" s="153"/>
      <c r="K1313" s="153"/>
      <c r="L1313" s="158"/>
      <c r="M1313" s="159"/>
      <c r="N1313" s="160"/>
      <c r="O1313" s="160"/>
      <c r="P1313" s="160"/>
      <c r="Q1313" s="160"/>
      <c r="R1313" s="160"/>
      <c r="S1313" s="160"/>
      <c r="T1313" s="161"/>
      <c r="AT1313" s="162" t="s">
        <v>126</v>
      </c>
      <c r="AU1313" s="162" t="s">
        <v>70</v>
      </c>
      <c r="AV1313" s="8" t="s">
        <v>38</v>
      </c>
      <c r="AW1313" s="8" t="s">
        <v>18</v>
      </c>
      <c r="AX1313" s="8" t="s">
        <v>36</v>
      </c>
      <c r="AY1313" s="162" t="s">
        <v>67</v>
      </c>
    </row>
    <row r="1314" spans="2:51" s="7" customFormat="1" ht="13.5">
      <c r="B1314" s="142"/>
      <c r="C1314" s="143"/>
      <c r="D1314" s="129" t="s">
        <v>126</v>
      </c>
      <c r="E1314" s="144" t="s">
        <v>7</v>
      </c>
      <c r="F1314" s="145" t="s">
        <v>426</v>
      </c>
      <c r="G1314" s="143"/>
      <c r="H1314" s="144" t="s">
        <v>7</v>
      </c>
      <c r="I1314" s="146"/>
      <c r="J1314" s="143"/>
      <c r="K1314" s="143"/>
      <c r="L1314" s="147"/>
      <c r="M1314" s="148"/>
      <c r="N1314" s="149"/>
      <c r="O1314" s="149"/>
      <c r="P1314" s="149"/>
      <c r="Q1314" s="149"/>
      <c r="R1314" s="149"/>
      <c r="S1314" s="149"/>
      <c r="T1314" s="150"/>
      <c r="AT1314" s="151" t="s">
        <v>126</v>
      </c>
      <c r="AU1314" s="151" t="s">
        <v>70</v>
      </c>
      <c r="AV1314" s="7" t="s">
        <v>37</v>
      </c>
      <c r="AW1314" s="7" t="s">
        <v>18</v>
      </c>
      <c r="AX1314" s="7" t="s">
        <v>36</v>
      </c>
      <c r="AY1314" s="151" t="s">
        <v>67</v>
      </c>
    </row>
    <row r="1315" spans="2:51" s="8" customFormat="1" ht="13.5">
      <c r="B1315" s="152"/>
      <c r="C1315" s="153"/>
      <c r="D1315" s="129" t="s">
        <v>126</v>
      </c>
      <c r="E1315" s="154" t="s">
        <v>7</v>
      </c>
      <c r="F1315" s="155" t="s">
        <v>1655</v>
      </c>
      <c r="G1315" s="153"/>
      <c r="H1315" s="156">
        <v>67.81</v>
      </c>
      <c r="I1315" s="157"/>
      <c r="J1315" s="153"/>
      <c r="K1315" s="153"/>
      <c r="L1315" s="158"/>
      <c r="M1315" s="159"/>
      <c r="N1315" s="160"/>
      <c r="O1315" s="160"/>
      <c r="P1315" s="160"/>
      <c r="Q1315" s="160"/>
      <c r="R1315" s="160"/>
      <c r="S1315" s="160"/>
      <c r="T1315" s="161"/>
      <c r="AT1315" s="162" t="s">
        <v>126</v>
      </c>
      <c r="AU1315" s="162" t="s">
        <v>70</v>
      </c>
      <c r="AV1315" s="8" t="s">
        <v>38</v>
      </c>
      <c r="AW1315" s="8" t="s">
        <v>18</v>
      </c>
      <c r="AX1315" s="8" t="s">
        <v>36</v>
      </c>
      <c r="AY1315" s="162" t="s">
        <v>67</v>
      </c>
    </row>
    <row r="1316" spans="2:51" s="7" customFormat="1" ht="13.5">
      <c r="B1316" s="142"/>
      <c r="C1316" s="143"/>
      <c r="D1316" s="129" t="s">
        <v>126</v>
      </c>
      <c r="E1316" s="144" t="s">
        <v>7</v>
      </c>
      <c r="F1316" s="145" t="s">
        <v>1656</v>
      </c>
      <c r="G1316" s="143"/>
      <c r="H1316" s="144" t="s">
        <v>7</v>
      </c>
      <c r="I1316" s="146"/>
      <c r="J1316" s="143"/>
      <c r="K1316" s="143"/>
      <c r="L1316" s="147"/>
      <c r="M1316" s="148"/>
      <c r="N1316" s="149"/>
      <c r="O1316" s="149"/>
      <c r="P1316" s="149"/>
      <c r="Q1316" s="149"/>
      <c r="R1316" s="149"/>
      <c r="S1316" s="149"/>
      <c r="T1316" s="150"/>
      <c r="AT1316" s="151" t="s">
        <v>126</v>
      </c>
      <c r="AU1316" s="151" t="s">
        <v>70</v>
      </c>
      <c r="AV1316" s="7" t="s">
        <v>37</v>
      </c>
      <c r="AW1316" s="7" t="s">
        <v>18</v>
      </c>
      <c r="AX1316" s="7" t="s">
        <v>36</v>
      </c>
      <c r="AY1316" s="151" t="s">
        <v>67</v>
      </c>
    </row>
    <row r="1317" spans="2:51" s="7" customFormat="1" ht="13.5">
      <c r="B1317" s="142"/>
      <c r="C1317" s="143"/>
      <c r="D1317" s="129" t="s">
        <v>126</v>
      </c>
      <c r="E1317" s="144" t="s">
        <v>7</v>
      </c>
      <c r="F1317" s="145" t="s">
        <v>720</v>
      </c>
      <c r="G1317" s="143"/>
      <c r="H1317" s="144" t="s">
        <v>7</v>
      </c>
      <c r="I1317" s="146"/>
      <c r="J1317" s="143"/>
      <c r="K1317" s="143"/>
      <c r="L1317" s="147"/>
      <c r="M1317" s="148"/>
      <c r="N1317" s="149"/>
      <c r="O1317" s="149"/>
      <c r="P1317" s="149"/>
      <c r="Q1317" s="149"/>
      <c r="R1317" s="149"/>
      <c r="S1317" s="149"/>
      <c r="T1317" s="150"/>
      <c r="AT1317" s="151" t="s">
        <v>126</v>
      </c>
      <c r="AU1317" s="151" t="s">
        <v>70</v>
      </c>
      <c r="AV1317" s="7" t="s">
        <v>37</v>
      </c>
      <c r="AW1317" s="7" t="s">
        <v>18</v>
      </c>
      <c r="AX1317" s="7" t="s">
        <v>36</v>
      </c>
      <c r="AY1317" s="151" t="s">
        <v>67</v>
      </c>
    </row>
    <row r="1318" spans="2:51" s="8" customFormat="1" ht="13.5">
      <c r="B1318" s="152"/>
      <c r="C1318" s="153"/>
      <c r="D1318" s="129" t="s">
        <v>126</v>
      </c>
      <c r="E1318" s="154" t="s">
        <v>7</v>
      </c>
      <c r="F1318" s="155" t="s">
        <v>1657</v>
      </c>
      <c r="G1318" s="153"/>
      <c r="H1318" s="156">
        <v>13.86</v>
      </c>
      <c r="I1318" s="157"/>
      <c r="J1318" s="153"/>
      <c r="K1318" s="153"/>
      <c r="L1318" s="158"/>
      <c r="M1318" s="159"/>
      <c r="N1318" s="160"/>
      <c r="O1318" s="160"/>
      <c r="P1318" s="160"/>
      <c r="Q1318" s="160"/>
      <c r="R1318" s="160"/>
      <c r="S1318" s="160"/>
      <c r="T1318" s="161"/>
      <c r="AT1318" s="162" t="s">
        <v>126</v>
      </c>
      <c r="AU1318" s="162" t="s">
        <v>70</v>
      </c>
      <c r="AV1318" s="8" t="s">
        <v>38</v>
      </c>
      <c r="AW1318" s="8" t="s">
        <v>18</v>
      </c>
      <c r="AX1318" s="8" t="s">
        <v>36</v>
      </c>
      <c r="AY1318" s="162" t="s">
        <v>67</v>
      </c>
    </row>
    <row r="1319" spans="2:51" s="9" customFormat="1" ht="13.5">
      <c r="B1319" s="163"/>
      <c r="C1319" s="164"/>
      <c r="D1319" s="129" t="s">
        <v>126</v>
      </c>
      <c r="E1319" s="165" t="s">
        <v>7</v>
      </c>
      <c r="F1319" s="166" t="s">
        <v>155</v>
      </c>
      <c r="G1319" s="164"/>
      <c r="H1319" s="167">
        <v>511.51</v>
      </c>
      <c r="I1319" s="168"/>
      <c r="J1319" s="164"/>
      <c r="K1319" s="164"/>
      <c r="L1319" s="169"/>
      <c r="M1319" s="170"/>
      <c r="N1319" s="171"/>
      <c r="O1319" s="171"/>
      <c r="P1319" s="171"/>
      <c r="Q1319" s="171"/>
      <c r="R1319" s="171"/>
      <c r="S1319" s="171"/>
      <c r="T1319" s="172"/>
      <c r="AT1319" s="173" t="s">
        <v>126</v>
      </c>
      <c r="AU1319" s="173" t="s">
        <v>70</v>
      </c>
      <c r="AV1319" s="9" t="s">
        <v>71</v>
      </c>
      <c r="AW1319" s="9" t="s">
        <v>18</v>
      </c>
      <c r="AX1319" s="9" t="s">
        <v>37</v>
      </c>
      <c r="AY1319" s="173" t="s">
        <v>67</v>
      </c>
    </row>
    <row r="1320" spans="2:65" s="1" customFormat="1" ht="16.5" customHeight="1">
      <c r="B1320" s="23"/>
      <c r="C1320" s="118" t="s">
        <v>1658</v>
      </c>
      <c r="D1320" s="118" t="s">
        <v>68</v>
      </c>
      <c r="E1320" s="119" t="s">
        <v>1659</v>
      </c>
      <c r="F1320" s="120" t="s">
        <v>1660</v>
      </c>
      <c r="G1320" s="121" t="s">
        <v>131</v>
      </c>
      <c r="H1320" s="122">
        <v>148.77</v>
      </c>
      <c r="I1320" s="123"/>
      <c r="J1320" s="122">
        <f>ROUND(I1320*H1320,1)</f>
        <v>0</v>
      </c>
      <c r="K1320" s="120" t="s">
        <v>7</v>
      </c>
      <c r="L1320" s="33"/>
      <c r="M1320" s="124" t="s">
        <v>7</v>
      </c>
      <c r="N1320" s="125" t="s">
        <v>25</v>
      </c>
      <c r="O1320" s="24"/>
      <c r="P1320" s="126">
        <f>O1320*H1320</f>
        <v>0</v>
      </c>
      <c r="Q1320" s="126">
        <v>0</v>
      </c>
      <c r="R1320" s="126">
        <f>Q1320*H1320</f>
        <v>0</v>
      </c>
      <c r="S1320" s="126">
        <v>0</v>
      </c>
      <c r="T1320" s="127">
        <f>S1320*H1320</f>
        <v>0</v>
      </c>
      <c r="AR1320" s="12" t="s">
        <v>73</v>
      </c>
      <c r="AT1320" s="12" t="s">
        <v>68</v>
      </c>
      <c r="AU1320" s="12" t="s">
        <v>70</v>
      </c>
      <c r="AY1320" s="12" t="s">
        <v>67</v>
      </c>
      <c r="BE1320" s="128">
        <f>IF(N1320="základní",J1320,0)</f>
        <v>0</v>
      </c>
      <c r="BF1320" s="128">
        <f>IF(N1320="snížená",J1320,0)</f>
        <v>0</v>
      </c>
      <c r="BG1320" s="128">
        <f>IF(N1320="zákl. přenesená",J1320,0)</f>
        <v>0</v>
      </c>
      <c r="BH1320" s="128">
        <f>IF(N1320="sníž. přenesená",J1320,0)</f>
        <v>0</v>
      </c>
      <c r="BI1320" s="128">
        <f>IF(N1320="nulová",J1320,0)</f>
        <v>0</v>
      </c>
      <c r="BJ1320" s="12" t="s">
        <v>37</v>
      </c>
      <c r="BK1320" s="128">
        <f>ROUND(I1320*H1320,1)</f>
        <v>0</v>
      </c>
      <c r="BL1320" s="12" t="s">
        <v>73</v>
      </c>
      <c r="BM1320" s="12" t="s">
        <v>1661</v>
      </c>
    </row>
    <row r="1321" spans="2:51" s="7" customFormat="1" ht="13.5">
      <c r="B1321" s="142"/>
      <c r="C1321" s="143"/>
      <c r="D1321" s="129" t="s">
        <v>126</v>
      </c>
      <c r="E1321" s="144" t="s">
        <v>7</v>
      </c>
      <c r="F1321" s="145" t="s">
        <v>423</v>
      </c>
      <c r="G1321" s="143"/>
      <c r="H1321" s="144" t="s">
        <v>7</v>
      </c>
      <c r="I1321" s="146"/>
      <c r="J1321" s="143"/>
      <c r="K1321" s="143"/>
      <c r="L1321" s="147"/>
      <c r="M1321" s="148"/>
      <c r="N1321" s="149"/>
      <c r="O1321" s="149"/>
      <c r="P1321" s="149"/>
      <c r="Q1321" s="149"/>
      <c r="R1321" s="149"/>
      <c r="S1321" s="149"/>
      <c r="T1321" s="150"/>
      <c r="AT1321" s="151" t="s">
        <v>126</v>
      </c>
      <c r="AU1321" s="151" t="s">
        <v>70</v>
      </c>
      <c r="AV1321" s="7" t="s">
        <v>37</v>
      </c>
      <c r="AW1321" s="7" t="s">
        <v>18</v>
      </c>
      <c r="AX1321" s="7" t="s">
        <v>36</v>
      </c>
      <c r="AY1321" s="151" t="s">
        <v>67</v>
      </c>
    </row>
    <row r="1322" spans="2:51" s="8" customFormat="1" ht="13.5">
      <c r="B1322" s="152"/>
      <c r="C1322" s="153"/>
      <c r="D1322" s="129" t="s">
        <v>126</v>
      </c>
      <c r="E1322" s="154" t="s">
        <v>7</v>
      </c>
      <c r="F1322" s="155" t="s">
        <v>1662</v>
      </c>
      <c r="G1322" s="153"/>
      <c r="H1322" s="156">
        <v>47.49</v>
      </c>
      <c r="I1322" s="157"/>
      <c r="J1322" s="153"/>
      <c r="K1322" s="153"/>
      <c r="L1322" s="158"/>
      <c r="M1322" s="159"/>
      <c r="N1322" s="160"/>
      <c r="O1322" s="160"/>
      <c r="P1322" s="160"/>
      <c r="Q1322" s="160"/>
      <c r="R1322" s="160"/>
      <c r="S1322" s="160"/>
      <c r="T1322" s="161"/>
      <c r="AT1322" s="162" t="s">
        <v>126</v>
      </c>
      <c r="AU1322" s="162" t="s">
        <v>70</v>
      </c>
      <c r="AV1322" s="8" t="s">
        <v>38</v>
      </c>
      <c r="AW1322" s="8" t="s">
        <v>18</v>
      </c>
      <c r="AX1322" s="8" t="s">
        <v>36</v>
      </c>
      <c r="AY1322" s="162" t="s">
        <v>67</v>
      </c>
    </row>
    <row r="1323" spans="2:51" s="7" customFormat="1" ht="13.5">
      <c r="B1323" s="142"/>
      <c r="C1323" s="143"/>
      <c r="D1323" s="129" t="s">
        <v>126</v>
      </c>
      <c r="E1323" s="144" t="s">
        <v>7</v>
      </c>
      <c r="F1323" s="145" t="s">
        <v>425</v>
      </c>
      <c r="G1323" s="143"/>
      <c r="H1323" s="144" t="s">
        <v>7</v>
      </c>
      <c r="I1323" s="146"/>
      <c r="J1323" s="143"/>
      <c r="K1323" s="143"/>
      <c r="L1323" s="147"/>
      <c r="M1323" s="148"/>
      <c r="N1323" s="149"/>
      <c r="O1323" s="149"/>
      <c r="P1323" s="149"/>
      <c r="Q1323" s="149"/>
      <c r="R1323" s="149"/>
      <c r="S1323" s="149"/>
      <c r="T1323" s="150"/>
      <c r="AT1323" s="151" t="s">
        <v>126</v>
      </c>
      <c r="AU1323" s="151" t="s">
        <v>70</v>
      </c>
      <c r="AV1323" s="7" t="s">
        <v>37</v>
      </c>
      <c r="AW1323" s="7" t="s">
        <v>18</v>
      </c>
      <c r="AX1323" s="7" t="s">
        <v>36</v>
      </c>
      <c r="AY1323" s="151" t="s">
        <v>67</v>
      </c>
    </row>
    <row r="1324" spans="2:51" s="8" customFormat="1" ht="13.5">
      <c r="B1324" s="152"/>
      <c r="C1324" s="153"/>
      <c r="D1324" s="129" t="s">
        <v>126</v>
      </c>
      <c r="E1324" s="154" t="s">
        <v>7</v>
      </c>
      <c r="F1324" s="155" t="s">
        <v>1662</v>
      </c>
      <c r="G1324" s="153"/>
      <c r="H1324" s="156">
        <v>47.49</v>
      </c>
      <c r="I1324" s="157"/>
      <c r="J1324" s="153"/>
      <c r="K1324" s="153"/>
      <c r="L1324" s="158"/>
      <c r="M1324" s="159"/>
      <c r="N1324" s="160"/>
      <c r="O1324" s="160"/>
      <c r="P1324" s="160"/>
      <c r="Q1324" s="160"/>
      <c r="R1324" s="160"/>
      <c r="S1324" s="160"/>
      <c r="T1324" s="161"/>
      <c r="AT1324" s="162" t="s">
        <v>126</v>
      </c>
      <c r="AU1324" s="162" t="s">
        <v>70</v>
      </c>
      <c r="AV1324" s="8" t="s">
        <v>38</v>
      </c>
      <c r="AW1324" s="8" t="s">
        <v>18</v>
      </c>
      <c r="AX1324" s="8" t="s">
        <v>36</v>
      </c>
      <c r="AY1324" s="162" t="s">
        <v>67</v>
      </c>
    </row>
    <row r="1325" spans="2:51" s="7" customFormat="1" ht="13.5">
      <c r="B1325" s="142"/>
      <c r="C1325" s="143"/>
      <c r="D1325" s="129" t="s">
        <v>126</v>
      </c>
      <c r="E1325" s="144" t="s">
        <v>7</v>
      </c>
      <c r="F1325" s="145" t="s">
        <v>426</v>
      </c>
      <c r="G1325" s="143"/>
      <c r="H1325" s="144" t="s">
        <v>7</v>
      </c>
      <c r="I1325" s="146"/>
      <c r="J1325" s="143"/>
      <c r="K1325" s="143"/>
      <c r="L1325" s="147"/>
      <c r="M1325" s="148"/>
      <c r="N1325" s="149"/>
      <c r="O1325" s="149"/>
      <c r="P1325" s="149"/>
      <c r="Q1325" s="149"/>
      <c r="R1325" s="149"/>
      <c r="S1325" s="149"/>
      <c r="T1325" s="150"/>
      <c r="AT1325" s="151" t="s">
        <v>126</v>
      </c>
      <c r="AU1325" s="151" t="s">
        <v>70</v>
      </c>
      <c r="AV1325" s="7" t="s">
        <v>37</v>
      </c>
      <c r="AW1325" s="7" t="s">
        <v>18</v>
      </c>
      <c r="AX1325" s="7" t="s">
        <v>36</v>
      </c>
      <c r="AY1325" s="151" t="s">
        <v>67</v>
      </c>
    </row>
    <row r="1326" spans="2:51" s="8" customFormat="1" ht="13.5">
      <c r="B1326" s="152"/>
      <c r="C1326" s="153"/>
      <c r="D1326" s="129" t="s">
        <v>126</v>
      </c>
      <c r="E1326" s="154" t="s">
        <v>7</v>
      </c>
      <c r="F1326" s="155" t="s">
        <v>1662</v>
      </c>
      <c r="G1326" s="153"/>
      <c r="H1326" s="156">
        <v>47.49</v>
      </c>
      <c r="I1326" s="157"/>
      <c r="J1326" s="153"/>
      <c r="K1326" s="153"/>
      <c r="L1326" s="158"/>
      <c r="M1326" s="159"/>
      <c r="N1326" s="160"/>
      <c r="O1326" s="160"/>
      <c r="P1326" s="160"/>
      <c r="Q1326" s="160"/>
      <c r="R1326" s="160"/>
      <c r="S1326" s="160"/>
      <c r="T1326" s="161"/>
      <c r="AT1326" s="162" t="s">
        <v>126</v>
      </c>
      <c r="AU1326" s="162" t="s">
        <v>70</v>
      </c>
      <c r="AV1326" s="8" t="s">
        <v>38</v>
      </c>
      <c r="AW1326" s="8" t="s">
        <v>18</v>
      </c>
      <c r="AX1326" s="8" t="s">
        <v>36</v>
      </c>
      <c r="AY1326" s="162" t="s">
        <v>67</v>
      </c>
    </row>
    <row r="1327" spans="2:51" s="7" customFormat="1" ht="13.5">
      <c r="B1327" s="142"/>
      <c r="C1327" s="143"/>
      <c r="D1327" s="129" t="s">
        <v>126</v>
      </c>
      <c r="E1327" s="144" t="s">
        <v>7</v>
      </c>
      <c r="F1327" s="145" t="s">
        <v>427</v>
      </c>
      <c r="G1327" s="143"/>
      <c r="H1327" s="144" t="s">
        <v>7</v>
      </c>
      <c r="I1327" s="146"/>
      <c r="J1327" s="143"/>
      <c r="K1327" s="143"/>
      <c r="L1327" s="147"/>
      <c r="M1327" s="148"/>
      <c r="N1327" s="149"/>
      <c r="O1327" s="149"/>
      <c r="P1327" s="149"/>
      <c r="Q1327" s="149"/>
      <c r="R1327" s="149"/>
      <c r="S1327" s="149"/>
      <c r="T1327" s="150"/>
      <c r="AT1327" s="151" t="s">
        <v>126</v>
      </c>
      <c r="AU1327" s="151" t="s">
        <v>70</v>
      </c>
      <c r="AV1327" s="7" t="s">
        <v>37</v>
      </c>
      <c r="AW1327" s="7" t="s">
        <v>18</v>
      </c>
      <c r="AX1327" s="7" t="s">
        <v>36</v>
      </c>
      <c r="AY1327" s="151" t="s">
        <v>67</v>
      </c>
    </row>
    <row r="1328" spans="2:51" s="8" customFormat="1" ht="13.5">
      <c r="B1328" s="152"/>
      <c r="C1328" s="153"/>
      <c r="D1328" s="129" t="s">
        <v>126</v>
      </c>
      <c r="E1328" s="154" t="s">
        <v>7</v>
      </c>
      <c r="F1328" s="155" t="s">
        <v>1663</v>
      </c>
      <c r="G1328" s="153"/>
      <c r="H1328" s="156">
        <v>6.3</v>
      </c>
      <c r="I1328" s="157"/>
      <c r="J1328" s="153"/>
      <c r="K1328" s="153"/>
      <c r="L1328" s="158"/>
      <c r="M1328" s="159"/>
      <c r="N1328" s="160"/>
      <c r="O1328" s="160"/>
      <c r="P1328" s="160"/>
      <c r="Q1328" s="160"/>
      <c r="R1328" s="160"/>
      <c r="S1328" s="160"/>
      <c r="T1328" s="161"/>
      <c r="AT1328" s="162" t="s">
        <v>126</v>
      </c>
      <c r="AU1328" s="162" t="s">
        <v>70</v>
      </c>
      <c r="AV1328" s="8" t="s">
        <v>38</v>
      </c>
      <c r="AW1328" s="8" t="s">
        <v>18</v>
      </c>
      <c r="AX1328" s="8" t="s">
        <v>36</v>
      </c>
      <c r="AY1328" s="162" t="s">
        <v>67</v>
      </c>
    </row>
    <row r="1329" spans="2:51" s="9" customFormat="1" ht="13.5">
      <c r="B1329" s="163"/>
      <c r="C1329" s="164"/>
      <c r="D1329" s="129" t="s">
        <v>126</v>
      </c>
      <c r="E1329" s="165" t="s">
        <v>7</v>
      </c>
      <c r="F1329" s="166" t="s">
        <v>155</v>
      </c>
      <c r="G1329" s="164"/>
      <c r="H1329" s="167">
        <v>148.77</v>
      </c>
      <c r="I1329" s="168"/>
      <c r="J1329" s="164"/>
      <c r="K1329" s="164"/>
      <c r="L1329" s="169"/>
      <c r="M1329" s="170"/>
      <c r="N1329" s="171"/>
      <c r="O1329" s="171"/>
      <c r="P1329" s="171"/>
      <c r="Q1329" s="171"/>
      <c r="R1329" s="171"/>
      <c r="S1329" s="171"/>
      <c r="T1329" s="172"/>
      <c r="AT1329" s="173" t="s">
        <v>126</v>
      </c>
      <c r="AU1329" s="173" t="s">
        <v>70</v>
      </c>
      <c r="AV1329" s="9" t="s">
        <v>71</v>
      </c>
      <c r="AW1329" s="9" t="s">
        <v>18</v>
      </c>
      <c r="AX1329" s="9" t="s">
        <v>37</v>
      </c>
      <c r="AY1329" s="173" t="s">
        <v>67</v>
      </c>
    </row>
    <row r="1330" spans="2:63" s="5" customFormat="1" ht="22.35" customHeight="1">
      <c r="B1330" s="104"/>
      <c r="C1330" s="105"/>
      <c r="D1330" s="106" t="s">
        <v>35</v>
      </c>
      <c r="E1330" s="140" t="s">
        <v>1664</v>
      </c>
      <c r="F1330" s="140" t="s">
        <v>1665</v>
      </c>
      <c r="G1330" s="105"/>
      <c r="H1330" s="105"/>
      <c r="I1330" s="108"/>
      <c r="J1330" s="141">
        <f>BK1330</f>
        <v>0</v>
      </c>
      <c r="K1330" s="105"/>
      <c r="L1330" s="110"/>
      <c r="M1330" s="111"/>
      <c r="N1330" s="112"/>
      <c r="O1330" s="112"/>
      <c r="P1330" s="113">
        <f>SUM(P1331:P1347)</f>
        <v>0</v>
      </c>
      <c r="Q1330" s="112"/>
      <c r="R1330" s="113">
        <f>SUM(R1331:R1347)</f>
        <v>0</v>
      </c>
      <c r="S1330" s="112"/>
      <c r="T1330" s="114">
        <f>SUM(T1331:T1347)</f>
        <v>0</v>
      </c>
      <c r="AR1330" s="115" t="s">
        <v>38</v>
      </c>
      <c r="AT1330" s="116" t="s">
        <v>35</v>
      </c>
      <c r="AU1330" s="116" t="s">
        <v>38</v>
      </c>
      <c r="AY1330" s="115" t="s">
        <v>67</v>
      </c>
      <c r="BK1330" s="117">
        <f>SUM(BK1331:BK1347)</f>
        <v>0</v>
      </c>
    </row>
    <row r="1331" spans="2:65" s="1" customFormat="1" ht="16.5" customHeight="1">
      <c r="B1331" s="23"/>
      <c r="C1331" s="118" t="s">
        <v>1666</v>
      </c>
      <c r="D1331" s="118" t="s">
        <v>68</v>
      </c>
      <c r="E1331" s="119" t="s">
        <v>1667</v>
      </c>
      <c r="F1331" s="120" t="s">
        <v>1668</v>
      </c>
      <c r="G1331" s="121" t="s">
        <v>69</v>
      </c>
      <c r="H1331" s="122">
        <v>3</v>
      </c>
      <c r="I1331" s="123"/>
      <c r="J1331" s="122">
        <f aca="true" t="shared" si="40" ref="J1331:J1346">ROUND(I1331*H1331,1)</f>
        <v>0</v>
      </c>
      <c r="K1331" s="120" t="s">
        <v>7</v>
      </c>
      <c r="L1331" s="33"/>
      <c r="M1331" s="124" t="s">
        <v>7</v>
      </c>
      <c r="N1331" s="125" t="s">
        <v>25</v>
      </c>
      <c r="O1331" s="24"/>
      <c r="P1331" s="126">
        <f aca="true" t="shared" si="41" ref="P1331:P1346">O1331*H1331</f>
        <v>0</v>
      </c>
      <c r="Q1331" s="126">
        <v>0</v>
      </c>
      <c r="R1331" s="126">
        <f aca="true" t="shared" si="42" ref="R1331:R1346">Q1331*H1331</f>
        <v>0</v>
      </c>
      <c r="S1331" s="126">
        <v>0</v>
      </c>
      <c r="T1331" s="127">
        <f aca="true" t="shared" si="43" ref="T1331:T1346">S1331*H1331</f>
        <v>0</v>
      </c>
      <c r="AR1331" s="12" t="s">
        <v>73</v>
      </c>
      <c r="AT1331" s="12" t="s">
        <v>68</v>
      </c>
      <c r="AU1331" s="12" t="s">
        <v>70</v>
      </c>
      <c r="AY1331" s="12" t="s">
        <v>67</v>
      </c>
      <c r="BE1331" s="128">
        <f aca="true" t="shared" si="44" ref="BE1331:BE1346">IF(N1331="základní",J1331,0)</f>
        <v>0</v>
      </c>
      <c r="BF1331" s="128">
        <f aca="true" t="shared" si="45" ref="BF1331:BF1346">IF(N1331="snížená",J1331,0)</f>
        <v>0</v>
      </c>
      <c r="BG1331" s="128">
        <f aca="true" t="shared" si="46" ref="BG1331:BG1346">IF(N1331="zákl. přenesená",J1331,0)</f>
        <v>0</v>
      </c>
      <c r="BH1331" s="128">
        <f aca="true" t="shared" si="47" ref="BH1331:BH1346">IF(N1331="sníž. přenesená",J1331,0)</f>
        <v>0</v>
      </c>
      <c r="BI1331" s="128">
        <f aca="true" t="shared" si="48" ref="BI1331:BI1346">IF(N1331="nulová",J1331,0)</f>
        <v>0</v>
      </c>
      <c r="BJ1331" s="12" t="s">
        <v>37</v>
      </c>
      <c r="BK1331" s="128">
        <f aca="true" t="shared" si="49" ref="BK1331:BK1346">ROUND(I1331*H1331,1)</f>
        <v>0</v>
      </c>
      <c r="BL1331" s="12" t="s">
        <v>73</v>
      </c>
      <c r="BM1331" s="12" t="s">
        <v>1669</v>
      </c>
    </row>
    <row r="1332" spans="2:65" s="1" customFormat="1" ht="16.5" customHeight="1">
      <c r="B1332" s="23"/>
      <c r="C1332" s="118" t="s">
        <v>1670</v>
      </c>
      <c r="D1332" s="118" t="s">
        <v>68</v>
      </c>
      <c r="E1332" s="119" t="s">
        <v>1671</v>
      </c>
      <c r="F1332" s="120" t="s">
        <v>1672</v>
      </c>
      <c r="G1332" s="121" t="s">
        <v>69</v>
      </c>
      <c r="H1332" s="122">
        <v>3</v>
      </c>
      <c r="I1332" s="123"/>
      <c r="J1332" s="122">
        <f t="shared" si="40"/>
        <v>0</v>
      </c>
      <c r="K1332" s="120" t="s">
        <v>7</v>
      </c>
      <c r="L1332" s="33"/>
      <c r="M1332" s="124" t="s">
        <v>7</v>
      </c>
      <c r="N1332" s="125" t="s">
        <v>25</v>
      </c>
      <c r="O1332" s="24"/>
      <c r="P1332" s="126">
        <f t="shared" si="41"/>
        <v>0</v>
      </c>
      <c r="Q1332" s="126">
        <v>0</v>
      </c>
      <c r="R1332" s="126">
        <f t="shared" si="42"/>
        <v>0</v>
      </c>
      <c r="S1332" s="126">
        <v>0</v>
      </c>
      <c r="T1332" s="127">
        <f t="shared" si="43"/>
        <v>0</v>
      </c>
      <c r="AR1332" s="12" t="s">
        <v>73</v>
      </c>
      <c r="AT1332" s="12" t="s">
        <v>68</v>
      </c>
      <c r="AU1332" s="12" t="s">
        <v>70</v>
      </c>
      <c r="AY1332" s="12" t="s">
        <v>67</v>
      </c>
      <c r="BE1332" s="128">
        <f t="shared" si="44"/>
        <v>0</v>
      </c>
      <c r="BF1332" s="128">
        <f t="shared" si="45"/>
        <v>0</v>
      </c>
      <c r="BG1332" s="128">
        <f t="shared" si="46"/>
        <v>0</v>
      </c>
      <c r="BH1332" s="128">
        <f t="shared" si="47"/>
        <v>0</v>
      </c>
      <c r="BI1332" s="128">
        <f t="shared" si="48"/>
        <v>0</v>
      </c>
      <c r="BJ1332" s="12" t="s">
        <v>37</v>
      </c>
      <c r="BK1332" s="128">
        <f t="shared" si="49"/>
        <v>0</v>
      </c>
      <c r="BL1332" s="12" t="s">
        <v>73</v>
      </c>
      <c r="BM1332" s="12" t="s">
        <v>1673</v>
      </c>
    </row>
    <row r="1333" spans="2:65" s="1" customFormat="1" ht="16.5" customHeight="1">
      <c r="B1333" s="23"/>
      <c r="C1333" s="118" t="s">
        <v>1674</v>
      </c>
      <c r="D1333" s="118" t="s">
        <v>68</v>
      </c>
      <c r="E1333" s="119" t="s">
        <v>1675</v>
      </c>
      <c r="F1333" s="120" t="s">
        <v>1676</v>
      </c>
      <c r="G1333" s="121" t="s">
        <v>69</v>
      </c>
      <c r="H1333" s="122">
        <v>3</v>
      </c>
      <c r="I1333" s="123"/>
      <c r="J1333" s="122">
        <f t="shared" si="40"/>
        <v>0</v>
      </c>
      <c r="K1333" s="120" t="s">
        <v>7</v>
      </c>
      <c r="L1333" s="33"/>
      <c r="M1333" s="124" t="s">
        <v>7</v>
      </c>
      <c r="N1333" s="125" t="s">
        <v>25</v>
      </c>
      <c r="O1333" s="24"/>
      <c r="P1333" s="126">
        <f t="shared" si="41"/>
        <v>0</v>
      </c>
      <c r="Q1333" s="126">
        <v>0</v>
      </c>
      <c r="R1333" s="126">
        <f t="shared" si="42"/>
        <v>0</v>
      </c>
      <c r="S1333" s="126">
        <v>0</v>
      </c>
      <c r="T1333" s="127">
        <f t="shared" si="43"/>
        <v>0</v>
      </c>
      <c r="AR1333" s="12" t="s">
        <v>73</v>
      </c>
      <c r="AT1333" s="12" t="s">
        <v>68</v>
      </c>
      <c r="AU1333" s="12" t="s">
        <v>70</v>
      </c>
      <c r="AY1333" s="12" t="s">
        <v>67</v>
      </c>
      <c r="BE1333" s="128">
        <f t="shared" si="44"/>
        <v>0</v>
      </c>
      <c r="BF1333" s="128">
        <f t="shared" si="45"/>
        <v>0</v>
      </c>
      <c r="BG1333" s="128">
        <f t="shared" si="46"/>
        <v>0</v>
      </c>
      <c r="BH1333" s="128">
        <f t="shared" si="47"/>
        <v>0</v>
      </c>
      <c r="BI1333" s="128">
        <f t="shared" si="48"/>
        <v>0</v>
      </c>
      <c r="BJ1333" s="12" t="s">
        <v>37</v>
      </c>
      <c r="BK1333" s="128">
        <f t="shared" si="49"/>
        <v>0</v>
      </c>
      <c r="BL1333" s="12" t="s">
        <v>73</v>
      </c>
      <c r="BM1333" s="12" t="s">
        <v>1677</v>
      </c>
    </row>
    <row r="1334" spans="2:65" s="1" customFormat="1" ht="16.5" customHeight="1">
      <c r="B1334" s="23"/>
      <c r="C1334" s="118" t="s">
        <v>1678</v>
      </c>
      <c r="D1334" s="118" t="s">
        <v>68</v>
      </c>
      <c r="E1334" s="119" t="s">
        <v>1679</v>
      </c>
      <c r="F1334" s="120" t="s">
        <v>1680</v>
      </c>
      <c r="G1334" s="121" t="s">
        <v>69</v>
      </c>
      <c r="H1334" s="122">
        <v>1</v>
      </c>
      <c r="I1334" s="123"/>
      <c r="J1334" s="122">
        <f t="shared" si="40"/>
        <v>0</v>
      </c>
      <c r="K1334" s="120" t="s">
        <v>7</v>
      </c>
      <c r="L1334" s="33"/>
      <c r="M1334" s="124" t="s">
        <v>7</v>
      </c>
      <c r="N1334" s="125" t="s">
        <v>25</v>
      </c>
      <c r="O1334" s="24"/>
      <c r="P1334" s="126">
        <f t="shared" si="41"/>
        <v>0</v>
      </c>
      <c r="Q1334" s="126">
        <v>0</v>
      </c>
      <c r="R1334" s="126">
        <f t="shared" si="42"/>
        <v>0</v>
      </c>
      <c r="S1334" s="126">
        <v>0</v>
      </c>
      <c r="T1334" s="127">
        <f t="shared" si="43"/>
        <v>0</v>
      </c>
      <c r="AR1334" s="12" t="s">
        <v>73</v>
      </c>
      <c r="AT1334" s="12" t="s">
        <v>68</v>
      </c>
      <c r="AU1334" s="12" t="s">
        <v>70</v>
      </c>
      <c r="AY1334" s="12" t="s">
        <v>67</v>
      </c>
      <c r="BE1334" s="128">
        <f t="shared" si="44"/>
        <v>0</v>
      </c>
      <c r="BF1334" s="128">
        <f t="shared" si="45"/>
        <v>0</v>
      </c>
      <c r="BG1334" s="128">
        <f t="shared" si="46"/>
        <v>0</v>
      </c>
      <c r="BH1334" s="128">
        <f t="shared" si="47"/>
        <v>0</v>
      </c>
      <c r="BI1334" s="128">
        <f t="shared" si="48"/>
        <v>0</v>
      </c>
      <c r="BJ1334" s="12" t="s">
        <v>37</v>
      </c>
      <c r="BK1334" s="128">
        <f t="shared" si="49"/>
        <v>0</v>
      </c>
      <c r="BL1334" s="12" t="s">
        <v>73</v>
      </c>
      <c r="BM1334" s="12" t="s">
        <v>1681</v>
      </c>
    </row>
    <row r="1335" spans="2:65" s="1" customFormat="1" ht="16.5" customHeight="1">
      <c r="B1335" s="23"/>
      <c r="C1335" s="118" t="s">
        <v>1682</v>
      </c>
      <c r="D1335" s="118" t="s">
        <v>68</v>
      </c>
      <c r="E1335" s="119" t="s">
        <v>1683</v>
      </c>
      <c r="F1335" s="120" t="s">
        <v>1684</v>
      </c>
      <c r="G1335" s="121" t="s">
        <v>69</v>
      </c>
      <c r="H1335" s="122">
        <v>1</v>
      </c>
      <c r="I1335" s="123"/>
      <c r="J1335" s="122">
        <f t="shared" si="40"/>
        <v>0</v>
      </c>
      <c r="K1335" s="120" t="s">
        <v>7</v>
      </c>
      <c r="L1335" s="33"/>
      <c r="M1335" s="124" t="s">
        <v>7</v>
      </c>
      <c r="N1335" s="125" t="s">
        <v>25</v>
      </c>
      <c r="O1335" s="24"/>
      <c r="P1335" s="126">
        <f t="shared" si="41"/>
        <v>0</v>
      </c>
      <c r="Q1335" s="126">
        <v>0</v>
      </c>
      <c r="R1335" s="126">
        <f t="shared" si="42"/>
        <v>0</v>
      </c>
      <c r="S1335" s="126">
        <v>0</v>
      </c>
      <c r="T1335" s="127">
        <f t="shared" si="43"/>
        <v>0</v>
      </c>
      <c r="AR1335" s="12" t="s">
        <v>73</v>
      </c>
      <c r="AT1335" s="12" t="s">
        <v>68</v>
      </c>
      <c r="AU1335" s="12" t="s">
        <v>70</v>
      </c>
      <c r="AY1335" s="12" t="s">
        <v>67</v>
      </c>
      <c r="BE1335" s="128">
        <f t="shared" si="44"/>
        <v>0</v>
      </c>
      <c r="BF1335" s="128">
        <f t="shared" si="45"/>
        <v>0</v>
      </c>
      <c r="BG1335" s="128">
        <f t="shared" si="46"/>
        <v>0</v>
      </c>
      <c r="BH1335" s="128">
        <f t="shared" si="47"/>
        <v>0</v>
      </c>
      <c r="BI1335" s="128">
        <f t="shared" si="48"/>
        <v>0</v>
      </c>
      <c r="BJ1335" s="12" t="s">
        <v>37</v>
      </c>
      <c r="BK1335" s="128">
        <f t="shared" si="49"/>
        <v>0</v>
      </c>
      <c r="BL1335" s="12" t="s">
        <v>73</v>
      </c>
      <c r="BM1335" s="12" t="s">
        <v>1685</v>
      </c>
    </row>
    <row r="1336" spans="2:65" s="1" customFormat="1" ht="16.5" customHeight="1">
      <c r="B1336" s="23"/>
      <c r="C1336" s="118" t="s">
        <v>1686</v>
      </c>
      <c r="D1336" s="118" t="s">
        <v>68</v>
      </c>
      <c r="E1336" s="119" t="s">
        <v>1687</v>
      </c>
      <c r="F1336" s="120" t="s">
        <v>1688</v>
      </c>
      <c r="G1336" s="121" t="s">
        <v>69</v>
      </c>
      <c r="H1336" s="122">
        <v>6</v>
      </c>
      <c r="I1336" s="123"/>
      <c r="J1336" s="122">
        <f t="shared" si="40"/>
        <v>0</v>
      </c>
      <c r="K1336" s="120" t="s">
        <v>7</v>
      </c>
      <c r="L1336" s="33"/>
      <c r="M1336" s="124" t="s">
        <v>7</v>
      </c>
      <c r="N1336" s="125" t="s">
        <v>25</v>
      </c>
      <c r="O1336" s="24"/>
      <c r="P1336" s="126">
        <f t="shared" si="41"/>
        <v>0</v>
      </c>
      <c r="Q1336" s="126">
        <v>0</v>
      </c>
      <c r="R1336" s="126">
        <f t="shared" si="42"/>
        <v>0</v>
      </c>
      <c r="S1336" s="126">
        <v>0</v>
      </c>
      <c r="T1336" s="127">
        <f t="shared" si="43"/>
        <v>0</v>
      </c>
      <c r="AR1336" s="12" t="s">
        <v>73</v>
      </c>
      <c r="AT1336" s="12" t="s">
        <v>68</v>
      </c>
      <c r="AU1336" s="12" t="s">
        <v>70</v>
      </c>
      <c r="AY1336" s="12" t="s">
        <v>67</v>
      </c>
      <c r="BE1336" s="128">
        <f t="shared" si="44"/>
        <v>0</v>
      </c>
      <c r="BF1336" s="128">
        <f t="shared" si="45"/>
        <v>0</v>
      </c>
      <c r="BG1336" s="128">
        <f t="shared" si="46"/>
        <v>0</v>
      </c>
      <c r="BH1336" s="128">
        <f t="shared" si="47"/>
        <v>0</v>
      </c>
      <c r="BI1336" s="128">
        <f t="shared" si="48"/>
        <v>0</v>
      </c>
      <c r="BJ1336" s="12" t="s">
        <v>37</v>
      </c>
      <c r="BK1336" s="128">
        <f t="shared" si="49"/>
        <v>0</v>
      </c>
      <c r="BL1336" s="12" t="s">
        <v>73</v>
      </c>
      <c r="BM1336" s="12" t="s">
        <v>1689</v>
      </c>
    </row>
    <row r="1337" spans="2:65" s="1" customFormat="1" ht="16.5" customHeight="1">
      <c r="B1337" s="23"/>
      <c r="C1337" s="118" t="s">
        <v>1690</v>
      </c>
      <c r="D1337" s="118" t="s">
        <v>68</v>
      </c>
      <c r="E1337" s="119" t="s">
        <v>1691</v>
      </c>
      <c r="F1337" s="120" t="s">
        <v>1692</v>
      </c>
      <c r="G1337" s="121" t="s">
        <v>69</v>
      </c>
      <c r="H1337" s="122">
        <v>3</v>
      </c>
      <c r="I1337" s="123"/>
      <c r="J1337" s="122">
        <f t="shared" si="40"/>
        <v>0</v>
      </c>
      <c r="K1337" s="120" t="s">
        <v>7</v>
      </c>
      <c r="L1337" s="33"/>
      <c r="M1337" s="124" t="s">
        <v>7</v>
      </c>
      <c r="N1337" s="125" t="s">
        <v>25</v>
      </c>
      <c r="O1337" s="24"/>
      <c r="P1337" s="126">
        <f t="shared" si="41"/>
        <v>0</v>
      </c>
      <c r="Q1337" s="126">
        <v>0</v>
      </c>
      <c r="R1337" s="126">
        <f t="shared" si="42"/>
        <v>0</v>
      </c>
      <c r="S1337" s="126">
        <v>0</v>
      </c>
      <c r="T1337" s="127">
        <f t="shared" si="43"/>
        <v>0</v>
      </c>
      <c r="AR1337" s="12" t="s">
        <v>73</v>
      </c>
      <c r="AT1337" s="12" t="s">
        <v>68</v>
      </c>
      <c r="AU1337" s="12" t="s">
        <v>70</v>
      </c>
      <c r="AY1337" s="12" t="s">
        <v>67</v>
      </c>
      <c r="BE1337" s="128">
        <f t="shared" si="44"/>
        <v>0</v>
      </c>
      <c r="BF1337" s="128">
        <f t="shared" si="45"/>
        <v>0</v>
      </c>
      <c r="BG1337" s="128">
        <f t="shared" si="46"/>
        <v>0</v>
      </c>
      <c r="BH1337" s="128">
        <f t="shared" si="47"/>
        <v>0</v>
      </c>
      <c r="BI1337" s="128">
        <f t="shared" si="48"/>
        <v>0</v>
      </c>
      <c r="BJ1337" s="12" t="s">
        <v>37</v>
      </c>
      <c r="BK1337" s="128">
        <f t="shared" si="49"/>
        <v>0</v>
      </c>
      <c r="BL1337" s="12" t="s">
        <v>73</v>
      </c>
      <c r="BM1337" s="12" t="s">
        <v>1693</v>
      </c>
    </row>
    <row r="1338" spans="2:65" s="1" customFormat="1" ht="16.5" customHeight="1">
      <c r="B1338" s="23"/>
      <c r="C1338" s="118" t="s">
        <v>1694</v>
      </c>
      <c r="D1338" s="118" t="s">
        <v>68</v>
      </c>
      <c r="E1338" s="119" t="s">
        <v>1695</v>
      </c>
      <c r="F1338" s="120" t="s">
        <v>1696</v>
      </c>
      <c r="G1338" s="121" t="s">
        <v>69</v>
      </c>
      <c r="H1338" s="122">
        <v>6</v>
      </c>
      <c r="I1338" s="123"/>
      <c r="J1338" s="122">
        <f t="shared" si="40"/>
        <v>0</v>
      </c>
      <c r="K1338" s="120" t="s">
        <v>7</v>
      </c>
      <c r="L1338" s="33"/>
      <c r="M1338" s="124" t="s">
        <v>7</v>
      </c>
      <c r="N1338" s="125" t="s">
        <v>25</v>
      </c>
      <c r="O1338" s="24"/>
      <c r="P1338" s="126">
        <f t="shared" si="41"/>
        <v>0</v>
      </c>
      <c r="Q1338" s="126">
        <v>0</v>
      </c>
      <c r="R1338" s="126">
        <f t="shared" si="42"/>
        <v>0</v>
      </c>
      <c r="S1338" s="126">
        <v>0</v>
      </c>
      <c r="T1338" s="127">
        <f t="shared" si="43"/>
        <v>0</v>
      </c>
      <c r="AR1338" s="12" t="s">
        <v>73</v>
      </c>
      <c r="AT1338" s="12" t="s">
        <v>68</v>
      </c>
      <c r="AU1338" s="12" t="s">
        <v>70</v>
      </c>
      <c r="AY1338" s="12" t="s">
        <v>67</v>
      </c>
      <c r="BE1338" s="128">
        <f t="shared" si="44"/>
        <v>0</v>
      </c>
      <c r="BF1338" s="128">
        <f t="shared" si="45"/>
        <v>0</v>
      </c>
      <c r="BG1338" s="128">
        <f t="shared" si="46"/>
        <v>0</v>
      </c>
      <c r="BH1338" s="128">
        <f t="shared" si="47"/>
        <v>0</v>
      </c>
      <c r="BI1338" s="128">
        <f t="shared" si="48"/>
        <v>0</v>
      </c>
      <c r="BJ1338" s="12" t="s">
        <v>37</v>
      </c>
      <c r="BK1338" s="128">
        <f t="shared" si="49"/>
        <v>0</v>
      </c>
      <c r="BL1338" s="12" t="s">
        <v>73</v>
      </c>
      <c r="BM1338" s="12" t="s">
        <v>1697</v>
      </c>
    </row>
    <row r="1339" spans="2:65" s="1" customFormat="1" ht="16.5" customHeight="1">
      <c r="B1339" s="23"/>
      <c r="C1339" s="118" t="s">
        <v>1698</v>
      </c>
      <c r="D1339" s="118" t="s">
        <v>68</v>
      </c>
      <c r="E1339" s="119" t="s">
        <v>1699</v>
      </c>
      <c r="F1339" s="120" t="s">
        <v>1700</v>
      </c>
      <c r="G1339" s="121" t="s">
        <v>69</v>
      </c>
      <c r="H1339" s="122">
        <v>1</v>
      </c>
      <c r="I1339" s="123"/>
      <c r="J1339" s="122">
        <f t="shared" si="40"/>
        <v>0</v>
      </c>
      <c r="K1339" s="120" t="s">
        <v>7</v>
      </c>
      <c r="L1339" s="33"/>
      <c r="M1339" s="124" t="s">
        <v>7</v>
      </c>
      <c r="N1339" s="125" t="s">
        <v>25</v>
      </c>
      <c r="O1339" s="24"/>
      <c r="P1339" s="126">
        <f t="shared" si="41"/>
        <v>0</v>
      </c>
      <c r="Q1339" s="126">
        <v>0</v>
      </c>
      <c r="R1339" s="126">
        <f t="shared" si="42"/>
        <v>0</v>
      </c>
      <c r="S1339" s="126">
        <v>0</v>
      </c>
      <c r="T1339" s="127">
        <f t="shared" si="43"/>
        <v>0</v>
      </c>
      <c r="AR1339" s="12" t="s">
        <v>73</v>
      </c>
      <c r="AT1339" s="12" t="s">
        <v>68</v>
      </c>
      <c r="AU1339" s="12" t="s">
        <v>70</v>
      </c>
      <c r="AY1339" s="12" t="s">
        <v>67</v>
      </c>
      <c r="BE1339" s="128">
        <f t="shared" si="44"/>
        <v>0</v>
      </c>
      <c r="BF1339" s="128">
        <f t="shared" si="45"/>
        <v>0</v>
      </c>
      <c r="BG1339" s="128">
        <f t="shared" si="46"/>
        <v>0</v>
      </c>
      <c r="BH1339" s="128">
        <f t="shared" si="47"/>
        <v>0</v>
      </c>
      <c r="BI1339" s="128">
        <f t="shared" si="48"/>
        <v>0</v>
      </c>
      <c r="BJ1339" s="12" t="s">
        <v>37</v>
      </c>
      <c r="BK1339" s="128">
        <f t="shared" si="49"/>
        <v>0</v>
      </c>
      <c r="BL1339" s="12" t="s">
        <v>73</v>
      </c>
      <c r="BM1339" s="12" t="s">
        <v>1701</v>
      </c>
    </row>
    <row r="1340" spans="2:65" s="1" customFormat="1" ht="16.5" customHeight="1">
      <c r="B1340" s="23"/>
      <c r="C1340" s="118" t="s">
        <v>1702</v>
      </c>
      <c r="D1340" s="118" t="s">
        <v>68</v>
      </c>
      <c r="E1340" s="119" t="s">
        <v>1703</v>
      </c>
      <c r="F1340" s="120" t="s">
        <v>1704</v>
      </c>
      <c r="G1340" s="121" t="s">
        <v>69</v>
      </c>
      <c r="H1340" s="122">
        <v>7</v>
      </c>
      <c r="I1340" s="123"/>
      <c r="J1340" s="122">
        <f t="shared" si="40"/>
        <v>0</v>
      </c>
      <c r="K1340" s="120" t="s">
        <v>7</v>
      </c>
      <c r="L1340" s="33"/>
      <c r="M1340" s="124" t="s">
        <v>7</v>
      </c>
      <c r="N1340" s="125" t="s">
        <v>25</v>
      </c>
      <c r="O1340" s="24"/>
      <c r="P1340" s="126">
        <f t="shared" si="41"/>
        <v>0</v>
      </c>
      <c r="Q1340" s="126">
        <v>0</v>
      </c>
      <c r="R1340" s="126">
        <f t="shared" si="42"/>
        <v>0</v>
      </c>
      <c r="S1340" s="126">
        <v>0</v>
      </c>
      <c r="T1340" s="127">
        <f t="shared" si="43"/>
        <v>0</v>
      </c>
      <c r="AR1340" s="12" t="s">
        <v>73</v>
      </c>
      <c r="AT1340" s="12" t="s">
        <v>68</v>
      </c>
      <c r="AU1340" s="12" t="s">
        <v>70</v>
      </c>
      <c r="AY1340" s="12" t="s">
        <v>67</v>
      </c>
      <c r="BE1340" s="128">
        <f t="shared" si="44"/>
        <v>0</v>
      </c>
      <c r="BF1340" s="128">
        <f t="shared" si="45"/>
        <v>0</v>
      </c>
      <c r="BG1340" s="128">
        <f t="shared" si="46"/>
        <v>0</v>
      </c>
      <c r="BH1340" s="128">
        <f t="shared" si="47"/>
        <v>0</v>
      </c>
      <c r="BI1340" s="128">
        <f t="shared" si="48"/>
        <v>0</v>
      </c>
      <c r="BJ1340" s="12" t="s">
        <v>37</v>
      </c>
      <c r="BK1340" s="128">
        <f t="shared" si="49"/>
        <v>0</v>
      </c>
      <c r="BL1340" s="12" t="s">
        <v>73</v>
      </c>
      <c r="BM1340" s="12" t="s">
        <v>1705</v>
      </c>
    </row>
    <row r="1341" spans="2:65" s="1" customFormat="1" ht="16.5" customHeight="1">
      <c r="B1341" s="23"/>
      <c r="C1341" s="118" t="s">
        <v>1706</v>
      </c>
      <c r="D1341" s="118" t="s">
        <v>68</v>
      </c>
      <c r="E1341" s="119" t="s">
        <v>1707</v>
      </c>
      <c r="F1341" s="120" t="s">
        <v>1708</v>
      </c>
      <c r="G1341" s="121" t="s">
        <v>69</v>
      </c>
      <c r="H1341" s="122">
        <v>21</v>
      </c>
      <c r="I1341" s="123"/>
      <c r="J1341" s="122">
        <f t="shared" si="40"/>
        <v>0</v>
      </c>
      <c r="K1341" s="120" t="s">
        <v>7</v>
      </c>
      <c r="L1341" s="33"/>
      <c r="M1341" s="124" t="s">
        <v>7</v>
      </c>
      <c r="N1341" s="125" t="s">
        <v>25</v>
      </c>
      <c r="O1341" s="24"/>
      <c r="P1341" s="126">
        <f t="shared" si="41"/>
        <v>0</v>
      </c>
      <c r="Q1341" s="126">
        <v>0</v>
      </c>
      <c r="R1341" s="126">
        <f t="shared" si="42"/>
        <v>0</v>
      </c>
      <c r="S1341" s="126">
        <v>0</v>
      </c>
      <c r="T1341" s="127">
        <f t="shared" si="43"/>
        <v>0</v>
      </c>
      <c r="AR1341" s="12" t="s">
        <v>73</v>
      </c>
      <c r="AT1341" s="12" t="s">
        <v>68</v>
      </c>
      <c r="AU1341" s="12" t="s">
        <v>70</v>
      </c>
      <c r="AY1341" s="12" t="s">
        <v>67</v>
      </c>
      <c r="BE1341" s="128">
        <f t="shared" si="44"/>
        <v>0</v>
      </c>
      <c r="BF1341" s="128">
        <f t="shared" si="45"/>
        <v>0</v>
      </c>
      <c r="BG1341" s="128">
        <f t="shared" si="46"/>
        <v>0</v>
      </c>
      <c r="BH1341" s="128">
        <f t="shared" si="47"/>
        <v>0</v>
      </c>
      <c r="BI1341" s="128">
        <f t="shared" si="48"/>
        <v>0</v>
      </c>
      <c r="BJ1341" s="12" t="s">
        <v>37</v>
      </c>
      <c r="BK1341" s="128">
        <f t="shared" si="49"/>
        <v>0</v>
      </c>
      <c r="BL1341" s="12" t="s">
        <v>73</v>
      </c>
      <c r="BM1341" s="12" t="s">
        <v>1709</v>
      </c>
    </row>
    <row r="1342" spans="2:65" s="1" customFormat="1" ht="16.5" customHeight="1">
      <c r="B1342" s="23"/>
      <c r="C1342" s="118" t="s">
        <v>1710</v>
      </c>
      <c r="D1342" s="118" t="s">
        <v>68</v>
      </c>
      <c r="E1342" s="119" t="s">
        <v>1711</v>
      </c>
      <c r="F1342" s="120" t="s">
        <v>1712</v>
      </c>
      <c r="G1342" s="121" t="s">
        <v>69</v>
      </c>
      <c r="H1342" s="122">
        <v>36</v>
      </c>
      <c r="I1342" s="123"/>
      <c r="J1342" s="122">
        <f t="shared" si="40"/>
        <v>0</v>
      </c>
      <c r="K1342" s="120" t="s">
        <v>7</v>
      </c>
      <c r="L1342" s="33"/>
      <c r="M1342" s="124" t="s">
        <v>7</v>
      </c>
      <c r="N1342" s="125" t="s">
        <v>25</v>
      </c>
      <c r="O1342" s="24"/>
      <c r="P1342" s="126">
        <f t="shared" si="41"/>
        <v>0</v>
      </c>
      <c r="Q1342" s="126">
        <v>0</v>
      </c>
      <c r="R1342" s="126">
        <f t="shared" si="42"/>
        <v>0</v>
      </c>
      <c r="S1342" s="126">
        <v>0</v>
      </c>
      <c r="T1342" s="127">
        <f t="shared" si="43"/>
        <v>0</v>
      </c>
      <c r="AR1342" s="12" t="s">
        <v>73</v>
      </c>
      <c r="AT1342" s="12" t="s">
        <v>68</v>
      </c>
      <c r="AU1342" s="12" t="s">
        <v>70</v>
      </c>
      <c r="AY1342" s="12" t="s">
        <v>67</v>
      </c>
      <c r="BE1342" s="128">
        <f t="shared" si="44"/>
        <v>0</v>
      </c>
      <c r="BF1342" s="128">
        <f t="shared" si="45"/>
        <v>0</v>
      </c>
      <c r="BG1342" s="128">
        <f t="shared" si="46"/>
        <v>0</v>
      </c>
      <c r="BH1342" s="128">
        <f t="shared" si="47"/>
        <v>0</v>
      </c>
      <c r="BI1342" s="128">
        <f t="shared" si="48"/>
        <v>0</v>
      </c>
      <c r="BJ1342" s="12" t="s">
        <v>37</v>
      </c>
      <c r="BK1342" s="128">
        <f t="shared" si="49"/>
        <v>0</v>
      </c>
      <c r="BL1342" s="12" t="s">
        <v>73</v>
      </c>
      <c r="BM1342" s="12" t="s">
        <v>1713</v>
      </c>
    </row>
    <row r="1343" spans="2:65" s="1" customFormat="1" ht="16.5" customHeight="1">
      <c r="B1343" s="23"/>
      <c r="C1343" s="118" t="s">
        <v>1714</v>
      </c>
      <c r="D1343" s="118" t="s">
        <v>68</v>
      </c>
      <c r="E1343" s="119" t="s">
        <v>1715</v>
      </c>
      <c r="F1343" s="120" t="s">
        <v>1716</v>
      </c>
      <c r="G1343" s="121" t="s">
        <v>69</v>
      </c>
      <c r="H1343" s="122">
        <v>30</v>
      </c>
      <c r="I1343" s="123"/>
      <c r="J1343" s="122">
        <f t="shared" si="40"/>
        <v>0</v>
      </c>
      <c r="K1343" s="120" t="s">
        <v>7</v>
      </c>
      <c r="L1343" s="33"/>
      <c r="M1343" s="124" t="s">
        <v>7</v>
      </c>
      <c r="N1343" s="125" t="s">
        <v>25</v>
      </c>
      <c r="O1343" s="24"/>
      <c r="P1343" s="126">
        <f t="shared" si="41"/>
        <v>0</v>
      </c>
      <c r="Q1343" s="126">
        <v>0</v>
      </c>
      <c r="R1343" s="126">
        <f t="shared" si="42"/>
        <v>0</v>
      </c>
      <c r="S1343" s="126">
        <v>0</v>
      </c>
      <c r="T1343" s="127">
        <f t="shared" si="43"/>
        <v>0</v>
      </c>
      <c r="AR1343" s="12" t="s">
        <v>73</v>
      </c>
      <c r="AT1343" s="12" t="s">
        <v>68</v>
      </c>
      <c r="AU1343" s="12" t="s">
        <v>70</v>
      </c>
      <c r="AY1343" s="12" t="s">
        <v>67</v>
      </c>
      <c r="BE1343" s="128">
        <f t="shared" si="44"/>
        <v>0</v>
      </c>
      <c r="BF1343" s="128">
        <f t="shared" si="45"/>
        <v>0</v>
      </c>
      <c r="BG1343" s="128">
        <f t="shared" si="46"/>
        <v>0</v>
      </c>
      <c r="BH1343" s="128">
        <f t="shared" si="47"/>
        <v>0</v>
      </c>
      <c r="BI1343" s="128">
        <f t="shared" si="48"/>
        <v>0</v>
      </c>
      <c r="BJ1343" s="12" t="s">
        <v>37</v>
      </c>
      <c r="BK1343" s="128">
        <f t="shared" si="49"/>
        <v>0</v>
      </c>
      <c r="BL1343" s="12" t="s">
        <v>73</v>
      </c>
      <c r="BM1343" s="12" t="s">
        <v>1717</v>
      </c>
    </row>
    <row r="1344" spans="2:65" s="1" customFormat="1" ht="16.5" customHeight="1">
      <c r="B1344" s="23"/>
      <c r="C1344" s="118" t="s">
        <v>1718</v>
      </c>
      <c r="D1344" s="118" t="s">
        <v>68</v>
      </c>
      <c r="E1344" s="119" t="s">
        <v>1719</v>
      </c>
      <c r="F1344" s="120" t="s">
        <v>1720</v>
      </c>
      <c r="G1344" s="121" t="s">
        <v>69</v>
      </c>
      <c r="H1344" s="122">
        <v>4</v>
      </c>
      <c r="I1344" s="123"/>
      <c r="J1344" s="122">
        <f t="shared" si="40"/>
        <v>0</v>
      </c>
      <c r="K1344" s="120" t="s">
        <v>7</v>
      </c>
      <c r="L1344" s="33"/>
      <c r="M1344" s="124" t="s">
        <v>7</v>
      </c>
      <c r="N1344" s="125" t="s">
        <v>25</v>
      </c>
      <c r="O1344" s="24"/>
      <c r="P1344" s="126">
        <f t="shared" si="41"/>
        <v>0</v>
      </c>
      <c r="Q1344" s="126">
        <v>0</v>
      </c>
      <c r="R1344" s="126">
        <f t="shared" si="42"/>
        <v>0</v>
      </c>
      <c r="S1344" s="126">
        <v>0</v>
      </c>
      <c r="T1344" s="127">
        <f t="shared" si="43"/>
        <v>0</v>
      </c>
      <c r="AR1344" s="12" t="s">
        <v>73</v>
      </c>
      <c r="AT1344" s="12" t="s">
        <v>68</v>
      </c>
      <c r="AU1344" s="12" t="s">
        <v>70</v>
      </c>
      <c r="AY1344" s="12" t="s">
        <v>67</v>
      </c>
      <c r="BE1344" s="128">
        <f t="shared" si="44"/>
        <v>0</v>
      </c>
      <c r="BF1344" s="128">
        <f t="shared" si="45"/>
        <v>0</v>
      </c>
      <c r="BG1344" s="128">
        <f t="shared" si="46"/>
        <v>0</v>
      </c>
      <c r="BH1344" s="128">
        <f t="shared" si="47"/>
        <v>0</v>
      </c>
      <c r="BI1344" s="128">
        <f t="shared" si="48"/>
        <v>0</v>
      </c>
      <c r="BJ1344" s="12" t="s">
        <v>37</v>
      </c>
      <c r="BK1344" s="128">
        <f t="shared" si="49"/>
        <v>0</v>
      </c>
      <c r="BL1344" s="12" t="s">
        <v>73</v>
      </c>
      <c r="BM1344" s="12" t="s">
        <v>1721</v>
      </c>
    </row>
    <row r="1345" spans="2:65" s="1" customFormat="1" ht="16.5" customHeight="1">
      <c r="B1345" s="23"/>
      <c r="C1345" s="118" t="s">
        <v>1722</v>
      </c>
      <c r="D1345" s="118" t="s">
        <v>68</v>
      </c>
      <c r="E1345" s="119" t="s">
        <v>1723</v>
      </c>
      <c r="F1345" s="120" t="s">
        <v>1724</v>
      </c>
      <c r="G1345" s="121" t="s">
        <v>69</v>
      </c>
      <c r="H1345" s="122">
        <v>10</v>
      </c>
      <c r="I1345" s="123"/>
      <c r="J1345" s="122">
        <f t="shared" si="40"/>
        <v>0</v>
      </c>
      <c r="K1345" s="120" t="s">
        <v>7</v>
      </c>
      <c r="L1345" s="33"/>
      <c r="M1345" s="124" t="s">
        <v>7</v>
      </c>
      <c r="N1345" s="125" t="s">
        <v>25</v>
      </c>
      <c r="O1345" s="24"/>
      <c r="P1345" s="126">
        <f t="shared" si="41"/>
        <v>0</v>
      </c>
      <c r="Q1345" s="126">
        <v>0</v>
      </c>
      <c r="R1345" s="126">
        <f t="shared" si="42"/>
        <v>0</v>
      </c>
      <c r="S1345" s="126">
        <v>0</v>
      </c>
      <c r="T1345" s="127">
        <f t="shared" si="43"/>
        <v>0</v>
      </c>
      <c r="AR1345" s="12" t="s">
        <v>73</v>
      </c>
      <c r="AT1345" s="12" t="s">
        <v>68</v>
      </c>
      <c r="AU1345" s="12" t="s">
        <v>70</v>
      </c>
      <c r="AY1345" s="12" t="s">
        <v>67</v>
      </c>
      <c r="BE1345" s="128">
        <f t="shared" si="44"/>
        <v>0</v>
      </c>
      <c r="BF1345" s="128">
        <f t="shared" si="45"/>
        <v>0</v>
      </c>
      <c r="BG1345" s="128">
        <f t="shared" si="46"/>
        <v>0</v>
      </c>
      <c r="BH1345" s="128">
        <f t="shared" si="47"/>
        <v>0</v>
      </c>
      <c r="BI1345" s="128">
        <f t="shared" si="48"/>
        <v>0</v>
      </c>
      <c r="BJ1345" s="12" t="s">
        <v>37</v>
      </c>
      <c r="BK1345" s="128">
        <f t="shared" si="49"/>
        <v>0</v>
      </c>
      <c r="BL1345" s="12" t="s">
        <v>73</v>
      </c>
      <c r="BM1345" s="12" t="s">
        <v>1725</v>
      </c>
    </row>
    <row r="1346" spans="2:65" s="1" customFormat="1" ht="38.25" customHeight="1">
      <c r="B1346" s="23"/>
      <c r="C1346" s="118" t="s">
        <v>1726</v>
      </c>
      <c r="D1346" s="118" t="s">
        <v>68</v>
      </c>
      <c r="E1346" s="119" t="s">
        <v>1727</v>
      </c>
      <c r="F1346" s="120" t="s">
        <v>1728</v>
      </c>
      <c r="G1346" s="121" t="s">
        <v>69</v>
      </c>
      <c r="H1346" s="122">
        <v>1</v>
      </c>
      <c r="I1346" s="123"/>
      <c r="J1346" s="122">
        <f t="shared" si="40"/>
        <v>0</v>
      </c>
      <c r="K1346" s="120" t="s">
        <v>7</v>
      </c>
      <c r="L1346" s="33"/>
      <c r="M1346" s="124" t="s">
        <v>7</v>
      </c>
      <c r="N1346" s="125" t="s">
        <v>25</v>
      </c>
      <c r="O1346" s="24"/>
      <c r="P1346" s="126">
        <f t="shared" si="41"/>
        <v>0</v>
      </c>
      <c r="Q1346" s="126">
        <v>0</v>
      </c>
      <c r="R1346" s="126">
        <f t="shared" si="42"/>
        <v>0</v>
      </c>
      <c r="S1346" s="126">
        <v>0</v>
      </c>
      <c r="T1346" s="127">
        <f t="shared" si="43"/>
        <v>0</v>
      </c>
      <c r="AR1346" s="12" t="s">
        <v>73</v>
      </c>
      <c r="AT1346" s="12" t="s">
        <v>68</v>
      </c>
      <c r="AU1346" s="12" t="s">
        <v>70</v>
      </c>
      <c r="AY1346" s="12" t="s">
        <v>67</v>
      </c>
      <c r="BE1346" s="128">
        <f t="shared" si="44"/>
        <v>0</v>
      </c>
      <c r="BF1346" s="128">
        <f t="shared" si="45"/>
        <v>0</v>
      </c>
      <c r="BG1346" s="128">
        <f t="shared" si="46"/>
        <v>0</v>
      </c>
      <c r="BH1346" s="128">
        <f t="shared" si="47"/>
        <v>0</v>
      </c>
      <c r="BI1346" s="128">
        <f t="shared" si="48"/>
        <v>0</v>
      </c>
      <c r="BJ1346" s="12" t="s">
        <v>37</v>
      </c>
      <c r="BK1346" s="128">
        <f t="shared" si="49"/>
        <v>0</v>
      </c>
      <c r="BL1346" s="12" t="s">
        <v>73</v>
      </c>
      <c r="BM1346" s="12" t="s">
        <v>1729</v>
      </c>
    </row>
    <row r="1347" spans="2:47" s="1" customFormat="1" ht="27">
      <c r="B1347" s="23"/>
      <c r="C1347" s="35"/>
      <c r="D1347" s="129" t="s">
        <v>76</v>
      </c>
      <c r="E1347" s="35"/>
      <c r="F1347" s="130" t="s">
        <v>1730</v>
      </c>
      <c r="G1347" s="35"/>
      <c r="H1347" s="35"/>
      <c r="I1347" s="91"/>
      <c r="J1347" s="35"/>
      <c r="K1347" s="35"/>
      <c r="L1347" s="33"/>
      <c r="M1347" s="183"/>
      <c r="N1347" s="132"/>
      <c r="O1347" s="132"/>
      <c r="P1347" s="132"/>
      <c r="Q1347" s="132"/>
      <c r="R1347" s="132"/>
      <c r="S1347" s="132"/>
      <c r="T1347" s="184"/>
      <c r="AT1347" s="12" t="s">
        <v>76</v>
      </c>
      <c r="AU1347" s="12" t="s">
        <v>70</v>
      </c>
    </row>
    <row r="1348" spans="2:12" s="1" customFormat="1" ht="6.95" customHeight="1">
      <c r="B1348" s="28"/>
      <c r="C1348" s="29"/>
      <c r="D1348" s="29"/>
      <c r="E1348" s="29"/>
      <c r="F1348" s="29"/>
      <c r="G1348" s="29"/>
      <c r="H1348" s="29"/>
      <c r="I1348" s="74"/>
      <c r="J1348" s="29"/>
      <c r="K1348" s="29"/>
      <c r="L1348" s="33"/>
    </row>
  </sheetData>
  <sheetProtection algorithmName="SHA-512" hashValue="d1kMfzZ+5pK9/yTGPqFNxaagVFxF3/9mdw2pLlsXifTaErIBUAUjIT3pippI8R8pMEUk6fM1el0KeUPgg+nWEw==" saltValue="FhiccU50DfZ/8+zXXHWUBAzyQxYSTISP4396NUJrdR1C2D1PrQmLMzbja7cVG/le7+71YOqIuWx5JaLqDYpGZg==" spinCount="100000" sheet="1" objects="1" scenarios="1" formatColumns="0" formatRows="0" autoFilter="0"/>
  <autoFilter ref="C112:K1347"/>
  <mergeCells count="10">
    <mergeCell ref="J51:J52"/>
    <mergeCell ref="E103:H103"/>
    <mergeCell ref="E105:H10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1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21"/>
  <sheetViews>
    <sheetView showGridLines="0" tabSelected="1" workbookViewId="0" topLeftCell="A1">
      <selection activeCell="K2" sqref="K2:K2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21" width="9.33203125" style="0" hidden="1" customWidth="1"/>
  </cols>
  <sheetData>
    <row r="1" ht="13.5">
      <c r="I1" s="46"/>
    </row>
    <row r="2" spans="2:12" s="1" customFormat="1" ht="6.95" customHeight="1">
      <c r="B2" s="31"/>
      <c r="C2" s="32"/>
      <c r="D2" s="32"/>
      <c r="E2" s="32"/>
      <c r="F2" s="32"/>
      <c r="G2" s="32"/>
      <c r="H2" s="32"/>
      <c r="I2" s="77"/>
      <c r="J2" s="32"/>
      <c r="K2" s="198"/>
      <c r="L2" s="195"/>
    </row>
    <row r="3" spans="2:12" s="1" customFormat="1" ht="10.35" customHeight="1">
      <c r="B3" s="23"/>
      <c r="C3" s="35"/>
      <c r="D3" s="35"/>
      <c r="E3" s="35"/>
      <c r="F3" s="35"/>
      <c r="G3" s="35"/>
      <c r="H3" s="35"/>
      <c r="I3" s="91"/>
      <c r="J3" s="35"/>
      <c r="K3" s="25"/>
      <c r="L3" s="195"/>
    </row>
    <row r="4" spans="2:20" s="4" customFormat="1" ht="29.25" customHeight="1">
      <c r="B4" s="94"/>
      <c r="C4" s="95" t="s">
        <v>54</v>
      </c>
      <c r="D4" s="96" t="s">
        <v>34</v>
      </c>
      <c r="E4" s="96" t="s">
        <v>33</v>
      </c>
      <c r="F4" s="96" t="s">
        <v>55</v>
      </c>
      <c r="G4" s="96" t="s">
        <v>56</v>
      </c>
      <c r="H4" s="96" t="s">
        <v>57</v>
      </c>
      <c r="I4" s="97" t="s">
        <v>58</v>
      </c>
      <c r="J4" s="96" t="s">
        <v>50</v>
      </c>
      <c r="K4" s="199" t="s">
        <v>59</v>
      </c>
      <c r="L4" s="196"/>
      <c r="M4" s="40" t="s">
        <v>60</v>
      </c>
      <c r="N4" s="41" t="s">
        <v>24</v>
      </c>
      <c r="O4" s="41" t="s">
        <v>61</v>
      </c>
      <c r="P4" s="41" t="s">
        <v>62</v>
      </c>
      <c r="Q4" s="41" t="s">
        <v>63</v>
      </c>
      <c r="R4" s="41" t="s">
        <v>64</v>
      </c>
      <c r="S4" s="41" t="s">
        <v>65</v>
      </c>
      <c r="T4" s="42" t="s">
        <v>66</v>
      </c>
    </row>
    <row r="5" spans="2:63" s="1" customFormat="1" ht="29.25" customHeight="1">
      <c r="B5" s="23"/>
      <c r="C5" s="45"/>
      <c r="D5" s="35"/>
      <c r="E5" s="35"/>
      <c r="F5" s="35"/>
      <c r="G5" s="35"/>
      <c r="H5" s="35"/>
      <c r="I5" s="91"/>
      <c r="J5" s="100"/>
      <c r="K5" s="25"/>
      <c r="L5" s="195"/>
      <c r="M5" s="43"/>
      <c r="N5" s="44"/>
      <c r="O5" s="44"/>
      <c r="P5" s="101" t="e">
        <f>#REF!+P676</f>
        <v>#REF!</v>
      </c>
      <c r="Q5" s="44"/>
      <c r="R5" s="101" t="e">
        <f>#REF!+R676</f>
        <v>#REF!</v>
      </c>
      <c r="S5" s="44"/>
      <c r="T5" s="102" t="e">
        <f>#REF!+T676</f>
        <v>#REF!</v>
      </c>
      <c r="AT5" s="12" t="s">
        <v>35</v>
      </c>
      <c r="AU5" s="12" t="s">
        <v>52</v>
      </c>
      <c r="BK5" s="103" t="e">
        <f>#REF!+BK676</f>
        <v>#REF!</v>
      </c>
    </row>
    <row r="6" spans="2:65" s="1" customFormat="1" ht="16.5" customHeight="1">
      <c r="B6" s="23"/>
      <c r="C6" s="174" t="s">
        <v>3</v>
      </c>
      <c r="D6" s="174" t="s">
        <v>179</v>
      </c>
      <c r="E6" s="175" t="s">
        <v>215</v>
      </c>
      <c r="F6" s="176" t="s">
        <v>216</v>
      </c>
      <c r="G6" s="177" t="s">
        <v>140</v>
      </c>
      <c r="H6" s="178">
        <v>47.92</v>
      </c>
      <c r="I6" s="179"/>
      <c r="J6" s="178">
        <f>ROUND(I6*H6,1)</f>
        <v>0</v>
      </c>
      <c r="K6" s="200" t="s">
        <v>122</v>
      </c>
      <c r="L6" s="180"/>
      <c r="M6" s="181" t="s">
        <v>7</v>
      </c>
      <c r="N6" s="189" t="s">
        <v>25</v>
      </c>
      <c r="O6" s="187"/>
      <c r="P6" s="188">
        <f>O6*H6</f>
        <v>0</v>
      </c>
      <c r="Q6" s="188">
        <v>2.429</v>
      </c>
      <c r="R6" s="188">
        <f>Q6*H6</f>
        <v>116.39768</v>
      </c>
      <c r="S6" s="188">
        <v>0</v>
      </c>
      <c r="T6" s="127">
        <f>S6*H6</f>
        <v>0</v>
      </c>
      <c r="AR6" s="12" t="s">
        <v>77</v>
      </c>
      <c r="AT6" s="12" t="s">
        <v>179</v>
      </c>
      <c r="AU6" s="12" t="s">
        <v>70</v>
      </c>
      <c r="AY6" s="12" t="s">
        <v>67</v>
      </c>
      <c r="BE6" s="128">
        <f>IF(N6="základní",J6,0)</f>
        <v>0</v>
      </c>
      <c r="BF6" s="128">
        <f>IF(N6="snížená",J6,0)</f>
        <v>0</v>
      </c>
      <c r="BG6" s="128">
        <f>IF(N6="zákl. přenesená",J6,0)</f>
        <v>0</v>
      </c>
      <c r="BH6" s="128">
        <f>IF(N6="sníž. přenesená",J6,0)</f>
        <v>0</v>
      </c>
      <c r="BI6" s="128">
        <f>IF(N6="nulová",J6,0)</f>
        <v>0</v>
      </c>
      <c r="BJ6" s="12" t="s">
        <v>37</v>
      </c>
      <c r="BK6" s="128">
        <f>ROUND(I6*H6,1)</f>
        <v>0</v>
      </c>
      <c r="BL6" s="12" t="s">
        <v>71</v>
      </c>
      <c r="BM6" s="12" t="s">
        <v>217</v>
      </c>
    </row>
    <row r="7" spans="2:51" s="7" customFormat="1" ht="13.5">
      <c r="B7" s="142"/>
      <c r="C7" s="143"/>
      <c r="D7" s="129" t="s">
        <v>126</v>
      </c>
      <c r="E7" s="144" t="s">
        <v>7</v>
      </c>
      <c r="F7" s="145" t="s">
        <v>208</v>
      </c>
      <c r="G7" s="143"/>
      <c r="H7" s="144" t="s">
        <v>7</v>
      </c>
      <c r="I7" s="146"/>
      <c r="J7" s="143"/>
      <c r="K7" s="201"/>
      <c r="L7" s="147"/>
      <c r="M7" s="148"/>
      <c r="N7" s="190"/>
      <c r="O7" s="190"/>
      <c r="P7" s="190"/>
      <c r="Q7" s="190"/>
      <c r="R7" s="190"/>
      <c r="S7" s="190"/>
      <c r="T7" s="150"/>
      <c r="AT7" s="151" t="s">
        <v>126</v>
      </c>
      <c r="AU7" s="151" t="s">
        <v>70</v>
      </c>
      <c r="AV7" s="7" t="s">
        <v>37</v>
      </c>
      <c r="AW7" s="7" t="s">
        <v>18</v>
      </c>
      <c r="AX7" s="7" t="s">
        <v>36</v>
      </c>
      <c r="AY7" s="151" t="s">
        <v>67</v>
      </c>
    </row>
    <row r="8" spans="2:51" s="8" customFormat="1" ht="13.5">
      <c r="B8" s="152"/>
      <c r="C8" s="153"/>
      <c r="D8" s="129" t="s">
        <v>126</v>
      </c>
      <c r="E8" s="154" t="s">
        <v>7</v>
      </c>
      <c r="F8" s="155" t="s">
        <v>218</v>
      </c>
      <c r="G8" s="153"/>
      <c r="H8" s="156">
        <v>3.5</v>
      </c>
      <c r="I8" s="157"/>
      <c r="J8" s="153"/>
      <c r="K8" s="202"/>
      <c r="L8" s="158"/>
      <c r="M8" s="159"/>
      <c r="N8" s="191"/>
      <c r="O8" s="191"/>
      <c r="P8" s="191"/>
      <c r="Q8" s="191"/>
      <c r="R8" s="191"/>
      <c r="S8" s="191"/>
      <c r="T8" s="161"/>
      <c r="AT8" s="162" t="s">
        <v>126</v>
      </c>
      <c r="AU8" s="162" t="s">
        <v>70</v>
      </c>
      <c r="AV8" s="8" t="s">
        <v>38</v>
      </c>
      <c r="AW8" s="8" t="s">
        <v>18</v>
      </c>
      <c r="AX8" s="8" t="s">
        <v>36</v>
      </c>
      <c r="AY8" s="162" t="s">
        <v>67</v>
      </c>
    </row>
    <row r="9" spans="2:51" s="8" customFormat="1" ht="13.5">
      <c r="B9" s="152"/>
      <c r="C9" s="153"/>
      <c r="D9" s="129" t="s">
        <v>126</v>
      </c>
      <c r="E9" s="154" t="s">
        <v>7</v>
      </c>
      <c r="F9" s="155" t="s">
        <v>219</v>
      </c>
      <c r="G9" s="153"/>
      <c r="H9" s="156">
        <v>20.98</v>
      </c>
      <c r="I9" s="157"/>
      <c r="J9" s="153"/>
      <c r="K9" s="202"/>
      <c r="L9" s="158"/>
      <c r="M9" s="159"/>
      <c r="N9" s="191"/>
      <c r="O9" s="191"/>
      <c r="P9" s="191"/>
      <c r="Q9" s="191"/>
      <c r="R9" s="191"/>
      <c r="S9" s="191"/>
      <c r="T9" s="161"/>
      <c r="AT9" s="162" t="s">
        <v>126</v>
      </c>
      <c r="AU9" s="162" t="s">
        <v>70</v>
      </c>
      <c r="AV9" s="8" t="s">
        <v>38</v>
      </c>
      <c r="AW9" s="8" t="s">
        <v>18</v>
      </c>
      <c r="AX9" s="8" t="s">
        <v>36</v>
      </c>
      <c r="AY9" s="162" t="s">
        <v>67</v>
      </c>
    </row>
    <row r="10" spans="2:51" s="8" customFormat="1" ht="13.5">
      <c r="B10" s="152"/>
      <c r="C10" s="153"/>
      <c r="D10" s="129" t="s">
        <v>126</v>
      </c>
      <c r="E10" s="154" t="s">
        <v>7</v>
      </c>
      <c r="F10" s="155" t="s">
        <v>220</v>
      </c>
      <c r="G10" s="153"/>
      <c r="H10" s="156">
        <v>5.6</v>
      </c>
      <c r="I10" s="157"/>
      <c r="J10" s="153"/>
      <c r="K10" s="202"/>
      <c r="L10" s="158"/>
      <c r="M10" s="159"/>
      <c r="N10" s="191"/>
      <c r="O10" s="191"/>
      <c r="P10" s="191"/>
      <c r="Q10" s="191"/>
      <c r="R10" s="191"/>
      <c r="S10" s="191"/>
      <c r="T10" s="161"/>
      <c r="AT10" s="162" t="s">
        <v>126</v>
      </c>
      <c r="AU10" s="162" t="s">
        <v>70</v>
      </c>
      <c r="AV10" s="8" t="s">
        <v>38</v>
      </c>
      <c r="AW10" s="8" t="s">
        <v>18</v>
      </c>
      <c r="AX10" s="8" t="s">
        <v>36</v>
      </c>
      <c r="AY10" s="162" t="s">
        <v>67</v>
      </c>
    </row>
    <row r="11" spans="2:51" s="7" customFormat="1" ht="13.5">
      <c r="B11" s="142"/>
      <c r="C11" s="143"/>
      <c r="D11" s="129" t="s">
        <v>126</v>
      </c>
      <c r="E11" s="144" t="s">
        <v>7</v>
      </c>
      <c r="F11" s="145" t="s">
        <v>212</v>
      </c>
      <c r="G11" s="143"/>
      <c r="H11" s="144" t="s">
        <v>7</v>
      </c>
      <c r="I11" s="146"/>
      <c r="J11" s="143"/>
      <c r="K11" s="201"/>
      <c r="L11" s="147"/>
      <c r="M11" s="148"/>
      <c r="N11" s="190"/>
      <c r="O11" s="190"/>
      <c r="P11" s="190"/>
      <c r="Q11" s="190"/>
      <c r="R11" s="190"/>
      <c r="S11" s="190"/>
      <c r="T11" s="150"/>
      <c r="AT11" s="151" t="s">
        <v>126</v>
      </c>
      <c r="AU11" s="151" t="s">
        <v>70</v>
      </c>
      <c r="AV11" s="7" t="s">
        <v>37</v>
      </c>
      <c r="AW11" s="7" t="s">
        <v>18</v>
      </c>
      <c r="AX11" s="7" t="s">
        <v>36</v>
      </c>
      <c r="AY11" s="151" t="s">
        <v>67</v>
      </c>
    </row>
    <row r="12" spans="2:51" s="8" customFormat="1" ht="13.5">
      <c r="B12" s="152"/>
      <c r="C12" s="153"/>
      <c r="D12" s="129" t="s">
        <v>126</v>
      </c>
      <c r="E12" s="154" t="s">
        <v>7</v>
      </c>
      <c r="F12" s="155" t="s">
        <v>218</v>
      </c>
      <c r="G12" s="153"/>
      <c r="H12" s="156">
        <v>3.5</v>
      </c>
      <c r="I12" s="157"/>
      <c r="J12" s="153"/>
      <c r="K12" s="202"/>
      <c r="L12" s="158"/>
      <c r="M12" s="159"/>
      <c r="N12" s="191"/>
      <c r="O12" s="191"/>
      <c r="P12" s="191"/>
      <c r="Q12" s="191"/>
      <c r="R12" s="191"/>
      <c r="S12" s="191"/>
      <c r="T12" s="161"/>
      <c r="AT12" s="162" t="s">
        <v>126</v>
      </c>
      <c r="AU12" s="162" t="s">
        <v>70</v>
      </c>
      <c r="AV12" s="8" t="s">
        <v>38</v>
      </c>
      <c r="AW12" s="8" t="s">
        <v>18</v>
      </c>
      <c r="AX12" s="8" t="s">
        <v>36</v>
      </c>
      <c r="AY12" s="162" t="s">
        <v>67</v>
      </c>
    </row>
    <row r="13" spans="2:51" s="8" customFormat="1" ht="13.5">
      <c r="B13" s="152"/>
      <c r="C13" s="153"/>
      <c r="D13" s="129" t="s">
        <v>126</v>
      </c>
      <c r="E13" s="154" t="s">
        <v>7</v>
      </c>
      <c r="F13" s="155" t="s">
        <v>221</v>
      </c>
      <c r="G13" s="153"/>
      <c r="H13" s="156">
        <v>11.19</v>
      </c>
      <c r="I13" s="157"/>
      <c r="J13" s="153"/>
      <c r="K13" s="202"/>
      <c r="L13" s="158"/>
      <c r="M13" s="159"/>
      <c r="N13" s="191"/>
      <c r="O13" s="191"/>
      <c r="P13" s="191"/>
      <c r="Q13" s="191"/>
      <c r="R13" s="191"/>
      <c r="S13" s="191"/>
      <c r="T13" s="161"/>
      <c r="AT13" s="162" t="s">
        <v>126</v>
      </c>
      <c r="AU13" s="162" t="s">
        <v>70</v>
      </c>
      <c r="AV13" s="8" t="s">
        <v>38</v>
      </c>
      <c r="AW13" s="8" t="s">
        <v>18</v>
      </c>
      <c r="AX13" s="8" t="s">
        <v>36</v>
      </c>
      <c r="AY13" s="162" t="s">
        <v>67</v>
      </c>
    </row>
    <row r="14" spans="2:51" s="8" customFormat="1" ht="13.5">
      <c r="B14" s="152"/>
      <c r="C14" s="153"/>
      <c r="D14" s="129" t="s">
        <v>126</v>
      </c>
      <c r="E14" s="154" t="s">
        <v>7</v>
      </c>
      <c r="F14" s="155" t="s">
        <v>222</v>
      </c>
      <c r="G14" s="153"/>
      <c r="H14" s="156">
        <v>3.15</v>
      </c>
      <c r="I14" s="157"/>
      <c r="J14" s="153"/>
      <c r="K14" s="202"/>
      <c r="L14" s="158"/>
      <c r="M14" s="159"/>
      <c r="N14" s="191"/>
      <c r="O14" s="191"/>
      <c r="P14" s="191"/>
      <c r="Q14" s="191"/>
      <c r="R14" s="191"/>
      <c r="S14" s="191"/>
      <c r="T14" s="161"/>
      <c r="AT14" s="162" t="s">
        <v>126</v>
      </c>
      <c r="AU14" s="162" t="s">
        <v>70</v>
      </c>
      <c r="AV14" s="8" t="s">
        <v>38</v>
      </c>
      <c r="AW14" s="8" t="s">
        <v>18</v>
      </c>
      <c r="AX14" s="8" t="s">
        <v>36</v>
      </c>
      <c r="AY14" s="162" t="s">
        <v>67</v>
      </c>
    </row>
    <row r="15" spans="2:51" s="9" customFormat="1" ht="13.5">
      <c r="B15" s="163"/>
      <c r="C15" s="164"/>
      <c r="D15" s="129" t="s">
        <v>126</v>
      </c>
      <c r="E15" s="165" t="s">
        <v>7</v>
      </c>
      <c r="F15" s="166" t="s">
        <v>155</v>
      </c>
      <c r="G15" s="164"/>
      <c r="H15" s="167">
        <v>47.92</v>
      </c>
      <c r="I15" s="168"/>
      <c r="J15" s="164"/>
      <c r="K15" s="203"/>
      <c r="L15" s="169"/>
      <c r="M15" s="170"/>
      <c r="N15" s="192"/>
      <c r="O15" s="192"/>
      <c r="P15" s="192"/>
      <c r="Q15" s="192"/>
      <c r="R15" s="192"/>
      <c r="S15" s="192"/>
      <c r="T15" s="172"/>
      <c r="AT15" s="173" t="s">
        <v>126</v>
      </c>
      <c r="AU15" s="173" t="s">
        <v>70</v>
      </c>
      <c r="AV15" s="9" t="s">
        <v>71</v>
      </c>
      <c r="AW15" s="9" t="s">
        <v>18</v>
      </c>
      <c r="AX15" s="9" t="s">
        <v>37</v>
      </c>
      <c r="AY15" s="173" t="s">
        <v>67</v>
      </c>
    </row>
    <row r="16" spans="2:65" s="1" customFormat="1" ht="16.5" customHeight="1">
      <c r="B16" s="23"/>
      <c r="C16" s="118" t="s">
        <v>73</v>
      </c>
      <c r="D16" s="118" t="s">
        <v>68</v>
      </c>
      <c r="E16" s="119" t="s">
        <v>223</v>
      </c>
      <c r="F16" s="120" t="s">
        <v>224</v>
      </c>
      <c r="G16" s="121" t="s">
        <v>166</v>
      </c>
      <c r="H16" s="122">
        <v>1.92</v>
      </c>
      <c r="I16" s="123"/>
      <c r="J16" s="122">
        <f>ROUND(I16*H16,1)</f>
        <v>0</v>
      </c>
      <c r="K16" s="204" t="s">
        <v>122</v>
      </c>
      <c r="L16" s="33"/>
      <c r="M16" s="124" t="s">
        <v>7</v>
      </c>
      <c r="N16" s="186" t="s">
        <v>25</v>
      </c>
      <c r="O16" s="187"/>
      <c r="P16" s="188">
        <f>O16*H16</f>
        <v>0</v>
      </c>
      <c r="Q16" s="188">
        <v>1.11332</v>
      </c>
      <c r="R16" s="188">
        <f>Q16*H16</f>
        <v>2.1375744</v>
      </c>
      <c r="S16" s="188">
        <v>0</v>
      </c>
      <c r="T16" s="127">
        <f>S16*H16</f>
        <v>0</v>
      </c>
      <c r="AR16" s="12" t="s">
        <v>71</v>
      </c>
      <c r="AT16" s="12" t="s">
        <v>68</v>
      </c>
      <c r="AU16" s="12" t="s">
        <v>70</v>
      </c>
      <c r="AY16" s="12" t="s">
        <v>67</v>
      </c>
      <c r="BE16" s="128">
        <f>IF(N16="základní",J16,0)</f>
        <v>0</v>
      </c>
      <c r="BF16" s="128">
        <f>IF(N16="snížená",J16,0)</f>
        <v>0</v>
      </c>
      <c r="BG16" s="128">
        <f>IF(N16="zákl. přenesená",J16,0)</f>
        <v>0</v>
      </c>
      <c r="BH16" s="128">
        <f>IF(N16="sníž. přenesená",J16,0)</f>
        <v>0</v>
      </c>
      <c r="BI16" s="128">
        <f>IF(N16="nulová",J16,0)</f>
        <v>0</v>
      </c>
      <c r="BJ16" s="12" t="s">
        <v>37</v>
      </c>
      <c r="BK16" s="128">
        <f>ROUND(I16*H16,1)</f>
        <v>0</v>
      </c>
      <c r="BL16" s="12" t="s">
        <v>71</v>
      </c>
      <c r="BM16" s="12" t="s">
        <v>225</v>
      </c>
    </row>
    <row r="17" spans="2:47" s="1" customFormat="1" ht="54">
      <c r="B17" s="23"/>
      <c r="C17" s="185"/>
      <c r="D17" s="129" t="s">
        <v>124</v>
      </c>
      <c r="E17" s="185"/>
      <c r="F17" s="130" t="s">
        <v>226</v>
      </c>
      <c r="G17" s="185"/>
      <c r="H17" s="185"/>
      <c r="I17" s="91"/>
      <c r="J17" s="185"/>
      <c r="K17" s="25"/>
      <c r="L17" s="33"/>
      <c r="M17" s="131"/>
      <c r="N17" s="187"/>
      <c r="O17" s="187"/>
      <c r="P17" s="187"/>
      <c r="Q17" s="187"/>
      <c r="R17" s="187"/>
      <c r="S17" s="187"/>
      <c r="T17" s="38"/>
      <c r="AT17" s="12" t="s">
        <v>124</v>
      </c>
      <c r="AU17" s="12" t="s">
        <v>70</v>
      </c>
    </row>
    <row r="18" spans="2:51" s="8" customFormat="1" ht="13.5">
      <c r="B18" s="152"/>
      <c r="C18" s="153"/>
      <c r="D18" s="129" t="s">
        <v>126</v>
      </c>
      <c r="E18" s="154" t="s">
        <v>7</v>
      </c>
      <c r="F18" s="155" t="s">
        <v>227</v>
      </c>
      <c r="G18" s="153"/>
      <c r="H18" s="156">
        <v>1.92</v>
      </c>
      <c r="I18" s="157"/>
      <c r="J18" s="153"/>
      <c r="K18" s="202"/>
      <c r="L18" s="158"/>
      <c r="M18" s="159"/>
      <c r="N18" s="191"/>
      <c r="O18" s="191"/>
      <c r="P18" s="191"/>
      <c r="Q18" s="191"/>
      <c r="R18" s="191"/>
      <c r="S18" s="191"/>
      <c r="T18" s="161"/>
      <c r="AT18" s="162" t="s">
        <v>126</v>
      </c>
      <c r="AU18" s="162" t="s">
        <v>70</v>
      </c>
      <c r="AV18" s="8" t="s">
        <v>38</v>
      </c>
      <c r="AW18" s="8" t="s">
        <v>18</v>
      </c>
      <c r="AX18" s="8" t="s">
        <v>37</v>
      </c>
      <c r="AY18" s="162" t="s">
        <v>67</v>
      </c>
    </row>
    <row r="19" spans="2:65" s="1" customFormat="1" ht="16.5" customHeight="1">
      <c r="B19" s="23"/>
      <c r="C19" s="118" t="s">
        <v>760</v>
      </c>
      <c r="D19" s="118" t="s">
        <v>68</v>
      </c>
      <c r="E19" s="119" t="s">
        <v>761</v>
      </c>
      <c r="F19" s="120" t="s">
        <v>762</v>
      </c>
      <c r="G19" s="121" t="s">
        <v>166</v>
      </c>
      <c r="H19" s="122">
        <v>1493.2</v>
      </c>
      <c r="I19" s="123"/>
      <c r="J19" s="122">
        <f>ROUND(I19*H19,1)</f>
        <v>0</v>
      </c>
      <c r="K19" s="204" t="s">
        <v>122</v>
      </c>
      <c r="L19" s="33"/>
      <c r="M19" s="124" t="s">
        <v>7</v>
      </c>
      <c r="N19" s="186" t="s">
        <v>25</v>
      </c>
      <c r="O19" s="187"/>
      <c r="P19" s="188">
        <f>O19*H19</f>
        <v>0</v>
      </c>
      <c r="Q19" s="188">
        <v>0</v>
      </c>
      <c r="R19" s="188">
        <f>Q19*H19</f>
        <v>0</v>
      </c>
      <c r="S19" s="188">
        <v>0</v>
      </c>
      <c r="T19" s="127">
        <f>S19*H19</f>
        <v>0</v>
      </c>
      <c r="AR19" s="12" t="s">
        <v>71</v>
      </c>
      <c r="AT19" s="12" t="s">
        <v>68</v>
      </c>
      <c r="AU19" s="12" t="s">
        <v>70</v>
      </c>
      <c r="AY19" s="12" t="s">
        <v>67</v>
      </c>
      <c r="BE19" s="128">
        <f>IF(N19="základní",J19,0)</f>
        <v>0</v>
      </c>
      <c r="BF19" s="128">
        <f>IF(N19="snížená",J19,0)</f>
        <v>0</v>
      </c>
      <c r="BG19" s="128">
        <f>IF(N19="zákl. přenesená",J19,0)</f>
        <v>0</v>
      </c>
      <c r="BH19" s="128">
        <f>IF(N19="sníž. přenesená",J19,0)</f>
        <v>0</v>
      </c>
      <c r="BI19" s="128">
        <f>IF(N19="nulová",J19,0)</f>
        <v>0</v>
      </c>
      <c r="BJ19" s="12" t="s">
        <v>37</v>
      </c>
      <c r="BK19" s="128">
        <f>ROUND(I19*H19,1)</f>
        <v>0</v>
      </c>
      <c r="BL19" s="12" t="s">
        <v>71</v>
      </c>
      <c r="BM19" s="12" t="s">
        <v>763</v>
      </c>
    </row>
    <row r="20" spans="2:47" s="1" customFormat="1" ht="81">
      <c r="B20" s="23"/>
      <c r="C20" s="185"/>
      <c r="D20" s="129" t="s">
        <v>124</v>
      </c>
      <c r="E20" s="185"/>
      <c r="F20" s="130" t="s">
        <v>764</v>
      </c>
      <c r="G20" s="185"/>
      <c r="H20" s="185"/>
      <c r="I20" s="91"/>
      <c r="J20" s="185"/>
      <c r="K20" s="25"/>
      <c r="L20" s="33"/>
      <c r="M20" s="131"/>
      <c r="N20" s="187"/>
      <c r="O20" s="187"/>
      <c r="P20" s="187"/>
      <c r="Q20" s="187"/>
      <c r="R20" s="187"/>
      <c r="S20" s="187"/>
      <c r="T20" s="38"/>
      <c r="AT20" s="12" t="s">
        <v>124</v>
      </c>
      <c r="AU20" s="12" t="s">
        <v>70</v>
      </c>
    </row>
    <row r="21" spans="2:12" ht="13.5">
      <c r="B21" s="193"/>
      <c r="C21" s="194"/>
      <c r="D21" s="194"/>
      <c r="E21" s="194"/>
      <c r="F21" s="194"/>
      <c r="G21" s="194"/>
      <c r="H21" s="194"/>
      <c r="I21" s="194"/>
      <c r="J21" s="194"/>
      <c r="K21" s="205"/>
      <c r="L21" s="197"/>
    </row>
  </sheetData>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Administrator\Roman</dc:creator>
  <cp:keywords/>
  <dc:description/>
  <cp:lastModifiedBy>Hřebenářová</cp:lastModifiedBy>
  <cp:lastPrinted>2017-11-27T09:28:37Z</cp:lastPrinted>
  <dcterms:created xsi:type="dcterms:W3CDTF">2017-11-25T10:02:50Z</dcterms:created>
  <dcterms:modified xsi:type="dcterms:W3CDTF">2017-11-27T09:32:09Z</dcterms:modified>
  <cp:category/>
  <cp:version/>
  <cp:contentType/>
  <cp:contentStatus/>
</cp:coreProperties>
</file>