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85" windowWidth="28455" windowHeight="14505"/>
  </bookViews>
  <sheets>
    <sheet name="Rekapitulace stavby" sheetId="1" r:id="rId1"/>
    <sheet name="2. - Západní strana + dok..." sheetId="2" r:id="rId2"/>
    <sheet name="VON - Vedlejší a ostatní ..." sheetId="3" r:id="rId3"/>
    <sheet name="Pokyny pro vyplnění" sheetId="4" r:id="rId4"/>
  </sheets>
  <definedNames>
    <definedName name="_xlnm._FilterDatabase" localSheetId="1" hidden="1">'2. - Západní strana + dok...'!$C$97:$K$454</definedName>
    <definedName name="_xlnm._FilterDatabase" localSheetId="2" hidden="1">'VON - Vedlejší a ostatní ...'!$C$78:$K$86</definedName>
    <definedName name="_xlnm.Print_Titles" localSheetId="1">'2. - Západní strana + dok...'!$97:$97</definedName>
    <definedName name="_xlnm.Print_Titles" localSheetId="0">'Rekapitulace stavby'!$49:$49</definedName>
    <definedName name="_xlnm.Print_Titles" localSheetId="2">'VON - Vedlejší a ostatní ...'!$78:$78</definedName>
    <definedName name="_xlnm.Print_Area" localSheetId="1">'2. - Západní strana + dok...'!$C$4:$J$36,'2. - Západní strana + dok...'!$C$42:$J$79,'2. - Západní strana + dok...'!$C$85:$K$454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...'!$C$42:$J$60,'VON - Vedlejší a ostatní ...'!$C$66:$K$86</definedName>
  </definedNames>
  <calcPr calcId="125725"/>
</workbook>
</file>

<file path=xl/calcChain.xml><?xml version="1.0" encoding="utf-8"?>
<calcChain xmlns="http://schemas.openxmlformats.org/spreadsheetml/2006/main">
  <c r="AY53" i="1"/>
  <c r="AX53"/>
  <c r="BI85" i="3"/>
  <c r="BH85"/>
  <c r="BG85"/>
  <c r="BF85"/>
  <c r="T85"/>
  <c r="T84" s="1"/>
  <c r="R85"/>
  <c r="R84" s="1"/>
  <c r="P85"/>
  <c r="P84" s="1"/>
  <c r="BK85"/>
  <c r="BK84" s="1"/>
  <c r="J84" s="1"/>
  <c r="J59" s="1"/>
  <c r="J85"/>
  <c r="BE85" s="1"/>
  <c r="BI82"/>
  <c r="F34" s="1"/>
  <c r="BD53" i="1" s="1"/>
  <c r="BH82" i="3"/>
  <c r="F33" s="1"/>
  <c r="BC53" i="1" s="1"/>
  <c r="BG82" i="3"/>
  <c r="F32" s="1"/>
  <c r="BB53" i="1" s="1"/>
  <c r="BF82" i="3"/>
  <c r="F31" s="1"/>
  <c r="BA53" i="1" s="1"/>
  <c r="T82" i="3"/>
  <c r="T81" s="1"/>
  <c r="T80" s="1"/>
  <c r="T79" s="1"/>
  <c r="R82"/>
  <c r="R81" s="1"/>
  <c r="R80" s="1"/>
  <c r="R79" s="1"/>
  <c r="P82"/>
  <c r="P81" s="1"/>
  <c r="BK82"/>
  <c r="BK81" s="1"/>
  <c r="J82"/>
  <c r="BE82" s="1"/>
  <c r="J75"/>
  <c r="F75"/>
  <c r="F73"/>
  <c r="E71"/>
  <c r="E69"/>
  <c r="J51"/>
  <c r="F51"/>
  <c r="F49"/>
  <c r="E47"/>
  <c r="E45"/>
  <c r="J18"/>
  <c r="E18"/>
  <c r="F76" s="1"/>
  <c r="J17"/>
  <c r="J12"/>
  <c r="J73" s="1"/>
  <c r="E7"/>
  <c r="AY52" i="1"/>
  <c r="AX52"/>
  <c r="BI452" i="2"/>
  <c r="BH452"/>
  <c r="BG452"/>
  <c r="BF452"/>
  <c r="T452"/>
  <c r="T451" s="1"/>
  <c r="R452"/>
  <c r="R451" s="1"/>
  <c r="P452"/>
  <c r="P451" s="1"/>
  <c r="BK452"/>
  <c r="BK451" s="1"/>
  <c r="J451" s="1"/>
  <c r="J78" s="1"/>
  <c r="J452"/>
  <c r="BE452" s="1"/>
  <c r="BI449"/>
  <c r="BH449"/>
  <c r="BG449"/>
  <c r="BF449"/>
  <c r="BE449"/>
  <c r="T449"/>
  <c r="R449"/>
  <c r="P449"/>
  <c r="BK449"/>
  <c r="J449"/>
  <c r="BI439"/>
  <c r="BH439"/>
  <c r="BG439"/>
  <c r="BF439"/>
  <c r="BE439"/>
  <c r="T439"/>
  <c r="T438" s="1"/>
  <c r="R439"/>
  <c r="R438" s="1"/>
  <c r="P439"/>
  <c r="P438" s="1"/>
  <c r="BK439"/>
  <c r="BK438" s="1"/>
  <c r="J438" s="1"/>
  <c r="J77" s="1"/>
  <c r="J439"/>
  <c r="BI436"/>
  <c r="BH436"/>
  <c r="BG436"/>
  <c r="BF436"/>
  <c r="T436"/>
  <c r="R436"/>
  <c r="P436"/>
  <c r="BK436"/>
  <c r="J436"/>
  <c r="BE436" s="1"/>
  <c r="BI425"/>
  <c r="BH425"/>
  <c r="BG425"/>
  <c r="BF425"/>
  <c r="T425"/>
  <c r="R425"/>
  <c r="P425"/>
  <c r="BK425"/>
  <c r="J425"/>
  <c r="BE425" s="1"/>
  <c r="BI423"/>
  <c r="BH423"/>
  <c r="BG423"/>
  <c r="BF423"/>
  <c r="T423"/>
  <c r="R423"/>
  <c r="P423"/>
  <c r="BK423"/>
  <c r="J423"/>
  <c r="BE423" s="1"/>
  <c r="BI413"/>
  <c r="BH413"/>
  <c r="BG413"/>
  <c r="BF413"/>
  <c r="T413"/>
  <c r="T412" s="1"/>
  <c r="R413"/>
  <c r="R412" s="1"/>
  <c r="P413"/>
  <c r="P412" s="1"/>
  <c r="BK413"/>
  <c r="BK412" s="1"/>
  <c r="J412" s="1"/>
  <c r="J76" s="1"/>
  <c r="J413"/>
  <c r="BE413" s="1"/>
  <c r="BI409"/>
  <c r="BH409"/>
  <c r="BG409"/>
  <c r="BF409"/>
  <c r="T409"/>
  <c r="R409"/>
  <c r="P409"/>
  <c r="BK409"/>
  <c r="J409"/>
  <c r="BE409" s="1"/>
  <c r="BI406"/>
  <c r="BH406"/>
  <c r="BG406"/>
  <c r="BF406"/>
  <c r="BE406"/>
  <c r="T406"/>
  <c r="R406"/>
  <c r="P406"/>
  <c r="BK406"/>
  <c r="J406"/>
  <c r="BI403"/>
  <c r="BH403"/>
  <c r="BG403"/>
  <c r="BF403"/>
  <c r="BE403"/>
  <c r="T403"/>
  <c r="R403"/>
  <c r="P403"/>
  <c r="BK403"/>
  <c r="J403"/>
  <c r="BI400"/>
  <c r="BH400"/>
  <c r="BG400"/>
  <c r="BF400"/>
  <c r="BE400"/>
  <c r="T400"/>
  <c r="R400"/>
  <c r="P400"/>
  <c r="BK400"/>
  <c r="J400"/>
  <c r="BI395"/>
  <c r="BH395"/>
  <c r="BG395"/>
  <c r="BF395"/>
  <c r="BE395"/>
  <c r="T395"/>
  <c r="R395"/>
  <c r="P395"/>
  <c r="BK395"/>
  <c r="J395"/>
  <c r="BI390"/>
  <c r="BH390"/>
  <c r="BG390"/>
  <c r="BF390"/>
  <c r="BE390"/>
  <c r="T390"/>
  <c r="R390"/>
  <c r="P390"/>
  <c r="BK390"/>
  <c r="J390"/>
  <c r="BI387"/>
  <c r="BH387"/>
  <c r="BG387"/>
  <c r="BF387"/>
  <c r="BE387"/>
  <c r="T387"/>
  <c r="T386" s="1"/>
  <c r="R387"/>
  <c r="R386" s="1"/>
  <c r="P387"/>
  <c r="P386" s="1"/>
  <c r="BK387"/>
  <c r="BK386" s="1"/>
  <c r="J386" s="1"/>
  <c r="J75" s="1"/>
  <c r="J387"/>
  <c r="BI383"/>
  <c r="BH383"/>
  <c r="BG383"/>
  <c r="BF383"/>
  <c r="T383"/>
  <c r="R383"/>
  <c r="P383"/>
  <c r="BK383"/>
  <c r="J383"/>
  <c r="BE383" s="1"/>
  <c r="BI380"/>
  <c r="BH380"/>
  <c r="BG380"/>
  <c r="BF380"/>
  <c r="T380"/>
  <c r="R380"/>
  <c r="P380"/>
  <c r="BK380"/>
  <c r="J380"/>
  <c r="BE380" s="1"/>
  <c r="BI378"/>
  <c r="BH378"/>
  <c r="BG378"/>
  <c r="BF378"/>
  <c r="T378"/>
  <c r="R378"/>
  <c r="P378"/>
  <c r="BK378"/>
  <c r="J378"/>
  <c r="BE378" s="1"/>
  <c r="BI374"/>
  <c r="BH374"/>
  <c r="BG374"/>
  <c r="BF374"/>
  <c r="T374"/>
  <c r="T373" s="1"/>
  <c r="R374"/>
  <c r="R373" s="1"/>
  <c r="P374"/>
  <c r="P373" s="1"/>
  <c r="BK374"/>
  <c r="BK373" s="1"/>
  <c r="J373" s="1"/>
  <c r="J74" s="1"/>
  <c r="J374"/>
  <c r="BE374" s="1"/>
  <c r="BI370"/>
  <c r="BH370"/>
  <c r="BG370"/>
  <c r="BF370"/>
  <c r="T370"/>
  <c r="R370"/>
  <c r="P370"/>
  <c r="BK370"/>
  <c r="J370"/>
  <c r="BE370" s="1"/>
  <c r="BI367"/>
  <c r="BH367"/>
  <c r="BG367"/>
  <c r="BF367"/>
  <c r="BE367"/>
  <c r="T367"/>
  <c r="R367"/>
  <c r="P367"/>
  <c r="BK367"/>
  <c r="J367"/>
  <c r="BI365"/>
  <c r="BH365"/>
  <c r="BG365"/>
  <c r="BF365"/>
  <c r="BE365"/>
  <c r="T365"/>
  <c r="R365"/>
  <c r="P365"/>
  <c r="BK365"/>
  <c r="J365"/>
  <c r="BI362"/>
  <c r="BH362"/>
  <c r="BG362"/>
  <c r="BF362"/>
  <c r="BE362"/>
  <c r="T362"/>
  <c r="R362"/>
  <c r="P362"/>
  <c r="BK362"/>
  <c r="J362"/>
  <c r="BI359"/>
  <c r="BH359"/>
  <c r="BG359"/>
  <c r="BF359"/>
  <c r="BE359"/>
  <c r="T359"/>
  <c r="R359"/>
  <c r="P359"/>
  <c r="BK359"/>
  <c r="J359"/>
  <c r="BI356"/>
  <c r="BH356"/>
  <c r="BG356"/>
  <c r="BF356"/>
  <c r="BE356"/>
  <c r="T356"/>
  <c r="R356"/>
  <c r="P356"/>
  <c r="BK356"/>
  <c r="J356"/>
  <c r="BI352"/>
  <c r="BH352"/>
  <c r="BG352"/>
  <c r="BF352"/>
  <c r="BE352"/>
  <c r="T352"/>
  <c r="R352"/>
  <c r="P352"/>
  <c r="BK352"/>
  <c r="J352"/>
  <c r="BI350"/>
  <c r="BH350"/>
  <c r="BG350"/>
  <c r="BF350"/>
  <c r="BE350"/>
  <c r="T350"/>
  <c r="R350"/>
  <c r="P350"/>
  <c r="BK350"/>
  <c r="J350"/>
  <c r="BI346"/>
  <c r="BH346"/>
  <c r="BG346"/>
  <c r="BF346"/>
  <c r="BE346"/>
  <c r="T346"/>
  <c r="R346"/>
  <c r="P346"/>
  <c r="BK346"/>
  <c r="J346"/>
  <c r="BI344"/>
  <c r="BH344"/>
  <c r="BG344"/>
  <c r="BF344"/>
  <c r="BE344"/>
  <c r="T344"/>
  <c r="R344"/>
  <c r="P344"/>
  <c r="BK344"/>
  <c r="J344"/>
  <c r="BI342"/>
  <c r="BH342"/>
  <c r="BG342"/>
  <c r="BF342"/>
  <c r="BE342"/>
  <c r="T342"/>
  <c r="R342"/>
  <c r="P342"/>
  <c r="BK342"/>
  <c r="J342"/>
  <c r="BI340"/>
  <c r="BH340"/>
  <c r="BG340"/>
  <c r="BF340"/>
  <c r="BE340"/>
  <c r="T340"/>
  <c r="R340"/>
  <c r="P340"/>
  <c r="BK340"/>
  <c r="J340"/>
  <c r="BI338"/>
  <c r="BH338"/>
  <c r="BG338"/>
  <c r="BF338"/>
  <c r="BE338"/>
  <c r="T338"/>
  <c r="R338"/>
  <c r="P338"/>
  <c r="BK338"/>
  <c r="J338"/>
  <c r="BI336"/>
  <c r="BH336"/>
  <c r="BG336"/>
  <c r="BF336"/>
  <c r="BE336"/>
  <c r="T336"/>
  <c r="R336"/>
  <c r="P336"/>
  <c r="BK336"/>
  <c r="J336"/>
  <c r="BI334"/>
  <c r="BH334"/>
  <c r="BG334"/>
  <c r="BF334"/>
  <c r="BE334"/>
  <c r="T334"/>
  <c r="R334"/>
  <c r="P334"/>
  <c r="BK334"/>
  <c r="J334"/>
  <c r="BI332"/>
  <c r="BH332"/>
  <c r="BG332"/>
  <c r="BF332"/>
  <c r="BE332"/>
  <c r="T332"/>
  <c r="R332"/>
  <c r="P332"/>
  <c r="BK332"/>
  <c r="J332"/>
  <c r="BI330"/>
  <c r="BH330"/>
  <c r="BG330"/>
  <c r="BF330"/>
  <c r="BE330"/>
  <c r="T330"/>
  <c r="R330"/>
  <c r="P330"/>
  <c r="BK330"/>
  <c r="J330"/>
  <c r="BI328"/>
  <c r="BH328"/>
  <c r="BG328"/>
  <c r="BF328"/>
  <c r="BE328"/>
  <c r="T328"/>
  <c r="R328"/>
  <c r="P328"/>
  <c r="BK328"/>
  <c r="J328"/>
  <c r="BI326"/>
  <c r="BH326"/>
  <c r="BG326"/>
  <c r="BF326"/>
  <c r="BE326"/>
  <c r="T326"/>
  <c r="R326"/>
  <c r="P326"/>
  <c r="BK326"/>
  <c r="J326"/>
  <c r="BI324"/>
  <c r="BH324"/>
  <c r="BG324"/>
  <c r="BF324"/>
  <c r="BE324"/>
  <c r="T324"/>
  <c r="R324"/>
  <c r="P324"/>
  <c r="BK324"/>
  <c r="J324"/>
  <c r="BI322"/>
  <c r="BH322"/>
  <c r="BG322"/>
  <c r="BF322"/>
  <c r="BE322"/>
  <c r="T322"/>
  <c r="R322"/>
  <c r="P322"/>
  <c r="BK322"/>
  <c r="J322"/>
  <c r="BI320"/>
  <c r="BH320"/>
  <c r="BG320"/>
  <c r="BF320"/>
  <c r="BE320"/>
  <c r="T320"/>
  <c r="R320"/>
  <c r="P320"/>
  <c r="BK320"/>
  <c r="J320"/>
  <c r="BI316"/>
  <c r="BH316"/>
  <c r="BG316"/>
  <c r="BF316"/>
  <c r="BE316"/>
  <c r="T316"/>
  <c r="R316"/>
  <c r="P316"/>
  <c r="BK316"/>
  <c r="J316"/>
  <c r="BI314"/>
  <c r="BH314"/>
  <c r="BG314"/>
  <c r="BF314"/>
  <c r="BE314"/>
  <c r="T314"/>
  <c r="R314"/>
  <c r="P314"/>
  <c r="BK314"/>
  <c r="J314"/>
  <c r="BI312"/>
  <c r="BH312"/>
  <c r="BG312"/>
  <c r="BF312"/>
  <c r="BE312"/>
  <c r="T312"/>
  <c r="R312"/>
  <c r="P312"/>
  <c r="BK312"/>
  <c r="J312"/>
  <c r="BI308"/>
  <c r="BH308"/>
  <c r="BG308"/>
  <c r="BF308"/>
  <c r="BE308"/>
  <c r="T308"/>
  <c r="R308"/>
  <c r="P308"/>
  <c r="BK308"/>
  <c r="J308"/>
  <c r="BI306"/>
  <c r="BH306"/>
  <c r="BG306"/>
  <c r="BF306"/>
  <c r="BE306"/>
  <c r="T306"/>
  <c r="R306"/>
  <c r="P306"/>
  <c r="BK306"/>
  <c r="J306"/>
  <c r="BI304"/>
  <c r="BH304"/>
  <c r="BG304"/>
  <c r="BF304"/>
  <c r="BE304"/>
  <c r="T304"/>
  <c r="R304"/>
  <c r="P304"/>
  <c r="BK304"/>
  <c r="J304"/>
  <c r="BI301"/>
  <c r="BH301"/>
  <c r="BG301"/>
  <c r="BF301"/>
  <c r="BE301"/>
  <c r="T301"/>
  <c r="R301"/>
  <c r="P301"/>
  <c r="BK301"/>
  <c r="J301"/>
  <c r="BI299"/>
  <c r="BH299"/>
  <c r="BG299"/>
  <c r="BF299"/>
  <c r="BE299"/>
  <c r="T299"/>
  <c r="R299"/>
  <c r="P299"/>
  <c r="BK299"/>
  <c r="J299"/>
  <c r="BI297"/>
  <c r="BH297"/>
  <c r="BG297"/>
  <c r="BF297"/>
  <c r="BE297"/>
  <c r="T297"/>
  <c r="R297"/>
  <c r="P297"/>
  <c r="BK297"/>
  <c r="J297"/>
  <c r="BI295"/>
  <c r="BH295"/>
  <c r="BG295"/>
  <c r="BF295"/>
  <c r="BE295"/>
  <c r="T295"/>
  <c r="R295"/>
  <c r="P295"/>
  <c r="BK295"/>
  <c r="J295"/>
  <c r="BI292"/>
  <c r="BH292"/>
  <c r="BG292"/>
  <c r="BF292"/>
  <c r="BE292"/>
  <c r="T292"/>
  <c r="T291" s="1"/>
  <c r="R292"/>
  <c r="R291" s="1"/>
  <c r="P292"/>
  <c r="P291" s="1"/>
  <c r="BK292"/>
  <c r="BK291" s="1"/>
  <c r="J291" s="1"/>
  <c r="J73" s="1"/>
  <c r="J292"/>
  <c r="BI288"/>
  <c r="BH288"/>
  <c r="BG288"/>
  <c r="BF288"/>
  <c r="T288"/>
  <c r="R288"/>
  <c r="P288"/>
  <c r="BK288"/>
  <c r="J288"/>
  <c r="BE288" s="1"/>
  <c r="BI285"/>
  <c r="BH285"/>
  <c r="BG285"/>
  <c r="BF285"/>
  <c r="T285"/>
  <c r="R285"/>
  <c r="P285"/>
  <c r="BK285"/>
  <c r="J285"/>
  <c r="BE285" s="1"/>
  <c r="BI282"/>
  <c r="BH282"/>
  <c r="BG282"/>
  <c r="BF282"/>
  <c r="T282"/>
  <c r="R282"/>
  <c r="P282"/>
  <c r="BK282"/>
  <c r="J282"/>
  <c r="BE282" s="1"/>
  <c r="BI280"/>
  <c r="BH280"/>
  <c r="BG280"/>
  <c r="BF280"/>
  <c r="T280"/>
  <c r="R280"/>
  <c r="P280"/>
  <c r="BK280"/>
  <c r="J280"/>
  <c r="BE280" s="1"/>
  <c r="BI277"/>
  <c r="BH277"/>
  <c r="BG277"/>
  <c r="BF277"/>
  <c r="T277"/>
  <c r="T276" s="1"/>
  <c r="R277"/>
  <c r="R276" s="1"/>
  <c r="P277"/>
  <c r="P276" s="1"/>
  <c r="BK277"/>
  <c r="BK276" s="1"/>
  <c r="J276" s="1"/>
  <c r="J72" s="1"/>
  <c r="J277"/>
  <c r="BE277" s="1"/>
  <c r="BI270"/>
  <c r="BH270"/>
  <c r="BG270"/>
  <c r="BF270"/>
  <c r="BE270"/>
  <c r="T270"/>
  <c r="T269" s="1"/>
  <c r="R270"/>
  <c r="R269" s="1"/>
  <c r="P270"/>
  <c r="P269" s="1"/>
  <c r="P268" s="1"/>
  <c r="BK270"/>
  <c r="BK269" s="1"/>
  <c r="J270"/>
  <c r="BI265"/>
  <c r="BH265"/>
  <c r="BG265"/>
  <c r="BF265"/>
  <c r="BE265"/>
  <c r="T265"/>
  <c r="T264" s="1"/>
  <c r="R265"/>
  <c r="R264" s="1"/>
  <c r="P265"/>
  <c r="P264" s="1"/>
  <c r="BK265"/>
  <c r="BK264" s="1"/>
  <c r="J264" s="1"/>
  <c r="J69" s="1"/>
  <c r="J265"/>
  <c r="BI261"/>
  <c r="BH261"/>
  <c r="BG261"/>
  <c r="BF261"/>
  <c r="T261"/>
  <c r="R261"/>
  <c r="P261"/>
  <c r="BK261"/>
  <c r="J261"/>
  <c r="BE261" s="1"/>
  <c r="BI257"/>
  <c r="BH257"/>
  <c r="BG257"/>
  <c r="BF257"/>
  <c r="T257"/>
  <c r="R257"/>
  <c r="P257"/>
  <c r="BK257"/>
  <c r="J257"/>
  <c r="BE257" s="1"/>
  <c r="BI254"/>
  <c r="BH254"/>
  <c r="BG254"/>
  <c r="BF254"/>
  <c r="T254"/>
  <c r="R254"/>
  <c r="P254"/>
  <c r="BK254"/>
  <c r="J254"/>
  <c r="BE254" s="1"/>
  <c r="BI251"/>
  <c r="BH251"/>
  <c r="BG251"/>
  <c r="BF251"/>
  <c r="T251"/>
  <c r="T250" s="1"/>
  <c r="T249" s="1"/>
  <c r="R251"/>
  <c r="R250" s="1"/>
  <c r="R249" s="1"/>
  <c r="P251"/>
  <c r="P250" s="1"/>
  <c r="P249" s="1"/>
  <c r="BK251"/>
  <c r="BK250" s="1"/>
  <c r="J251"/>
  <c r="BE251" s="1"/>
  <c r="BI243"/>
  <c r="BH243"/>
  <c r="BG243"/>
  <c r="BF243"/>
  <c r="T243"/>
  <c r="T242" s="1"/>
  <c r="R243"/>
  <c r="R242" s="1"/>
  <c r="P243"/>
  <c r="P242" s="1"/>
  <c r="BK243"/>
  <c r="BK242" s="1"/>
  <c r="J242" s="1"/>
  <c r="J66" s="1"/>
  <c r="J243"/>
  <c r="BE243" s="1"/>
  <c r="BI239"/>
  <c r="BH239"/>
  <c r="BG239"/>
  <c r="BF239"/>
  <c r="BE239"/>
  <c r="T239"/>
  <c r="R239"/>
  <c r="P239"/>
  <c r="BK239"/>
  <c r="J239"/>
  <c r="BI236"/>
  <c r="BH236"/>
  <c r="BG236"/>
  <c r="BF236"/>
  <c r="BE236"/>
  <c r="T236"/>
  <c r="R236"/>
  <c r="P236"/>
  <c r="BK236"/>
  <c r="J236"/>
  <c r="BI232"/>
  <c r="BH232"/>
  <c r="BG232"/>
  <c r="BF232"/>
  <c r="BE232"/>
  <c r="T232"/>
  <c r="R232"/>
  <c r="P232"/>
  <c r="BK232"/>
  <c r="J232"/>
  <c r="BI226"/>
  <c r="BH226"/>
  <c r="BG226"/>
  <c r="BF226"/>
  <c r="BE226"/>
  <c r="T226"/>
  <c r="R226"/>
  <c r="P226"/>
  <c r="BK226"/>
  <c r="J226"/>
  <c r="BI218"/>
  <c r="BH218"/>
  <c r="BG218"/>
  <c r="BF218"/>
  <c r="BE218"/>
  <c r="T218"/>
  <c r="R218"/>
  <c r="P218"/>
  <c r="BK218"/>
  <c r="J218"/>
  <c r="BI216"/>
  <c r="BH216"/>
  <c r="BG216"/>
  <c r="BF216"/>
  <c r="BE216"/>
  <c r="T216"/>
  <c r="R216"/>
  <c r="P216"/>
  <c r="BK216"/>
  <c r="J216"/>
  <c r="BI213"/>
  <c r="BH213"/>
  <c r="BG213"/>
  <c r="BF213"/>
  <c r="BE213"/>
  <c r="T213"/>
  <c r="R213"/>
  <c r="P213"/>
  <c r="BK213"/>
  <c r="J213"/>
  <c r="BI211"/>
  <c r="BH211"/>
  <c r="BG211"/>
  <c r="BF211"/>
  <c r="BE211"/>
  <c r="T211"/>
  <c r="R211"/>
  <c r="P211"/>
  <c r="BK211"/>
  <c r="J211"/>
  <c r="BI208"/>
  <c r="BH208"/>
  <c r="BG208"/>
  <c r="BF208"/>
  <c r="BE208"/>
  <c r="T208"/>
  <c r="R208"/>
  <c r="P208"/>
  <c r="BK208"/>
  <c r="J208"/>
  <c r="BI202"/>
  <c r="BH202"/>
  <c r="BG202"/>
  <c r="BF202"/>
  <c r="BE202"/>
  <c r="T202"/>
  <c r="R202"/>
  <c r="P202"/>
  <c r="BK202"/>
  <c r="J202"/>
  <c r="BI197"/>
  <c r="BH197"/>
  <c r="BG197"/>
  <c r="BF197"/>
  <c r="BE197"/>
  <c r="T197"/>
  <c r="R197"/>
  <c r="P197"/>
  <c r="BK197"/>
  <c r="J197"/>
  <c r="BI189"/>
  <c r="BH189"/>
  <c r="BG189"/>
  <c r="BF189"/>
  <c r="BE189"/>
  <c r="T189"/>
  <c r="T188" s="1"/>
  <c r="R189"/>
  <c r="R188" s="1"/>
  <c r="P189"/>
  <c r="P188" s="1"/>
  <c r="BK189"/>
  <c r="BK188" s="1"/>
  <c r="J188" s="1"/>
  <c r="J65" s="1"/>
  <c r="J189"/>
  <c r="BI185"/>
  <c r="BH185"/>
  <c r="BG185"/>
  <c r="BF185"/>
  <c r="T185"/>
  <c r="R185"/>
  <c r="P185"/>
  <c r="BK185"/>
  <c r="J185"/>
  <c r="BE185" s="1"/>
  <c r="BI174"/>
  <c r="BH174"/>
  <c r="BG174"/>
  <c r="BF174"/>
  <c r="T174"/>
  <c r="T173" s="1"/>
  <c r="R174"/>
  <c r="R173" s="1"/>
  <c r="P174"/>
  <c r="P173" s="1"/>
  <c r="BK174"/>
  <c r="BK173" s="1"/>
  <c r="J173" s="1"/>
  <c r="J64" s="1"/>
  <c r="J174"/>
  <c r="BE174" s="1"/>
  <c r="BI163"/>
  <c r="BH163"/>
  <c r="BG163"/>
  <c r="BF163"/>
  <c r="BE163"/>
  <c r="T163"/>
  <c r="R163"/>
  <c r="P163"/>
  <c r="BK163"/>
  <c r="J163"/>
  <c r="BI161"/>
  <c r="BH161"/>
  <c r="BG161"/>
  <c r="BF161"/>
  <c r="BE161"/>
  <c r="T161"/>
  <c r="R161"/>
  <c r="P161"/>
  <c r="BK161"/>
  <c r="J161"/>
  <c r="BI157"/>
  <c r="BH157"/>
  <c r="BG157"/>
  <c r="BF157"/>
  <c r="BE157"/>
  <c r="T157"/>
  <c r="R157"/>
  <c r="P157"/>
  <c r="BK157"/>
  <c r="J157"/>
  <c r="BI154"/>
  <c r="BH154"/>
  <c r="BG154"/>
  <c r="BF154"/>
  <c r="BE154"/>
  <c r="T154"/>
  <c r="R154"/>
  <c r="P154"/>
  <c r="BK154"/>
  <c r="J154"/>
  <c r="BI151"/>
  <c r="BH151"/>
  <c r="BG151"/>
  <c r="BF151"/>
  <c r="BE151"/>
  <c r="T151"/>
  <c r="R151"/>
  <c r="P151"/>
  <c r="BK151"/>
  <c r="J151"/>
  <c r="BI147"/>
  <c r="BH147"/>
  <c r="BG147"/>
  <c r="BF147"/>
  <c r="BE147"/>
  <c r="T147"/>
  <c r="R147"/>
  <c r="P147"/>
  <c r="BK147"/>
  <c r="J147"/>
  <c r="BI143"/>
  <c r="BH143"/>
  <c r="BG143"/>
  <c r="BF143"/>
  <c r="BE143"/>
  <c r="T143"/>
  <c r="T142" s="1"/>
  <c r="R143"/>
  <c r="R142" s="1"/>
  <c r="P143"/>
  <c r="P142" s="1"/>
  <c r="BK143"/>
  <c r="BK142" s="1"/>
  <c r="J143"/>
  <c r="BI135"/>
  <c r="BH135"/>
  <c r="BG135"/>
  <c r="BF135"/>
  <c r="BE135"/>
  <c r="T135"/>
  <c r="T134" s="1"/>
  <c r="R135"/>
  <c r="R134" s="1"/>
  <c r="P135"/>
  <c r="P134" s="1"/>
  <c r="BK135"/>
  <c r="BK134" s="1"/>
  <c r="J134" s="1"/>
  <c r="J61" s="1"/>
  <c r="J135"/>
  <c r="BI131"/>
  <c r="BH131"/>
  <c r="BG131"/>
  <c r="BF131"/>
  <c r="T131"/>
  <c r="R131"/>
  <c r="P131"/>
  <c r="BK131"/>
  <c r="J131"/>
  <c r="BE131" s="1"/>
  <c r="BI128"/>
  <c r="BH128"/>
  <c r="BG128"/>
  <c r="BF128"/>
  <c r="T128"/>
  <c r="T127" s="1"/>
  <c r="R128"/>
  <c r="R127" s="1"/>
  <c r="P128"/>
  <c r="P127" s="1"/>
  <c r="BK128"/>
  <c r="BK127" s="1"/>
  <c r="J127" s="1"/>
  <c r="J60" s="1"/>
  <c r="J128"/>
  <c r="BE128" s="1"/>
  <c r="BI124"/>
  <c r="BH124"/>
  <c r="BG124"/>
  <c r="BF124"/>
  <c r="BE124"/>
  <c r="T124"/>
  <c r="R124"/>
  <c r="P124"/>
  <c r="BK124"/>
  <c r="J124"/>
  <c r="BI120"/>
  <c r="BH120"/>
  <c r="BG120"/>
  <c r="BF120"/>
  <c r="BE120"/>
  <c r="T120"/>
  <c r="R120"/>
  <c r="P120"/>
  <c r="BK120"/>
  <c r="J120"/>
  <c r="BI117"/>
  <c r="BH117"/>
  <c r="BG117"/>
  <c r="BF117"/>
  <c r="BE117"/>
  <c r="T117"/>
  <c r="R117"/>
  <c r="P117"/>
  <c r="BK117"/>
  <c r="J117"/>
  <c r="BI111"/>
  <c r="BH111"/>
  <c r="BG111"/>
  <c r="BF111"/>
  <c r="BE111"/>
  <c r="T111"/>
  <c r="R111"/>
  <c r="P111"/>
  <c r="BK111"/>
  <c r="J111"/>
  <c r="BI108"/>
  <c r="BH108"/>
  <c r="BG108"/>
  <c r="BF108"/>
  <c r="BE108"/>
  <c r="T108"/>
  <c r="R108"/>
  <c r="P108"/>
  <c r="BK108"/>
  <c r="J108"/>
  <c r="BI102"/>
  <c r="F34" s="1"/>
  <c r="BD52" i="1" s="1"/>
  <c r="BD51" s="1"/>
  <c r="W30" s="1"/>
  <c r="BH102" i="2"/>
  <c r="F33" s="1"/>
  <c r="BC52" i="1" s="1"/>
  <c r="BG102" i="2"/>
  <c r="F32" s="1"/>
  <c r="BB52" i="1" s="1"/>
  <c r="BB51" s="1"/>
  <c r="BF102" i="2"/>
  <c r="F31" s="1"/>
  <c r="BA52" i="1" s="1"/>
  <c r="BA51" s="1"/>
  <c r="BE102" i="2"/>
  <c r="F30" s="1"/>
  <c r="AZ52" i="1" s="1"/>
  <c r="T102" i="2"/>
  <c r="T101" s="1"/>
  <c r="T100" s="1"/>
  <c r="R102"/>
  <c r="R101" s="1"/>
  <c r="P102"/>
  <c r="P101" s="1"/>
  <c r="P100" s="1"/>
  <c r="BK102"/>
  <c r="BK101" s="1"/>
  <c r="J102"/>
  <c r="J94"/>
  <c r="F94"/>
  <c r="J92"/>
  <c r="F92"/>
  <c r="E90"/>
  <c r="F52"/>
  <c r="J51"/>
  <c r="F51"/>
  <c r="F49"/>
  <c r="E47"/>
  <c r="J18"/>
  <c r="E18"/>
  <c r="F95" s="1"/>
  <c r="J17"/>
  <c r="J12"/>
  <c r="J49" s="1"/>
  <c r="E7"/>
  <c r="E45" s="1"/>
  <c r="AS51" i="1"/>
  <c r="L47"/>
  <c r="AM46"/>
  <c r="L46"/>
  <c r="AM44"/>
  <c r="L44"/>
  <c r="L42"/>
  <c r="L41"/>
  <c r="BK141" i="2" l="1"/>
  <c r="J141" s="1"/>
  <c r="J62" s="1"/>
  <c r="J142"/>
  <c r="J63" s="1"/>
  <c r="BK268"/>
  <c r="J268" s="1"/>
  <c r="J70" s="1"/>
  <c r="J269"/>
  <c r="J71" s="1"/>
  <c r="P80" i="3"/>
  <c r="P79" s="1"/>
  <c r="AU53" i="1" s="1"/>
  <c r="BK100" i="2"/>
  <c r="J101"/>
  <c r="J59" s="1"/>
  <c r="W28" i="1"/>
  <c r="AX51"/>
  <c r="BK80" i="3"/>
  <c r="J81"/>
  <c r="J58" s="1"/>
  <c r="AZ51" i="1"/>
  <c r="T99" i="2"/>
  <c r="T98" s="1"/>
  <c r="BC51" i="1"/>
  <c r="T141" i="2"/>
  <c r="R100"/>
  <c r="R99" s="1"/>
  <c r="R98" s="1"/>
  <c r="R141"/>
  <c r="T268"/>
  <c r="W27" i="1"/>
  <c r="AW51"/>
  <c r="AK27" s="1"/>
  <c r="BK249" i="2"/>
  <c r="J249" s="1"/>
  <c r="J67" s="1"/>
  <c r="J250"/>
  <c r="J68" s="1"/>
  <c r="F30" i="3"/>
  <c r="AZ53" i="1" s="1"/>
  <c r="J30" i="3"/>
  <c r="AV53" i="1" s="1"/>
  <c r="AT53" s="1"/>
  <c r="P141" i="2"/>
  <c r="P99" s="1"/>
  <c r="P98" s="1"/>
  <c r="AU52" i="1" s="1"/>
  <c r="AU51" s="1"/>
  <c r="R268" i="2"/>
  <c r="E88"/>
  <c r="J30"/>
  <c r="AV52" i="1" s="1"/>
  <c r="AT52" s="1"/>
  <c r="J31" i="3"/>
  <c r="AW53" i="1" s="1"/>
  <c r="J49" i="3"/>
  <c r="J31" i="2"/>
  <c r="AW52" i="1" s="1"/>
  <c r="F52" i="3"/>
  <c r="BK79" l="1"/>
  <c r="J79" s="1"/>
  <c r="J80"/>
  <c r="J57" s="1"/>
  <c r="J100" i="2"/>
  <c r="J58" s="1"/>
  <c r="BK99"/>
  <c r="W29" i="1"/>
  <c r="AY51"/>
  <c r="AV51"/>
  <c r="W26"/>
  <c r="J56" i="3" l="1"/>
  <c r="J27"/>
  <c r="AK26" i="1"/>
  <c r="AT51"/>
  <c r="J99" i="2"/>
  <c r="J57" s="1"/>
  <c r="BK98"/>
  <c r="J98" s="1"/>
  <c r="AG53" i="1" l="1"/>
  <c r="AN53" s="1"/>
  <c r="J36" i="3"/>
  <c r="J27" i="2"/>
  <c r="J56"/>
  <c r="AG52" i="1" l="1"/>
  <c r="J36" i="2"/>
  <c r="AG51" i="1" l="1"/>
  <c r="AN52"/>
  <c r="AN51" l="1"/>
  <c r="AK23"/>
  <c r="AK32" s="1"/>
</calcChain>
</file>

<file path=xl/sharedStrings.xml><?xml version="1.0" encoding="utf-8"?>
<sst xmlns="http://schemas.openxmlformats.org/spreadsheetml/2006/main" count="3929" uniqueCount="918">
  <si>
    <t>Export VZ</t>
  </si>
  <si>
    <t>List obsahuje:</t>
  </si>
  <si>
    <t>1) Rekapitulace stavby</t>
  </si>
  <si>
    <t>2) Rekapitulace objektů stavby a soupisů prací</t>
  </si>
  <si>
    <t>3.0</t>
  </si>
  <si>
    <t>ZAMOK</t>
  </si>
  <si>
    <t>False</t>
  </si>
  <si>
    <t>{7c3a633d-103c-4ec5-ab15-b3dfe14c6e87}</t>
  </si>
  <si>
    <t>0,01</t>
  </si>
  <si>
    <t>21</t>
  </si>
  <si>
    <t>15</t>
  </si>
  <si>
    <t>REKAPITULACE STAVBY</t>
  </si>
  <si>
    <t>v ---  níže se nacházejí doplnkové a pomocné údaje k sestavám  --- v</t>
  </si>
  <si>
    <t>Návod na vyplnění</t>
  </si>
  <si>
    <t>0,001</t>
  </si>
  <si>
    <t>Kód:</t>
  </si>
  <si>
    <t>201725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</si>
  <si>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</si>
  <si>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</si>
  <si>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oken v budově školy, pav. A, Karlovarská 99, Plzeň</t>
  </si>
  <si>
    <t>KSO:</t>
  </si>
  <si>
    <t>801 72 52</t>
  </si>
  <si>
    <t>CC-CZ:</t>
  </si>
  <si>
    <t/>
  </si>
  <si>
    <t>Místo:</t>
  </si>
  <si>
    <t>Karlovarská 1210/99, Plzeň</t>
  </si>
  <si>
    <t>Datum:</t>
  </si>
  <si>
    <t>1. 5. 2017</t>
  </si>
  <si>
    <t>Zadavatel:</t>
  </si>
  <si>
    <t>IČ:</t>
  </si>
  <si>
    <t>SPŠ dopravní, Plzeň</t>
  </si>
  <si>
    <t>DIČ:</t>
  </si>
  <si>
    <t>Uchazeč:</t>
  </si>
  <si>
    <t>Vyplň údaj</t>
  </si>
  <si>
    <t>Projektant:</t>
  </si>
  <si>
    <t>PLANSTAV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</si>
  <si>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</si>
  <si>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</si>
  <si>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</si>
  <si>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</si>
  <si>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</si>
  <si>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</si>
  <si>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</si>
  <si>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</si>
  <si>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</si>
  <si>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</si>
  <si>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</si>
  <si>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</si>
  <si>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</si>
  <si>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</si>
  <si>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</si>
  <si>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</si>
  <si>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</si>
  <si>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</si>
  <si>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</si>
  <si>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</si>
  <si>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</si>
  <si>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</si>
  <si>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</si>
  <si>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</si>
  <si>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</si>
  <si>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</si>
  <si>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</si>
  <si>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</si>
  <si>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</si>
  <si>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</si>
  <si>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</si>
  <si>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</si>
  <si>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</si>
  <si>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</si>
  <si>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</si>
  <si>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</si>
  <si>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</si>
  <si>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</si>
  <si>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</si>
  <si>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</si>
  <si>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</si>
  <si>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</si>
  <si>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t>
  </si>
  <si>
    <t xml:space="preserve">Západní strana + dokončení strany jižní </t>
  </si>
  <si>
    <t>STA</t>
  </si>
  <si>
    <t>1</t>
  </si>
  <si>
    <t>{2c170fbf-d56a-4fd7-8a13-4c93eed56018}</t>
  </si>
  <si>
    <t>2</t>
  </si>
  <si>
    <t>VON</t>
  </si>
  <si>
    <t>Vedlejší a ostatní rozpočtové náklady</t>
  </si>
  <si>
    <t>{8b5e0369-aa3f-4279-ad7e-107ea2677afb}</t>
  </si>
  <si>
    <t>1) Krycí list soupisu</t>
  </si>
  <si>
    <t>2) Rekapitulace</t>
  </si>
  <si>
    <t>3) Soupis prací</t>
  </si>
  <si>
    <t>Zpět na list:</t>
  </si>
  <si>
    <t>Rekapitulace stavby</t>
  </si>
  <si>
    <t>KRYCÍ LIST SOUPISU</t>
  </si>
  <si>
    <t>Objekt:</t>
  </si>
  <si>
    <t xml:space="preserve">2. - Západní strana + dokončení strany jižní </t>
  </si>
  <si>
    <t>REKAPITULACE ČLENĚNÍ SOUPISU PRACÍ</t>
  </si>
  <si>
    <t>Kód dílu - Popis</t>
  </si>
  <si>
    <t>Cena celkem [CZK]</t>
  </si>
  <si>
    <t>Náklady soupisu celkem</t>
  </si>
  <si>
    <t>-1</t>
  </si>
  <si>
    <t>HSV - Práce a dodávky HSV</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</si>
  <si>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</si>
  <si>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</si>
  <si>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</si>
  <si>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</si>
  <si>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</si>
  <si>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</si>
  <si>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</si>
  <si>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</si>
  <si>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</si>
  <si>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t>
  </si>
  <si>
    <t xml:space="preserve">        997 - Přesun sutě</t>
  </si>
  <si>
    <t xml:space="preserve">        998 - Přesun hmot</t>
  </si>
  <si>
    <t>PSV - Práce a dodávky PSV</t>
  </si>
  <si>
    <t xml:space="preserve">    713 - Izolace tepelné</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</si>
  <si>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</si>
  <si>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</si>
  <si>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</si>
  <si>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</si>
  <si>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</si>
  <si>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 xml:space="preserve">    786 - Dokončovací práce - čalounické úpravy</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</si>
  <si>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</si>
  <si>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</si>
  <si>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</si>
  <si>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</si>
  <si>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</si>
  <si>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</si>
  <si>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</si>
  <si>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</si>
  <si>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</si>
  <si>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</si>
  <si>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</si>
  <si>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</si>
  <si>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</si>
  <si>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</si>
  <si>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</si>
  <si>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</si>
  <si>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</si>
  <si>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</si>
  <si>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</si>
  <si>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</si>
  <si>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61</t>
  </si>
  <si>
    <t>Úprava povrchů vnitřních</t>
  </si>
  <si>
    <t>K</t>
  </si>
  <si>
    <t>611142001</t>
  </si>
  <si>
    <t>Potažení vnitřních stropů sklovláknitým pletivem vtlačeným do tenkovrstvé hmoty</t>
  </si>
  <si>
    <t>m2</t>
  </si>
  <si>
    <t>CS ÚRS 2017 01</t>
  </si>
  <si>
    <t>4</t>
  </si>
  <si>
    <t>3</t>
  </si>
  <si>
    <t>-985582897</t>
  </si>
  <si>
    <t>PP</t>
  </si>
  <si>
    <t>Potažení vnitřních ploch pletivem v ploše nebo pruzích, na plném podkladu sklovláknitým vtlačením do tmelu stropů</t>
  </si>
  <si>
    <t>PSC</t>
  </si>
  <si>
    <t xml:space="preserve">Poznámka k souboru cen:_x000D_
1. V cenách -2001 jsou započteny i náklady na tmel. </t>
  </si>
  <si>
    <t>VV</t>
  </si>
  <si>
    <t xml:space="preserve">lodžie </t>
  </si>
  <si>
    <t>4*2,4*1,825</t>
  </si>
  <si>
    <t>Součet</t>
  </si>
  <si>
    <t>611181101</t>
  </si>
  <si>
    <t>Minerální stěrka tl. do 2 mm vnitřních rovných stropů</t>
  </si>
  <si>
    <t>1762354639</t>
  </si>
  <si>
    <t>Minerální stěrka vnitřních ploch tloušťky do 2 mm vodorovných konstrukcí stropů rovných</t>
  </si>
  <si>
    <t xml:space="preserve">Poznámka k souboru cen:_x000D_
1. Ceny úprav stropů žebrových lze použít pro ocenění úprav nosníků nebo průvlaků. 2. V cenách nejsou započteny náklady na spárování podkladu, tyto se ocení cenami souboru cen 61. 12-11.. tohoto katalogu. </t>
  </si>
  <si>
    <t>612142001</t>
  </si>
  <si>
    <t>Potažení vnitřních stěn sklovláknitým pletivem vtlačeným do tenkovrstvé hmoty</t>
  </si>
  <si>
    <t>32453911</t>
  </si>
  <si>
    <t>Potažení vnitřních ploch pletivem v ploše nebo pruzích, na plném podkladu sklovláknitým vtlačením do tmelu stěn</t>
  </si>
  <si>
    <t>lodžie</t>
  </si>
  <si>
    <t>3,4*1,825*2*4</t>
  </si>
  <si>
    <t>612181101</t>
  </si>
  <si>
    <t>Minerální stěrka tl. do 2 mm vnitřních stěn</t>
  </si>
  <si>
    <t>-563547242</t>
  </si>
  <si>
    <t>Minerální stěrka vnitřních ploch tloušťky do 2 mm svislých konstrukcí stěn v podlaží i na schodišti</t>
  </si>
  <si>
    <t>5</t>
  </si>
  <si>
    <t>612325302</t>
  </si>
  <si>
    <t>Vápenocementová štuková omítka ostění nebo nadpraží</t>
  </si>
  <si>
    <t>-983777239</t>
  </si>
  <si>
    <t>Vápenocementová nebo 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</si>
  <si>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 </t>
  </si>
  <si>
    <t>0,1*318,1</t>
  </si>
  <si>
    <t>619995001</t>
  </si>
  <si>
    <t>Začištění omítek kolem oken, dveří, podlah nebo obkladů</t>
  </si>
  <si>
    <t>m</t>
  </si>
  <si>
    <t>187007487</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</si>
  <si>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</si>
  <si>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</si>
  <si>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62</t>
  </si>
  <si>
    <t>Úprava povrchů vnějších</t>
  </si>
  <si>
    <t>7</t>
  </si>
  <si>
    <t>622143004</t>
  </si>
  <si>
    <t>Montáž omítkových samolepících začišťovacích profilů (APU lišt)</t>
  </si>
  <si>
    <t>-354479635</t>
  </si>
  <si>
    <t xml:space="preserve">Montáž omítkových profilů plastových nebo pozinkovaných, upevněných vtlačením do podkladní vrstvy nebo přibitím začišťovacích samolepících </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</si>
  <si>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</si>
  <si>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8</t>
  </si>
  <si>
    <t>M</t>
  </si>
  <si>
    <t>590514760</t>
  </si>
  <si>
    <t>profil okenní začišťovací APU</t>
  </si>
  <si>
    <t>242517627</t>
  </si>
  <si>
    <t>318,1*1,05 'Přepočtené koeficientem množství</t>
  </si>
  <si>
    <t>63</t>
  </si>
  <si>
    <t>Podlahy a podlahové konstrukce</t>
  </si>
  <si>
    <t>9</t>
  </si>
  <si>
    <t>632450134</t>
  </si>
  <si>
    <t>Vyrovnávací cementový potěr tl do 50 mm ze suchých směsí provedený v ploše</t>
  </si>
  <si>
    <t>-897289539</t>
  </si>
  <si>
    <t>Potěr cementový vyrovnávací ze suchých směsí v ploše o průměrné (střední) tl. přes 40 do 50 mm</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</si>
  <si>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</si>
  <si>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2-4np</t>
  </si>
  <si>
    <t>3*4,19</t>
  </si>
  <si>
    <t>Ostatní konstrukce a práce, bourání</t>
  </si>
  <si>
    <t>94</t>
  </si>
  <si>
    <t>Lešení a stavební výtahy</t>
  </si>
  <si>
    <t>10</t>
  </si>
  <si>
    <t>941211112</t>
  </si>
  <si>
    <t>Montáž lešení řadového rámového lehkého zatížení do 200 kg/m2 š do 0,9 m v do 25 m</t>
  </si>
  <si>
    <t>1922061753</t>
  </si>
  <si>
    <t>Montáž lešení řadového rámového lehkého pracovního s podlahami s provozním zatížením tř. 3 do 200 kg/m2 šířky tř. SW06 přes 0,6 do 0,9 m, výšky přes 10 do 25 m</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</si>
  <si>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</si>
  <si>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393+36</t>
  </si>
  <si>
    <t>11</t>
  </si>
  <si>
    <t>941211211</t>
  </si>
  <si>
    <t>Příplatek k lešení řadovému rámovému lehkému š 0,9 m v do 25 m za první a ZKD den použití</t>
  </si>
  <si>
    <t>-1536064131</t>
  </si>
  <si>
    <t>Montáž lešení řadového rámového lehkého pracovního s podlahami s provozním zatížením tř. 3 do 200 kg/m2 Příplatek za první a každý další den použití lešení k ceně -1111 nebo -1112</t>
  </si>
  <si>
    <t>429*30 'Přepočtené koeficientem množství</t>
  </si>
  <si>
    <t>12</t>
  </si>
  <si>
    <t>941211812</t>
  </si>
  <si>
    <t>Demontáž lešení řadového rámového lehkého zatížení do 200 kg/m2 š do 0,9 m v do 25 m</t>
  </si>
  <si>
    <t>1990665638</t>
  </si>
  <si>
    <t>Demontáž lešení řadového rámového lehkého pracovního s provozním zatížením tř. 3 do 200 kg/m2 šířky tř. SW06 přes 0,6 do 0,9 m, výšky přes 10 do 25 m</t>
  </si>
  <si>
    <t xml:space="preserve">Poznámka k souboru cen:_x000D_
1. Demontáž lešení řadového rámového lehkého výšky přes 40 m se oceňuje individuálně. </t>
  </si>
  <si>
    <t>13</t>
  </si>
  <si>
    <t>944511111</t>
  </si>
  <si>
    <t>Montáž ochranné sítě z textilie z umělých vláken</t>
  </si>
  <si>
    <t>1965563316</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</si>
  <si>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</si>
  <si>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 </t>
  </si>
  <si>
    <t>14</t>
  </si>
  <si>
    <t>944511211</t>
  </si>
  <si>
    <t>Příplatek k ochranné síti za první a ZKD den použití</t>
  </si>
  <si>
    <t>-115345877</t>
  </si>
  <si>
    <t>Montáž ochranné sítě Příplatek za první a každý další den použití sítě k ceně -1111</t>
  </si>
  <si>
    <t>944511811</t>
  </si>
  <si>
    <t>Demontáž ochranné sítě z textilie z umělých vláken</t>
  </si>
  <si>
    <t>431919865</t>
  </si>
  <si>
    <t>Demontáž ochranné sítě zavěšené na konstrukci lešení z textilie z umělých vláken</t>
  </si>
  <si>
    <t>16</t>
  </si>
  <si>
    <t>949101111</t>
  </si>
  <si>
    <t>Lešení pomocné pro objekty pozemních staveb s lešeňovou podlahou v do 1,9 m zatížení do 150 kg/m2</t>
  </si>
  <si>
    <t>-775999388</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</si>
  <si>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</si>
  <si>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</si>
  <si>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1pp</t>
  </si>
  <si>
    <t>1*(3,3+20,73+10)</t>
  </si>
  <si>
    <t>1np-4np</t>
  </si>
  <si>
    <t>1*(18,51+2,305)*4</t>
  </si>
  <si>
    <t>původní lodžie 1np-4np</t>
  </si>
  <si>
    <t>17,52</t>
  </si>
  <si>
    <t>95</t>
  </si>
  <si>
    <t>Různé dokončovací konstrukce a práce pozemních staveb</t>
  </si>
  <si>
    <t>17</t>
  </si>
  <si>
    <t>952901111</t>
  </si>
  <si>
    <t>Vyčištění budov bytové a občanské výstavby při výšce podlaží do 4 m</t>
  </si>
  <si>
    <t>2070248165</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</si>
  <si>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</si>
  <si>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</si>
  <si>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pouze části místností dotčené stavbou</t>
  </si>
  <si>
    <t>2*(3,3+20,73+10)</t>
  </si>
  <si>
    <t>2*(18,51+2,305)*4</t>
  </si>
  <si>
    <t>18</t>
  </si>
  <si>
    <t>952903001</t>
  </si>
  <si>
    <t>Čištění budov odstranění ptačího nebo netopýřího trusu z podlahy</t>
  </si>
  <si>
    <t>269047106</t>
  </si>
  <si>
    <t>Čištění budov při provádění oprav a udržovacích prací odstraněním ptačího nebo netopýřího trusu z podlahy</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</si>
  <si>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</si>
  <si>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96</t>
  </si>
  <si>
    <t>Bourání konstrukcí</t>
  </si>
  <si>
    <t>19</t>
  </si>
  <si>
    <t>962032231</t>
  </si>
  <si>
    <t>Bourání zdiva z cihel pálených nebo vápenopískových na MV nebo MVC přes 1 m3</t>
  </si>
  <si>
    <t>m3</t>
  </si>
  <si>
    <t>-1878752276</t>
  </si>
  <si>
    <t>Bourání zdiva nadzákladového z cihel nebo tvárnic z cihel pálených nebo vápenopískových, na maltu vápennou nebo vápenocementovou, objemu přes 1 m3</t>
  </si>
  <si>
    <t xml:space="preserve">Poznámka k souboru cen:_x000D_
1. Bourání pilířů o průřezu přes 0,36 m2 se oceňuje příslušnými cenami -2230, -2231, -2240, -2241,-2253 a -2254 jako bourání zdiva nadzákladového cihelného. </t>
  </si>
  <si>
    <t>ubourání zděných pilířků v 1pp</t>
  </si>
  <si>
    <t>0,475*1,4*(0,525+0,35+0,75+0,35+0,375+0,35+0,275)</t>
  </si>
  <si>
    <t>ubourání zdi o 0,75 m v 1pp</t>
  </si>
  <si>
    <t>0,375*0,75*1,95*6</t>
  </si>
  <si>
    <t>20</t>
  </si>
  <si>
    <t>962051116</t>
  </si>
  <si>
    <t>Bourání příček ze ŽB tl do 150 mm</t>
  </si>
  <si>
    <t>-1102853306</t>
  </si>
  <si>
    <t>Bourání příček železobetonových tloušťky do 150 mm</t>
  </si>
  <si>
    <t>vybourání betonového zábradlí lodžií</t>
  </si>
  <si>
    <t>2,4*4</t>
  </si>
  <si>
    <t>963012510</t>
  </si>
  <si>
    <t>Bourání stropů z ŽB desek š do 300 mm tl do 140 mm</t>
  </si>
  <si>
    <t>1491794804</t>
  </si>
  <si>
    <t>Bourání stropů z desek nebo panelů železobetonových prefabrikovaných s dutinami z desek, š. do 300 mm tl. do 140 mm</t>
  </si>
  <si>
    <t xml:space="preserve">Poznámka k souboru cen:_x000D_
1. Bourání stropů z panelů plných se oceňuje cenami souboru cen 963 05-1 . Bourání železobetonových stropů. </t>
  </si>
  <si>
    <t>vybourání desek PZD v 1pp</t>
  </si>
  <si>
    <t>0,1*0,475*2,4*6</t>
  </si>
  <si>
    <t>22</t>
  </si>
  <si>
    <t>965042141</t>
  </si>
  <si>
    <t>Bourání podkladů pod dlažby nebo mazanin betonových nebo z litého asfaltu tl do 100 mm pl přes 4 m2</t>
  </si>
  <si>
    <t>-1724110352</t>
  </si>
  <si>
    <t>Bourání mazanin betonových nebo z litého asfaltu tl. do 100 mm, plochy přes 4 m2</t>
  </si>
  <si>
    <t>0,06*0,475*15,75"parapety 1pp</t>
  </si>
  <si>
    <t>23</t>
  </si>
  <si>
    <t>965045113</t>
  </si>
  <si>
    <t>Bourání potěrů cementových nebo pískocementových tl do 50 mm pl přes 4 m2</t>
  </si>
  <si>
    <t>583346868</t>
  </si>
  <si>
    <t>Bourání potěrů tl. do 50 mm cementových nebo pískocementových, plochy přes 4 m2</t>
  </si>
  <si>
    <t>24</t>
  </si>
  <si>
    <t>965081213</t>
  </si>
  <si>
    <t>Bourání podlah z dlaždic keramických nebo xylolitových tl do 10 mm plochy přes 1 m2</t>
  </si>
  <si>
    <t>512</t>
  </si>
  <si>
    <t>1229046215</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</si>
  <si>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</si>
  <si>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 </t>
  </si>
  <si>
    <t>25</t>
  </si>
  <si>
    <t>965081611</t>
  </si>
  <si>
    <t>Odsekání soklíků rovných</t>
  </si>
  <si>
    <t>-1078081408</t>
  </si>
  <si>
    <t>Odsekání soklíků včetně otlučení podkladní omítky až na zdivo rovných</t>
  </si>
  <si>
    <t>26</t>
  </si>
  <si>
    <t>96605412R</t>
  </si>
  <si>
    <t>Vybourání teraco parapetu</t>
  </si>
  <si>
    <t>2033321887</t>
  </si>
  <si>
    <t>14,45+1,30"1pp</t>
  </si>
  <si>
    <t>1,2+1,5+0,65+1,5+0,65+0,775+0,65+0,775+1,5"1np</t>
  </si>
  <si>
    <t>1,2+1,5+0,65+1,5+0,65+0,775+0,65+0,775+1,5"2np</t>
  </si>
  <si>
    <t>1,2+1,5+0,65+1,5+0,65+0,775+0,65+0,775+1,5"3np</t>
  </si>
  <si>
    <t>1,2+1,5+0,65+1,5+0,65+0,775+0,65+0,775+1,5"4np</t>
  </si>
  <si>
    <t>27</t>
  </si>
  <si>
    <t>968072357</t>
  </si>
  <si>
    <t>Vybourání kovových rámů oken zdvojených včetně křídel pl přes 4 m2</t>
  </si>
  <si>
    <t>-1513230014</t>
  </si>
  <si>
    <t>Vybourání kovových rámů oken s křídly, dveřních zárubní, vrat, stěn, ostění nebo obkladů okenních rámů s křídly zdvojených, plochy přes 4 m2</t>
  </si>
  <si>
    <t xml:space="preserve">Poznámka k souboru cen:_x000D_
1. V cenách -2244 až -2559 jsou započteny i náklady na vyvěšení křídel. 2. Cenou -2641 se oceňuje i vybourání nosné ocelové konstrukce pro sádrokartonové příčky. </t>
  </si>
  <si>
    <t>původní výplně</t>
  </si>
  <si>
    <t>10,92+158,285+31,20</t>
  </si>
  <si>
    <t>28</t>
  </si>
  <si>
    <t>968072456</t>
  </si>
  <si>
    <t>Vybourání kovových dveřních zárubní pl přes 2 m2</t>
  </si>
  <si>
    <t>-1820298942</t>
  </si>
  <si>
    <t>Vybourání kovových rámů oken s křídly, dveřních zárubní, vrat, stěn, ostění nebo obkladů dveřních zárubní, plochy přes 2 m2</t>
  </si>
  <si>
    <t>2,4*3,25</t>
  </si>
  <si>
    <t>29</t>
  </si>
  <si>
    <t>968072361</t>
  </si>
  <si>
    <t>Vybourání meziokenní vložky</t>
  </si>
  <si>
    <t>kus</t>
  </si>
  <si>
    <t>-1958889224</t>
  </si>
  <si>
    <t>8+4+12</t>
  </si>
  <si>
    <t>30</t>
  </si>
  <si>
    <t>96807287R</t>
  </si>
  <si>
    <t>Vybourání okenních mříží</t>
  </si>
  <si>
    <t>1244372396</t>
  </si>
  <si>
    <t>1,2*(1,1+1,5+1,4+1,5+1,5+1,4+1,5+1,5+1,4+1,5)</t>
  </si>
  <si>
    <t>97</t>
  </si>
  <si>
    <t>Prorážení otvorů a ostatní bourací práce</t>
  </si>
  <si>
    <t>31</t>
  </si>
  <si>
    <t>977211111</t>
  </si>
  <si>
    <t>Řezání ŽB kcí hl do 200 mm stěnovou pilou do průměru výztuže 16 mm</t>
  </si>
  <si>
    <t>779754102</t>
  </si>
  <si>
    <t>Řezání železobetonových konstrukcí stěnovou pilou do průměru řezané výztuže 16 mm hloubka řezu do 200 mm</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</si>
  <si>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</si>
  <si>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4*2*1,1</t>
  </si>
  <si>
    <t>99</t>
  </si>
  <si>
    <t>Přesun hmot</t>
  </si>
  <si>
    <t>997</t>
  </si>
  <si>
    <t>Přesun sutě</t>
  </si>
  <si>
    <t>32</t>
  </si>
  <si>
    <t>997013154</t>
  </si>
  <si>
    <t>Vnitrostaveništní doprava suti a vybouraných hmot pro budovy v do 15 m s omezením mechanizace</t>
  </si>
  <si>
    <t>t</t>
  </si>
  <si>
    <t>-1208503634</t>
  </si>
  <si>
    <t>Vnitrostaveništní doprava suti a vybouraných hmot vodorovně do 50 m svisle s omezením mechanizace pro budovy a haly výšky přes 12 do 15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</si>
  <si>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</si>
  <si>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33</t>
  </si>
  <si>
    <t>997013501</t>
  </si>
  <si>
    <t>Odvoz suti a vybouraných hmot na skládku nebo meziskládku do 1 km se složením</t>
  </si>
  <si>
    <t>808405226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</si>
  <si>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</si>
  <si>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</si>
  <si>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34</t>
  </si>
  <si>
    <t>997013509</t>
  </si>
  <si>
    <t>Příplatek k odvozu suti a vybouraných hmot na skládku ZKD 1 km přes 1 km</t>
  </si>
  <si>
    <t>-33169670</t>
  </si>
  <si>
    <t>Odvoz suti a vybouraných hmot na skládku nebo meziskládku se složením, na vzdálenost Příplatek k ceně za každý další i započatý 1 km přes 1 km</t>
  </si>
  <si>
    <t>33,995*19 'Přepočtené koeficientem množství</t>
  </si>
  <si>
    <t>35</t>
  </si>
  <si>
    <t>997013831</t>
  </si>
  <si>
    <t>Poplatek za uložení stavebního směsného odpadu na skládce (skládkovné)</t>
  </si>
  <si>
    <t>1070962472</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</si>
  <si>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</si>
  <si>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</si>
  <si>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</si>
  <si>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36</t>
  </si>
  <si>
    <t>998018003</t>
  </si>
  <si>
    <t>Přesun hmot ruční pro budovy v do 24 m</t>
  </si>
  <si>
    <t>1558827344</t>
  </si>
  <si>
    <t>Přesun hmot pro budovy občanské výstavby, bydlení, výrobu a služby ruční - bez užití mechanizace vodorovná dopravní vzdálenost do 100 m pro budovy s jakoukoliv nosnou konstrukcí výšky přes 12 do 24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</si>
  <si>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</si>
  <si>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</si>
  <si>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</si>
  <si>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713</t>
  </si>
  <si>
    <t>Izolace tepelné</t>
  </si>
  <si>
    <t>37</t>
  </si>
  <si>
    <t>713110841</t>
  </si>
  <si>
    <t>Odstranění tepelné izolace stropů lepené z vláknitých materiálů tl do 100 mm</t>
  </si>
  <si>
    <t>643644468</t>
  </si>
  <si>
    <t>Odstranění tepelné izolace běžných stavebních konstrukcí z rohoží, pásů, dílců, desek, bloků stropů nebo podhledů připevněných lepením do 100 mm z vláknitých materiálů, tloušťka izolace</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</si>
  <si>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</si>
  <si>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 xml:space="preserve">viz. bourání parapetů v 1pp </t>
  </si>
  <si>
    <t>0,475*15,75</t>
  </si>
  <si>
    <t>764</t>
  </si>
  <si>
    <t>Konstrukce klempířské</t>
  </si>
  <si>
    <t>38</t>
  </si>
  <si>
    <t>764002851</t>
  </si>
  <si>
    <t>Demontáž oplechování parapetů do suti</t>
  </si>
  <si>
    <t>1262379529</t>
  </si>
  <si>
    <t>Demontáž klempířských konstrukcí oplechování parapetů do suti</t>
  </si>
  <si>
    <t>14,5+77,5</t>
  </si>
  <si>
    <t>39</t>
  </si>
  <si>
    <t>1K</t>
  </si>
  <si>
    <t>Oplechování vnějších parapetů oken plech hliníkový kontinuálně lakovaný rš 485 mm_viz. odkaz 1K</t>
  </si>
  <si>
    <t>-1906448367</t>
  </si>
  <si>
    <t>40</t>
  </si>
  <si>
    <t>5K</t>
  </si>
  <si>
    <t>Oplechování vnějších parapetů oken plech hliníkový kontinuálně lakovaný rš 330 mm_viz. odkaz 5K</t>
  </si>
  <si>
    <t>1587235778</t>
  </si>
  <si>
    <t>5+72,5</t>
  </si>
  <si>
    <t>41</t>
  </si>
  <si>
    <t>998764103</t>
  </si>
  <si>
    <t>Přesun hmot tonážní pro konstrukce klempířské v objektech v do 24 m</t>
  </si>
  <si>
    <t>1634844856</t>
  </si>
  <si>
    <t>Přesun hmot pro konstrukce klempířské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</si>
  <si>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</si>
  <si>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42</t>
  </si>
  <si>
    <t>998764181</t>
  </si>
  <si>
    <t>Příplatek k přesunu hmot tonážní 764 prováděný bez použití mechanizace</t>
  </si>
  <si>
    <t>1737521441</t>
  </si>
  <si>
    <t>Přesun hmot pro konstrukce klempířské stanovený z hmotnosti přesunovaného materiálu Příplatek k cenám za přesun prováděný bez použití mechanizace pro jakoukoliv výšku objektu</t>
  </si>
  <si>
    <t>766</t>
  </si>
  <si>
    <t>Konstrukce truhlářské</t>
  </si>
  <si>
    <t>43</t>
  </si>
  <si>
    <t>7666222R</t>
  </si>
  <si>
    <t>Montáž meziokenních vložek</t>
  </si>
  <si>
    <t>-1628815949</t>
  </si>
  <si>
    <t>44</t>
  </si>
  <si>
    <t>MIV1</t>
  </si>
  <si>
    <t>MIV 500/2400_viz. odkaz MIV1</t>
  </si>
  <si>
    <t>1499299557</t>
  </si>
  <si>
    <t>MIV 500/2400</t>
  </si>
  <si>
    <t>45</t>
  </si>
  <si>
    <t>MIV2</t>
  </si>
  <si>
    <t>MIV 600/2400_viz. odkaz MIV2</t>
  </si>
  <si>
    <t>-1103079794</t>
  </si>
  <si>
    <t>MIV 600/2400</t>
  </si>
  <si>
    <t>46</t>
  </si>
  <si>
    <t>MIV3</t>
  </si>
  <si>
    <t>MIV 650/2400_viz. odkaz MIV3</t>
  </si>
  <si>
    <t>271292222</t>
  </si>
  <si>
    <t>MIV 650/2400</t>
  </si>
  <si>
    <t>47</t>
  </si>
  <si>
    <t>7666217R</t>
  </si>
  <si>
    <t>Montáž oken - pákového ovladače</t>
  </si>
  <si>
    <t>-37216912</t>
  </si>
  <si>
    <t>2+9</t>
  </si>
  <si>
    <t>48</t>
  </si>
  <si>
    <t>ovl</t>
  </si>
  <si>
    <t>pákový ovladač</t>
  </si>
  <si>
    <t>521475421</t>
  </si>
  <si>
    <t>49</t>
  </si>
  <si>
    <t>766441821</t>
  </si>
  <si>
    <t>Demontáž parapetních desek dřevěných nebo plastových šířky do 30 cm délky přes 1,0 m</t>
  </si>
  <si>
    <t>-616822694</t>
  </si>
  <si>
    <t>Demontáž parapetních desek dřevěných nebo plastových šířky do 300 mm délky přes 1m</t>
  </si>
  <si>
    <t>50</t>
  </si>
  <si>
    <t>766622135</t>
  </si>
  <si>
    <t>Montáž plastových oken plochy přes 1 m2 otevíravých výšky do 1,5m s rámem do celostěnových panelů</t>
  </si>
  <si>
    <t>-1449562759</t>
  </si>
  <si>
    <t>Montáž oken plastových včetně montáže rámu na polyuretanovou pěnu plochy přes 1 m2 otevíravých nebo sklápěcích do celostěnových panelů nebo ocelových rámů,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</si>
  <si>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</si>
  <si>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2*2*1,3+4*1,1*1,3</t>
  </si>
  <si>
    <t>51</t>
  </si>
  <si>
    <t>Plastová okna jednokřídlá 2000/1200+100 mm_viz. odkaz 6</t>
  </si>
  <si>
    <t>2111129087</t>
  </si>
  <si>
    <t>Plastová okna jednokřídlá 2000/1200+100 mm</t>
  </si>
  <si>
    <t>52</t>
  </si>
  <si>
    <t>Plastová okna jednokřídlá 1100/1200+100 mm_viz. odkaz 7</t>
  </si>
  <si>
    <t>-546348384</t>
  </si>
  <si>
    <t>Plastová okna jednokřídlá 1100/1200+100 mm</t>
  </si>
  <si>
    <t>53</t>
  </si>
  <si>
    <t>766622136</t>
  </si>
  <si>
    <t>Montáž plastových oken plochy přes 1 m2 otevíravých výšky do 2,5 m s rámem do celostěnových panelů</t>
  </si>
  <si>
    <t>728310005</t>
  </si>
  <si>
    <t>Montáž oken plastových včetně montáže rámu na polyuretanovou pěnu plochy přes 1 m2 otevíravých nebo sklápěcích do celostěnových panelů nebo ocelových rámů, výšky přes 1,5 do 2,5 m</t>
  </si>
  <si>
    <t>1*1,1*1,95+6*1,5*1,95+3*1,4*1,95+4*2,2*2,5+4*2,2*2,5+4*1*2,5+4*1*2,5+4*1*2,5+4*1*2,5+4*1,2*1,6+12*1,5*1,6+4*0,775*1,6+4*0,775*1,6</t>
  </si>
  <si>
    <t>54</t>
  </si>
  <si>
    <t>Plastová okna s jednokřídlým oknem 1100/1950 mm_viz. odkaz 8</t>
  </si>
  <si>
    <t>-322761442</t>
  </si>
  <si>
    <t>Plastová okna s jednokřídlým oknem 1100/1950 mm</t>
  </si>
  <si>
    <t>55</t>
  </si>
  <si>
    <t>Plastová okna s dvoukřídlým oknem 1500/1950 mm_viz. odkaz 9</t>
  </si>
  <si>
    <t>1893314838</t>
  </si>
  <si>
    <t>Plastová okna s dvoukřídlým oknem 1500/1950 mm</t>
  </si>
  <si>
    <t>56</t>
  </si>
  <si>
    <t>Plastová okna pevná 1400/1950 mm_viz. odkaz 10</t>
  </si>
  <si>
    <t>-270333942</t>
  </si>
  <si>
    <t>Plastová okna pevná 1400/1950 mm</t>
  </si>
  <si>
    <t>57</t>
  </si>
  <si>
    <t>Plastová stěna s dvoukřídlým oknem 2200/2400+100 mm_viz. odkaz 14</t>
  </si>
  <si>
    <t>1398491413</t>
  </si>
  <si>
    <t>Plastová stěna s dvoukřídlým oknem 2200/2400+100 mm</t>
  </si>
  <si>
    <t>58</t>
  </si>
  <si>
    <t>14a</t>
  </si>
  <si>
    <t>Plastová stěna s dvoukřídlým oknem 2200/2400+100 mm_viz. odkaz 14a</t>
  </si>
  <si>
    <t>-469135565</t>
  </si>
  <si>
    <t>59</t>
  </si>
  <si>
    <t>Plastová okna s jednokřídlým oknem 1000/2400+100 mm_viz. odkaz 15</t>
  </si>
  <si>
    <t>-1847686433</t>
  </si>
  <si>
    <t>Plastová okna s jednokřídlým oknem 1000/2400+100 mm</t>
  </si>
  <si>
    <t>60</t>
  </si>
  <si>
    <t>15a</t>
  </si>
  <si>
    <t>Plastová okna s jednokřídlým oknem 1000/2400+100 mm_viz. odkaz 15a</t>
  </si>
  <si>
    <t>-1832199622</t>
  </si>
  <si>
    <t>Plastová okna s jednokřídlým oknem 1000/2400+100 mm_viz. odkaz 16</t>
  </si>
  <si>
    <t>-1342524726</t>
  </si>
  <si>
    <t>16a</t>
  </si>
  <si>
    <t>Plastová okna s jednokřídlým oknem 1000/2400+100 mm_viz. odkaz 16a</t>
  </si>
  <si>
    <t>-1101300115</t>
  </si>
  <si>
    <t>Plastová okna s dvoukřídlým oknem 1200/1600 mm_viz. odkaz 24</t>
  </si>
  <si>
    <t>1145560907</t>
  </si>
  <si>
    <t>Plastová okna s dvoukřídlým oknem 1200/1600 mm</t>
  </si>
  <si>
    <t>64</t>
  </si>
  <si>
    <t>Plastová okna s dvoukřídlým oknem 1500/1500+100 mm_viz. odkaz 25</t>
  </si>
  <si>
    <t>-400558755</t>
  </si>
  <si>
    <t>Plastová okna s dvoukřídlým oknem 1500/1500+100 mm</t>
  </si>
  <si>
    <t>65</t>
  </si>
  <si>
    <t>Plastová okna s dvoukřídlým oknem 775/1500+100 mm_viz. odkaz 26</t>
  </si>
  <si>
    <t>558664394</t>
  </si>
  <si>
    <t>Plastová okna s dvoukřídlým oknem 775/1500+100 mm</t>
  </si>
  <si>
    <t>66</t>
  </si>
  <si>
    <t>26a</t>
  </si>
  <si>
    <t>Plastová okna s dvoukřídlým oknem 775/1500+100 mm_viz. odkaz 26a</t>
  </si>
  <si>
    <t>-197734935</t>
  </si>
  <si>
    <t>67</t>
  </si>
  <si>
    <t>766622137</t>
  </si>
  <si>
    <t>Montáž plastových oken plochy přes 1 m2 otevíravých výšky přes 2,5 m s rámem do celostěnových panelů</t>
  </si>
  <si>
    <t>598667778</t>
  </si>
  <si>
    <t>Montáž oken plastových včetně montáže rámu na polyuretanovou pěnu plochy přes 1 m2 otevíravých nebo sklápěcích do celostěnových panelů nebo ocelových rámů, výšky přes 2,5 m</t>
  </si>
  <si>
    <t>4*2,4*3,25</t>
  </si>
  <si>
    <t>68</t>
  </si>
  <si>
    <t>Plastová stěna s dvoukřídlým oknem 2400/3250 mm_viz. odkaz 12</t>
  </si>
  <si>
    <t>1422399253</t>
  </si>
  <si>
    <t>Plastová stěna s dvoukřídlým oknem 2400/3250 mm</t>
  </si>
  <si>
    <t>69</t>
  </si>
  <si>
    <t>766629214</t>
  </si>
  <si>
    <t>Příplatek k montáži oken rovné ostění připojovací spára do 15 mm - páska</t>
  </si>
  <si>
    <t>-760992835</t>
  </si>
  <si>
    <t>Montáž oken dřevěných Příplatek k cenám za tepelnou izolaci mezi ostěním a rámem okna při rovném ostění, připojovací spára tl. do 15 mm, páska</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</si>
  <si>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</si>
  <si>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11,2*2+5,6*4+6,1+12,7*3+2,4+3,25+3,25+11,1*4+24,75*4+19,2*4</t>
  </si>
  <si>
    <t>70</t>
  </si>
  <si>
    <t>76669411R</t>
  </si>
  <si>
    <t xml:space="preserve">Montáž parapetních desek dřevěných nebo plastových šířky do 30 cm </t>
  </si>
  <si>
    <t>2134655256</t>
  </si>
  <si>
    <t>Montáž ostatních truhlářských konstrukcí parapetních desek dřevěných nebo plastových šířky do 300 mm</t>
  </si>
  <si>
    <t xml:space="preserve">Poznámka k souboru cen:_x000D_
1. Cenami -8111 a -8112 se oceňuje montáž vrat oboru JKPOV 611. 2. Cenami -97 . . nelze oceňovat venkovní krycí lišty balkónových dveří; tato montáž se oceňuje cenou -1610. </t>
  </si>
  <si>
    <t>71</t>
  </si>
  <si>
    <t>1T</t>
  </si>
  <si>
    <t>parapet vnitřní - š. 150 mm, plastový z tvrdého PVC, barva bílá_viz. odkaz 1T</t>
  </si>
  <si>
    <t>741378734</t>
  </si>
  <si>
    <t>5+61</t>
  </si>
  <si>
    <t>72</t>
  </si>
  <si>
    <t>76669412R</t>
  </si>
  <si>
    <t xml:space="preserve">Montáž parapetních desek dřevěných nebo plastových šířky přes 30 cm </t>
  </si>
  <si>
    <t>2041795088</t>
  </si>
  <si>
    <t>Montáž ostatních truhlářských konstrukcí parapetních desek dřevěných nebo plastových šířky přes 300 mm</t>
  </si>
  <si>
    <t>73</t>
  </si>
  <si>
    <t>4T</t>
  </si>
  <si>
    <t>parapet vnitřní - š. 475 mm, plastový z tvrdého PVC, barva bílá_viz. odkaz 4T</t>
  </si>
  <si>
    <t>1127754779</t>
  </si>
  <si>
    <t>74</t>
  </si>
  <si>
    <t>998766103</t>
  </si>
  <si>
    <t>Přesun hmot tonážní pro konstrukce truhlářské v objektech v do 24 m</t>
  </si>
  <si>
    <t>-480731599</t>
  </si>
  <si>
    <t>Přesun hmot pro konstrukce truhlářské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</si>
  <si>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</si>
  <si>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75</t>
  </si>
  <si>
    <t>998766181</t>
  </si>
  <si>
    <t>Příplatek k přesunu hmot tonážní 766 prováděný bez použití mechanizace</t>
  </si>
  <si>
    <t>877245640</t>
  </si>
  <si>
    <t>Přesun hmot pro konstrukce truhlářské stanovený z hmotnosti přesunovaného materiálu Příplatek k ceně za přesun prováděný bez použití mechanizace pro jakoukoliv výšku objektu</t>
  </si>
  <si>
    <t>767</t>
  </si>
  <si>
    <t>Konstrukce zámečnické</t>
  </si>
  <si>
    <t>76</t>
  </si>
  <si>
    <t>767640222</t>
  </si>
  <si>
    <t>Montáž dveří ocelových vchodových dvoukřídlových s nadsvětlíkem</t>
  </si>
  <si>
    <t>-1998843031</t>
  </si>
  <si>
    <t>Montáž dveří ocelových vchodových dvoukřídlové s nadsvětlíkem</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</si>
  <si>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</si>
  <si>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1"odkaz 11</t>
  </si>
  <si>
    <t>77</t>
  </si>
  <si>
    <t>Hliníková stěna s dvoukřídlovými dveřmi pravými 2400/3250 mm_viz. odkaz 11</t>
  </si>
  <si>
    <t>-1803555778</t>
  </si>
  <si>
    <t>Hliníková stěna s dvoukřídlovými dveřmi pravými 2400/3250 mm</t>
  </si>
  <si>
    <t>78</t>
  </si>
  <si>
    <t>998767103</t>
  </si>
  <si>
    <t>Přesun hmot tonážní pro zámečnické konstrukce v objektech v do 24 m</t>
  </si>
  <si>
    <t>-1897743242</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</si>
  <si>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</si>
  <si>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</si>
  <si>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79</t>
  </si>
  <si>
    <t>998767181</t>
  </si>
  <si>
    <t>Příplatek k přesunu hmot tonážní 767 prováděný bez použití mechanizace</t>
  </si>
  <si>
    <t>1147669851</t>
  </si>
  <si>
    <t>Přesun hmot pro zámečnické konstrukce stanovený z hmotnosti přesunovaného materiálu Příplatek k cenám za přesun prováděný bez použití mechanizace pro jakoukoliv výšku objektu</t>
  </si>
  <si>
    <t>771</t>
  </si>
  <si>
    <t>Podlahy z dlaždic</t>
  </si>
  <si>
    <t>80</t>
  </si>
  <si>
    <t>771474112</t>
  </si>
  <si>
    <t>Montáž soklíků z dlaždic keramických rovných flexibilní lepidlo v do 90 mm</t>
  </si>
  <si>
    <t>-394008986</t>
  </si>
  <si>
    <t>Montáž soklíků z dlaždic keramických lepených flexibilním lepidlem rovných výšky přes 65 do 90 mm</t>
  </si>
  <si>
    <t>1,825*2*3</t>
  </si>
  <si>
    <t>81</t>
  </si>
  <si>
    <t>597614160</t>
  </si>
  <si>
    <t>dlaždice keramické slinuté neglazované mrazuvzdorné, sokl  29,8 x 8,0 x 0,9 cm</t>
  </si>
  <si>
    <t>-1968215583</t>
  </si>
  <si>
    <t xml:space="preserve">obkládačky a dlaždice keramické dlaždice keramické vysoce slinuté neglazované mrazuvzdorné sokl - rozměr  29,8 x 8,0 x 0,9 </t>
  </si>
  <si>
    <t>10,95/0,3*1,03</t>
  </si>
  <si>
    <t>Mezisoučet</t>
  </si>
  <si>
    <t>82</t>
  </si>
  <si>
    <t>771573113</t>
  </si>
  <si>
    <t>Montáž podlah keramických režných hladkých lepených do 12 ks/m2</t>
  </si>
  <si>
    <t>793171836</t>
  </si>
  <si>
    <t>Montáž podlah z dlaždic keramických lepených standardním lepidlem režných nebo glazovaných hladkých přes 9 do 12 ks/ m2</t>
  </si>
  <si>
    <t>83</t>
  </si>
  <si>
    <t>597614110</t>
  </si>
  <si>
    <t>dlaždice keramické slinuté neglazované mrazuvzdorné povrch SL 29,5 x 29,5 x 0,8 cm</t>
  </si>
  <si>
    <t>1125911928</t>
  </si>
  <si>
    <t xml:space="preserve">obkládačky a dlaždice keramické dlaždice keramické vysoce slinuté neglazované mrazuvzdorné SL- zdrsněné </t>
  </si>
  <si>
    <t>12,57*1,1 'Přepočtené koeficientem množství</t>
  </si>
  <si>
    <t>84</t>
  </si>
  <si>
    <t>771591111</t>
  </si>
  <si>
    <t>Podlahy penetrace podkladu</t>
  </si>
  <si>
    <t>1050009011</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</si>
  <si>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</si>
  <si>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</si>
  <si>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85</t>
  </si>
  <si>
    <t>998771103</t>
  </si>
  <si>
    <t>Přesun hmot tonážní pro podlahy z dlaždic v objektech v do 24 m</t>
  </si>
  <si>
    <t>1053468046</t>
  </si>
  <si>
    <t>Přesun hmot pro podlahy z dlaždic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</si>
  <si>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</si>
  <si>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86</t>
  </si>
  <si>
    <t>998771181</t>
  </si>
  <si>
    <t>Příplatek k přesunu hmot tonážní 771 prováděný bez použití mechanizace</t>
  </si>
  <si>
    <t>-481505591</t>
  </si>
  <si>
    <t>Přesun hmot pro podlahy z dlaždic stanovený z hmotnosti přesunovaného materiálu Příplatek k ceně za přesun prováděný bez použití mechanizace pro jakoukoliv výšku objektu</t>
  </si>
  <si>
    <t>784</t>
  </si>
  <si>
    <t>Dokončovací práce - malby a tapety</t>
  </si>
  <si>
    <t>87</t>
  </si>
  <si>
    <t>784171101</t>
  </si>
  <si>
    <t>Zakrytí vnitřních podlah včetně pozdějšího odkrytí</t>
  </si>
  <si>
    <t>1934184039</t>
  </si>
  <si>
    <t>Zakrytí nemalovaných ploch (materiál ve specifikaci) včetně pozdějšího odkrytí podlah</t>
  </si>
  <si>
    <t xml:space="preserve">Poznámka k souboru cen:_x000D_
1. V cenách nejsou započteny náklady na dodávku fólie, tyto se oceňují ve speifikaci.Ztratné lze stanovit ve výši 5%. </t>
  </si>
  <si>
    <t>88</t>
  </si>
  <si>
    <t>581248420</t>
  </si>
  <si>
    <t>fólie pro malířské potřeby zakrývací, PG 4020-20, 7µ,  4 x 5 m</t>
  </si>
  <si>
    <t>-1997743019</t>
  </si>
  <si>
    <t>fólie pro malířské potřeby zakrývací,  7µ,  4 x 5 m</t>
  </si>
  <si>
    <t>89</t>
  </si>
  <si>
    <t>784221101</t>
  </si>
  <si>
    <t>Dvojnásobné bílé malby  ze směsí za sucha dobře otěruvzdorných v místnostech do 3,80 m</t>
  </si>
  <si>
    <t>77340694</t>
  </si>
  <si>
    <t>Malby z malířských směsí otěruvzdorných za sucha dvojnásobné, bílé za sucha otěruvzdorné dobře v místnostech výšky do 3,80 m</t>
  </si>
  <si>
    <t>3,4*(3,3+20,73+10+12*1,0)</t>
  </si>
  <si>
    <t>1,0*(3,3+20,73+10)</t>
  </si>
  <si>
    <t>3,4*(18,51+2,305+13*1,0)*4</t>
  </si>
  <si>
    <t>1,0*(18,51+2,305)*4</t>
  </si>
  <si>
    <t>17,52+49,64</t>
  </si>
  <si>
    <t>90</t>
  </si>
  <si>
    <t>784221151</t>
  </si>
  <si>
    <t>Příplatek k cenám 2x maleb za sucha otěruvzdorných za barevnou malbu v odstínu světlém</t>
  </si>
  <si>
    <t>618203984</t>
  </si>
  <si>
    <t>Malby z malířských směsí otěruvzdorných za sucha Příplatek k cenám dvojnásobných maleb na tónovacích automatech, v odstínu světlém</t>
  </si>
  <si>
    <t>786</t>
  </si>
  <si>
    <t>Dokončovací práce - čalounické úpravy</t>
  </si>
  <si>
    <t>91</t>
  </si>
  <si>
    <t>78662611R</t>
  </si>
  <si>
    <t>Montáž vnitřních horizontálníh žaluzií</t>
  </si>
  <si>
    <t>1308643496</t>
  </si>
  <si>
    <t>1*1,1*1,95</t>
  </si>
  <si>
    <t>6*1,5*1,95</t>
  </si>
  <si>
    <t>3*1,4*1,95</t>
  </si>
  <si>
    <t>4*2,2*2,4*2</t>
  </si>
  <si>
    <t>4*1*2,4*4</t>
  </si>
  <si>
    <t>4*1,5*1,5</t>
  </si>
  <si>
    <t>4*0,775*1,5*2</t>
  </si>
  <si>
    <t>92</t>
  </si>
  <si>
    <t>žaluzie</t>
  </si>
  <si>
    <t>dodávka vnitřních horizontálních žaluzií</t>
  </si>
  <si>
    <t>1301586162</t>
  </si>
  <si>
    <t>OST</t>
  </si>
  <si>
    <t>Ostatní</t>
  </si>
  <si>
    <t>93</t>
  </si>
  <si>
    <t>HZS.01</t>
  </si>
  <si>
    <t xml:space="preserve">Přípomoce stavby při stěhování </t>
  </si>
  <si>
    <t>hzs</t>
  </si>
  <si>
    <t>477251044</t>
  </si>
  <si>
    <t>P</t>
  </si>
  <si>
    <t xml:space="preserve">Poznámka k položce:
Po dohodě se zástupcem investora vystěhování nábytku zajistí v předstihu investor. </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</si>
  <si>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</si>
  <si>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</si>
  <si>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</si>
  <si>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</si>
  <si>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</si>
  <si>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</si>
  <si>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</si>
  <si>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</si>
  <si>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013254000</t>
  </si>
  <si>
    <t>Dokumentace skutečného provedení stavby</t>
  </si>
  <si>
    <t>Kč</t>
  </si>
  <si>
    <t>1024</t>
  </si>
  <si>
    <t>-889938238</t>
  </si>
  <si>
    <t>Průzkumné, geodetické a projektové práce projektové práce dokumentace stavby (výkresová a textová) skutečného provedení stavby</t>
  </si>
  <si>
    <t>VRN3</t>
  </si>
  <si>
    <t>Zařízení staveniště</t>
  </si>
  <si>
    <t>030001000</t>
  </si>
  <si>
    <t>-1014687201</t>
  </si>
  <si>
    <t>Základní rozdělení průvodních činností a nákladů 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</si>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</sst>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i/>
      <sz val="8"/>
      <color rgb="FF003366"/>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1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15" fillId="3" borderId="0" xfId="0" applyFont="1" applyFill="1" applyAlignment="1">
      <alignment vertical="center"/>
    </xf>
    <xf numFmtId="0" fontId="16" fillId="3" borderId="0" xfId="0" applyFont="1" applyFill="1" applyAlignment="1">
      <alignment horizontal="left" vertical="center"/>
    </xf>
    <xf numFmtId="0" fontId="33" fillId="3" borderId="0" xfId="1" applyFont="1" applyFill="1" applyAlignment="1">
      <alignment vertical="center"/>
    </xf>
    <xf numFmtId="0" fontId="1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8" xfId="0" applyFont="1" applyBorder="1" applyAlignment="1" applyProtection="1">
      <alignment vertical="center"/>
    </xf>
    <xf numFmtId="0" fontId="40"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8" fillId="0" borderId="0" xfId="0" applyFont="1" applyBorder="1" applyAlignment="1" applyProtection="1">
      <alignment horizontal="lef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39" fillId="0" borderId="0" xfId="0" applyFont="1" applyBorder="1" applyAlignment="1" applyProtection="1">
      <alignment horizontal="left" vertical="center" wrapText="1"/>
    </xf>
    <xf numFmtId="0" fontId="11" fillId="0" borderId="5" xfId="0" applyFont="1" applyBorder="1" applyAlignment="1" applyProtection="1"/>
    <xf numFmtId="0" fontId="11" fillId="0" borderId="0" xfId="0" applyFont="1" applyAlignment="1" applyProtection="1"/>
    <xf numFmtId="0" fontId="11" fillId="0" borderId="0" xfId="0" applyFont="1" applyBorder="1" applyAlignment="1" applyProtection="1">
      <alignment horizontal="left"/>
    </xf>
    <xf numFmtId="0" fontId="11" fillId="0" borderId="0" xfId="0" applyFont="1" applyAlignment="1" applyProtection="1">
      <protection locked="0"/>
    </xf>
    <xf numFmtId="4" fontId="11" fillId="0" borderId="0" xfId="0" applyNumberFormat="1" applyFont="1" applyBorder="1" applyAlignment="1" applyProtection="1"/>
    <xf numFmtId="0" fontId="11" fillId="0" borderId="5" xfId="0" applyFont="1" applyBorder="1" applyAlignment="1"/>
    <xf numFmtId="0" fontId="11" fillId="0" borderId="18"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9"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2" fillId="0" borderId="0" xfId="0" applyFont="1" applyAlignment="1">
      <alignment horizontal="left" vertical="top" wrapText="1"/>
    </xf>
    <xf numFmtId="0" fontId="22"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3"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2"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0" fillId="0" borderId="0" xfId="0" applyFont="1" applyAlignment="1" applyProtection="1">
      <alignment vertical="center"/>
    </xf>
    <xf numFmtId="0" fontId="33"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08"/>
      <c r="AS2" s="408"/>
      <c r="AT2" s="408"/>
      <c r="AU2" s="408"/>
      <c r="AV2" s="408"/>
      <c r="AW2" s="408"/>
      <c r="AX2" s="408"/>
      <c r="AY2" s="408"/>
      <c r="AZ2" s="408"/>
      <c r="BA2" s="408"/>
      <c r="BB2" s="408"/>
      <c r="BC2" s="408"/>
      <c r="BD2" s="408"/>
      <c r="BE2" s="408"/>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3" t="s">
        <v>16</v>
      </c>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0"/>
      <c r="AQ5" s="32"/>
      <c r="BE5" s="371" t="s">
        <v>17</v>
      </c>
      <c r="BS5" s="25" t="s">
        <v>8</v>
      </c>
    </row>
    <row r="6" spans="1:74" ht="36.950000000000003" customHeight="1">
      <c r="B6" s="29"/>
      <c r="C6" s="30"/>
      <c r="D6" s="37" t="s">
        <v>18</v>
      </c>
      <c r="E6" s="30"/>
      <c r="F6" s="30"/>
      <c r="G6" s="30"/>
      <c r="H6" s="30"/>
      <c r="I6" s="30"/>
      <c r="J6" s="30"/>
      <c r="K6" s="375" t="s">
        <v>19</v>
      </c>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0"/>
      <c r="AQ6" s="32"/>
      <c r="BE6" s="372"/>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23</v>
      </c>
      <c r="AO7" s="30"/>
      <c r="AP7" s="30"/>
      <c r="AQ7" s="32"/>
      <c r="BE7" s="372"/>
      <c r="BS7" s="25" t="s">
        <v>8</v>
      </c>
    </row>
    <row r="8" spans="1:74" ht="14.45" customHeight="1">
      <c r="B8" s="29"/>
      <c r="C8" s="30"/>
      <c r="D8" s="38"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26</v>
      </c>
      <c r="AL8" s="30"/>
      <c r="AM8" s="30"/>
      <c r="AN8" s="39" t="s">
        <v>27</v>
      </c>
      <c r="AO8" s="30"/>
      <c r="AP8" s="30"/>
      <c r="AQ8" s="32"/>
      <c r="BE8" s="372"/>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2"/>
      <c r="BS9" s="25" t="s">
        <v>8</v>
      </c>
    </row>
    <row r="10" spans="1:74" ht="14.45" customHeight="1">
      <c r="B10" s="29"/>
      <c r="C10" s="30"/>
      <c r="D10" s="38"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29</v>
      </c>
      <c r="AL10" s="30"/>
      <c r="AM10" s="30"/>
      <c r="AN10" s="36" t="s">
        <v>23</v>
      </c>
      <c r="AO10" s="30"/>
      <c r="AP10" s="30"/>
      <c r="AQ10" s="32"/>
      <c r="BE10" s="372"/>
      <c r="BS10" s="25" t="s">
        <v>8</v>
      </c>
    </row>
    <row r="11" spans="1:74" ht="18.399999999999999"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31</v>
      </c>
      <c r="AL11" s="30"/>
      <c r="AM11" s="30"/>
      <c r="AN11" s="36" t="s">
        <v>23</v>
      </c>
      <c r="AO11" s="30"/>
      <c r="AP11" s="30"/>
      <c r="AQ11" s="32"/>
      <c r="BE11" s="372"/>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2"/>
      <c r="BS12" s="25" t="s">
        <v>8</v>
      </c>
    </row>
    <row r="13" spans="1:74" ht="14.45" customHeight="1">
      <c r="B13" s="29"/>
      <c r="C13" s="30"/>
      <c r="D13" s="38"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29</v>
      </c>
      <c r="AL13" s="30"/>
      <c r="AM13" s="30"/>
      <c r="AN13" s="40" t="s">
        <v>33</v>
      </c>
      <c r="AO13" s="30"/>
      <c r="AP13" s="30"/>
      <c r="AQ13" s="32"/>
      <c r="BE13" s="372"/>
      <c r="BS13" s="25" t="s">
        <v>8</v>
      </c>
    </row>
    <row r="14" spans="1:74">
      <c r="B14" s="29"/>
      <c r="C14" s="30"/>
      <c r="D14" s="30"/>
      <c r="E14" s="376" t="s">
        <v>33</v>
      </c>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8" t="s">
        <v>31</v>
      </c>
      <c r="AL14" s="30"/>
      <c r="AM14" s="30"/>
      <c r="AN14" s="40" t="s">
        <v>33</v>
      </c>
      <c r="AO14" s="30"/>
      <c r="AP14" s="30"/>
      <c r="AQ14" s="32"/>
      <c r="BE14" s="372"/>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2"/>
      <c r="BS15" s="25" t="s">
        <v>6</v>
      </c>
    </row>
    <row r="16" spans="1:74" ht="14.45" customHeight="1">
      <c r="B16" s="29"/>
      <c r="C16" s="30"/>
      <c r="D16" s="38"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29</v>
      </c>
      <c r="AL16" s="30"/>
      <c r="AM16" s="30"/>
      <c r="AN16" s="36" t="s">
        <v>23</v>
      </c>
      <c r="AO16" s="30"/>
      <c r="AP16" s="30"/>
      <c r="AQ16" s="32"/>
      <c r="BE16" s="372"/>
      <c r="BS16" s="25" t="s">
        <v>6</v>
      </c>
    </row>
    <row r="17" spans="2:71" ht="18.399999999999999"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31</v>
      </c>
      <c r="AL17" s="30"/>
      <c r="AM17" s="30"/>
      <c r="AN17" s="36" t="s">
        <v>23</v>
      </c>
      <c r="AO17" s="30"/>
      <c r="AP17" s="30"/>
      <c r="AQ17" s="32"/>
      <c r="BE17" s="372"/>
      <c r="BS17" s="25" t="s">
        <v>36</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2"/>
      <c r="BS18" s="25" t="s">
        <v>8</v>
      </c>
    </row>
    <row r="19" spans="2:71" ht="14.45" customHeight="1">
      <c r="B19" s="29"/>
      <c r="C19" s="30"/>
      <c r="D19" s="38"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2"/>
      <c r="BS19" s="25" t="s">
        <v>8</v>
      </c>
    </row>
    <row r="20" spans="2:71" ht="48.75" customHeight="1">
      <c r="B20" s="29"/>
      <c r="C20" s="30"/>
      <c r="D20" s="30"/>
      <c r="E20" s="378" t="s">
        <v>38</v>
      </c>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0"/>
      <c r="AP20" s="30"/>
      <c r="AQ20" s="32"/>
      <c r="BE20" s="372"/>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2"/>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2"/>
    </row>
    <row r="23" spans="2:71" s="1" customFormat="1" ht="25.9" customHeight="1">
      <c r="B23" s="42"/>
      <c r="C23" s="43"/>
      <c r="D23" s="44" t="s">
        <v>39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79">
        <f>ROUND(AG51,2)</f>
        <v>0</v>
      </c>
      <c r="AL23" s="380"/>
      <c r="AM23" s="380"/>
      <c r="AN23" s="380"/>
      <c r="AO23" s="380"/>
      <c r="AP23" s="43"/>
      <c r="AQ23" s="46"/>
      <c r="BE23" s="372"/>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2"/>
    </row>
    <row r="25" spans="2:71" s="1" customFormat="1" ht="13.5">
      <c r="B25" s="42"/>
      <c r="C25" s="43"/>
      <c r="D25" s="43"/>
      <c r="E25" s="43"/>
      <c r="F25" s="43"/>
      <c r="G25" s="43"/>
      <c r="H25" s="43"/>
      <c r="I25" s="43"/>
      <c r="J25" s="43"/>
      <c r="K25" s="43"/>
      <c r="L25" s="381" t="s">
        <v>40</v>
      </c>
      <c r="M25" s="381"/>
      <c r="N25" s="381"/>
      <c r="O25" s="381"/>
      <c r="P25" s="43"/>
      <c r="Q25" s="43"/>
      <c r="R25" s="43"/>
      <c r="S25" s="43"/>
      <c r="T25" s="43"/>
      <c r="U25" s="43"/>
      <c r="V25" s="43"/>
      <c r="W25" s="381" t="s">
        <v>41</v>
      </c>
      <c r="X25" s="381"/>
      <c r="Y25" s="381"/>
      <c r="Z25" s="381"/>
      <c r="AA25" s="381"/>
      <c r="AB25" s="381"/>
      <c r="AC25" s="381"/>
      <c r="AD25" s="381"/>
      <c r="AE25" s="381"/>
      <c r="AF25" s="43"/>
      <c r="AG25" s="43"/>
      <c r="AH25" s="43"/>
      <c r="AI25" s="43"/>
      <c r="AJ25" s="43"/>
      <c r="AK25" s="381" t="s">
        <v>42</v>
      </c>
      <c r="AL25" s="381"/>
      <c r="AM25" s="381"/>
      <c r="AN25" s="381"/>
      <c r="AO25" s="381"/>
      <c r="AP25" s="43"/>
      <c r="AQ25" s="46"/>
      <c r="BE25" s="372"/>
    </row>
    <row r="26" spans="2:71" s="2" customFormat="1" ht="14.45" customHeight="1">
      <c r="B26" s="48"/>
      <c r="C26" s="49"/>
      <c r="D26" s="50" t="s">
        <v>43</v>
      </c>
      <c r="E26" s="49"/>
      <c r="F26" s="50" t="s">
        <v>44</v>
      </c>
      <c r="G26" s="49"/>
      <c r="H26" s="49"/>
      <c r="I26" s="49"/>
      <c r="J26" s="49"/>
      <c r="K26" s="49"/>
      <c r="L26" s="382">
        <v>0.21</v>
      </c>
      <c r="M26" s="383"/>
      <c r="N26" s="383"/>
      <c r="O26" s="383"/>
      <c r="P26" s="49"/>
      <c r="Q26" s="49"/>
      <c r="R26" s="49"/>
      <c r="S26" s="49"/>
      <c r="T26" s="49"/>
      <c r="U26" s="49"/>
      <c r="V26" s="49"/>
      <c r="W26" s="384">
        <f>ROUND(AZ51,2)</f>
        <v>0</v>
      </c>
      <c r="X26" s="383"/>
      <c r="Y26" s="383"/>
      <c r="Z26" s="383"/>
      <c r="AA26" s="383"/>
      <c r="AB26" s="383"/>
      <c r="AC26" s="383"/>
      <c r="AD26" s="383"/>
      <c r="AE26" s="383"/>
      <c r="AF26" s="49"/>
      <c r="AG26" s="49"/>
      <c r="AH26" s="49"/>
      <c r="AI26" s="49"/>
      <c r="AJ26" s="49"/>
      <c r="AK26" s="384">
        <f>ROUND(AV51,2)</f>
        <v>0</v>
      </c>
      <c r="AL26" s="383"/>
      <c r="AM26" s="383"/>
      <c r="AN26" s="383"/>
      <c r="AO26" s="383"/>
      <c r="AP26" s="49"/>
      <c r="AQ26" s="51"/>
      <c r="BE26" s="372"/>
    </row>
    <row r="27" spans="2:71" s="2" customFormat="1" ht="14.45" customHeight="1">
      <c r="B27" s="48"/>
      <c r="C27" s="49"/>
      <c r="D27" s="49"/>
      <c r="E27" s="49"/>
      <c r="F27" s="50" t="s">
        <v>45</v>
      </c>
      <c r="G27" s="49"/>
      <c r="H27" s="49"/>
      <c r="I27" s="49"/>
      <c r="J27" s="49"/>
      <c r="K27" s="49"/>
      <c r="L27" s="382">
        <v>0.15</v>
      </c>
      <c r="M27" s="383"/>
      <c r="N27" s="383"/>
      <c r="O27" s="383"/>
      <c r="P27" s="49"/>
      <c r="Q27" s="49"/>
      <c r="R27" s="49"/>
      <c r="S27" s="49"/>
      <c r="T27" s="49"/>
      <c r="U27" s="49"/>
      <c r="V27" s="49"/>
      <c r="W27" s="384">
        <f>ROUND(BA51,2)</f>
        <v>0</v>
      </c>
      <c r="X27" s="383"/>
      <c r="Y27" s="383"/>
      <c r="Z27" s="383"/>
      <c r="AA27" s="383"/>
      <c r="AB27" s="383"/>
      <c r="AC27" s="383"/>
      <c r="AD27" s="383"/>
      <c r="AE27" s="383"/>
      <c r="AF27" s="49"/>
      <c r="AG27" s="49"/>
      <c r="AH27" s="49"/>
      <c r="AI27" s="49"/>
      <c r="AJ27" s="49"/>
      <c r="AK27" s="384">
        <f>ROUND(AW51,2)</f>
        <v>0</v>
      </c>
      <c r="AL27" s="383"/>
      <c r="AM27" s="383"/>
      <c r="AN27" s="383"/>
      <c r="AO27" s="383"/>
      <c r="AP27" s="49"/>
      <c r="AQ27" s="51"/>
      <c r="BE27" s="372"/>
    </row>
    <row r="28" spans="2:71" s="2" customFormat="1" ht="14.45" hidden="1" customHeight="1">
      <c r="B28" s="48"/>
      <c r="C28" s="49"/>
      <c r="D28" s="49"/>
      <c r="E28" s="49"/>
      <c r="F28" s="50" t="s">
        <v>46</v>
      </c>
      <c r="G28" s="49"/>
      <c r="H28" s="49"/>
      <c r="I28" s="49"/>
      <c r="J28" s="49"/>
      <c r="K28" s="49"/>
      <c r="L28" s="382">
        <v>0.21</v>
      </c>
      <c r="M28" s="383"/>
      <c r="N28" s="383"/>
      <c r="O28" s="383"/>
      <c r="P28" s="49"/>
      <c r="Q28" s="49"/>
      <c r="R28" s="49"/>
      <c r="S28" s="49"/>
      <c r="T28" s="49"/>
      <c r="U28" s="49"/>
      <c r="V28" s="49"/>
      <c r="W28" s="384">
        <f>ROUND(BB51,2)</f>
        <v>0</v>
      </c>
      <c r="X28" s="383"/>
      <c r="Y28" s="383"/>
      <c r="Z28" s="383"/>
      <c r="AA28" s="383"/>
      <c r="AB28" s="383"/>
      <c r="AC28" s="383"/>
      <c r="AD28" s="383"/>
      <c r="AE28" s="383"/>
      <c r="AF28" s="49"/>
      <c r="AG28" s="49"/>
      <c r="AH28" s="49"/>
      <c r="AI28" s="49"/>
      <c r="AJ28" s="49"/>
      <c r="AK28" s="384">
        <v>0</v>
      </c>
      <c r="AL28" s="383"/>
      <c r="AM28" s="383"/>
      <c r="AN28" s="383"/>
      <c r="AO28" s="383"/>
      <c r="AP28" s="49"/>
      <c r="AQ28" s="51"/>
      <c r="BE28" s="372"/>
    </row>
    <row r="29" spans="2:71" s="2" customFormat="1" ht="14.45" hidden="1" customHeight="1">
      <c r="B29" s="48"/>
      <c r="C29" s="49"/>
      <c r="D29" s="49"/>
      <c r="E29" s="49"/>
      <c r="F29" s="50" t="s">
        <v>47</v>
      </c>
      <c r="G29" s="49"/>
      <c r="H29" s="49"/>
      <c r="I29" s="49"/>
      <c r="J29" s="49"/>
      <c r="K29" s="49"/>
      <c r="L29" s="382">
        <v>0.15</v>
      </c>
      <c r="M29" s="383"/>
      <c r="N29" s="383"/>
      <c r="O29" s="383"/>
      <c r="P29" s="49"/>
      <c r="Q29" s="49"/>
      <c r="R29" s="49"/>
      <c r="S29" s="49"/>
      <c r="T29" s="49"/>
      <c r="U29" s="49"/>
      <c r="V29" s="49"/>
      <c r="W29" s="384">
        <f>ROUND(BC51,2)</f>
        <v>0</v>
      </c>
      <c r="X29" s="383"/>
      <c r="Y29" s="383"/>
      <c r="Z29" s="383"/>
      <c r="AA29" s="383"/>
      <c r="AB29" s="383"/>
      <c r="AC29" s="383"/>
      <c r="AD29" s="383"/>
      <c r="AE29" s="383"/>
      <c r="AF29" s="49"/>
      <c r="AG29" s="49"/>
      <c r="AH29" s="49"/>
      <c r="AI29" s="49"/>
      <c r="AJ29" s="49"/>
      <c r="AK29" s="384">
        <v>0</v>
      </c>
      <c r="AL29" s="383"/>
      <c r="AM29" s="383"/>
      <c r="AN29" s="383"/>
      <c r="AO29" s="383"/>
      <c r="AP29" s="49"/>
      <c r="AQ29" s="51"/>
      <c r="BE29" s="372"/>
    </row>
    <row r="30" spans="2:71" s="2" customFormat="1" ht="14.45" hidden="1" customHeight="1">
      <c r="B30" s="48"/>
      <c r="C30" s="49"/>
      <c r="D30" s="49"/>
      <c r="E30" s="49"/>
      <c r="F30" s="50" t="s">
        <v>48</v>
      </c>
      <c r="G30" s="49"/>
      <c r="H30" s="49"/>
      <c r="I30" s="49"/>
      <c r="J30" s="49"/>
      <c r="K30" s="49"/>
      <c r="L30" s="382">
        <v>0</v>
      </c>
      <c r="M30" s="383"/>
      <c r="N30" s="383"/>
      <c r="O30" s="383"/>
      <c r="P30" s="49"/>
      <c r="Q30" s="49"/>
      <c r="R30" s="49"/>
      <c r="S30" s="49"/>
      <c r="T30" s="49"/>
      <c r="U30" s="49"/>
      <c r="V30" s="49"/>
      <c r="W30" s="384">
        <f>ROUND(BD51,2)</f>
        <v>0</v>
      </c>
      <c r="X30" s="383"/>
      <c r="Y30" s="383"/>
      <c r="Z30" s="383"/>
      <c r="AA30" s="383"/>
      <c r="AB30" s="383"/>
      <c r="AC30" s="383"/>
      <c r="AD30" s="383"/>
      <c r="AE30" s="383"/>
      <c r="AF30" s="49"/>
      <c r="AG30" s="49"/>
      <c r="AH30" s="49"/>
      <c r="AI30" s="49"/>
      <c r="AJ30" s="49"/>
      <c r="AK30" s="384">
        <v>0</v>
      </c>
      <c r="AL30" s="383"/>
      <c r="AM30" s="383"/>
      <c r="AN30" s="383"/>
      <c r="AO30" s="383"/>
      <c r="AP30" s="49"/>
      <c r="AQ30" s="51"/>
      <c r="BE30" s="372"/>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2"/>
    </row>
    <row r="32" spans="2:71" s="1" customFormat="1" ht="25.9" customHeight="1">
      <c r="B32" s="42"/>
      <c r="C32" s="52"/>
      <c r="D32" s="53" t="s">
        <v>49</v>
      </c>
      <c r="E32" s="54"/>
      <c r="F32" s="54"/>
      <c r="G32" s="54"/>
      <c r="H32" s="54"/>
      <c r="I32" s="54"/>
      <c r="J32" s="54"/>
      <c r="K32" s="54"/>
      <c r="L32" s="54"/>
      <c r="M32" s="54"/>
      <c r="N32" s="54"/>
      <c r="O32" s="54"/>
      <c r="P32" s="54"/>
      <c r="Q32" s="54"/>
      <c r="R32" s="54"/>
      <c r="S32" s="54"/>
      <c r="T32" s="55" t="s">
        <v>50</v>
      </c>
      <c r="U32" s="54"/>
      <c r="V32" s="54"/>
      <c r="W32" s="54"/>
      <c r="X32" s="385" t="s">
        <v>51</v>
      </c>
      <c r="Y32" s="386"/>
      <c r="Z32" s="386"/>
      <c r="AA32" s="386"/>
      <c r="AB32" s="386"/>
      <c r="AC32" s="54"/>
      <c r="AD32" s="54"/>
      <c r="AE32" s="54"/>
      <c r="AF32" s="54"/>
      <c r="AG32" s="54"/>
      <c r="AH32" s="54"/>
      <c r="AI32" s="54"/>
      <c r="AJ32" s="54"/>
      <c r="AK32" s="387">
        <f>SUM(AK23:AK30)</f>
        <v>0</v>
      </c>
      <c r="AL32" s="386"/>
      <c r="AM32" s="386"/>
      <c r="AN32" s="386"/>
      <c r="AO32" s="388"/>
      <c r="AP32" s="52"/>
      <c r="AQ32" s="56"/>
      <c r="BE32" s="372"/>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52</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201725</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89" t="str">
        <f>K6</f>
        <v>Výměna oken v budově školy, pav. A, Karlovarská 99, Plzeň</v>
      </c>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Karlovarská 1210/99, Plzeň</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91" t="str">
        <f>IF(AN8= "","",AN8)</f>
        <v>1. 5. 2017</v>
      </c>
      <c r="AN44" s="391"/>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28</v>
      </c>
      <c r="D46" s="64"/>
      <c r="E46" s="64"/>
      <c r="F46" s="64"/>
      <c r="G46" s="64"/>
      <c r="H46" s="64"/>
      <c r="I46" s="64"/>
      <c r="J46" s="64"/>
      <c r="K46" s="64"/>
      <c r="L46" s="67" t="str">
        <f>IF(E11= "","",E11)</f>
        <v>SPŠ dopravní, Plzeň</v>
      </c>
      <c r="M46" s="64"/>
      <c r="N46" s="64"/>
      <c r="O46" s="64"/>
      <c r="P46" s="64"/>
      <c r="Q46" s="64"/>
      <c r="R46" s="64"/>
      <c r="S46" s="64"/>
      <c r="T46" s="64"/>
      <c r="U46" s="64"/>
      <c r="V46" s="64"/>
      <c r="W46" s="64"/>
      <c r="X46" s="64"/>
      <c r="Y46" s="64"/>
      <c r="Z46" s="64"/>
      <c r="AA46" s="64"/>
      <c r="AB46" s="64"/>
      <c r="AC46" s="64"/>
      <c r="AD46" s="64"/>
      <c r="AE46" s="64"/>
      <c r="AF46" s="64"/>
      <c r="AG46" s="64"/>
      <c r="AH46" s="64"/>
      <c r="AI46" s="66" t="s">
        <v>34</v>
      </c>
      <c r="AJ46" s="64"/>
      <c r="AK46" s="64"/>
      <c r="AL46" s="64"/>
      <c r="AM46" s="392" t="str">
        <f>IF(E17="","",E17)</f>
        <v>PLANSTAV a.s.</v>
      </c>
      <c r="AN46" s="392"/>
      <c r="AO46" s="392"/>
      <c r="AP46" s="392"/>
      <c r="AQ46" s="64"/>
      <c r="AR46" s="62"/>
      <c r="AS46" s="393" t="s">
        <v>53</v>
      </c>
      <c r="AT46" s="394"/>
      <c r="AU46" s="75"/>
      <c r="AV46" s="75"/>
      <c r="AW46" s="75"/>
      <c r="AX46" s="75"/>
      <c r="AY46" s="75"/>
      <c r="AZ46" s="75"/>
      <c r="BA46" s="75"/>
      <c r="BB46" s="75"/>
      <c r="BC46" s="75"/>
      <c r="BD46" s="76"/>
    </row>
    <row r="47" spans="2:56" s="1" customFormat="1">
      <c r="B47" s="42"/>
      <c r="C47" s="66" t="s">
        <v>32</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5"/>
      <c r="AT47" s="396"/>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97"/>
      <c r="AT48" s="398"/>
      <c r="AU48" s="43"/>
      <c r="AV48" s="43"/>
      <c r="AW48" s="43"/>
      <c r="AX48" s="43"/>
      <c r="AY48" s="43"/>
      <c r="AZ48" s="43"/>
      <c r="BA48" s="43"/>
      <c r="BB48" s="43"/>
      <c r="BC48" s="43"/>
      <c r="BD48" s="79"/>
    </row>
    <row r="49" spans="1:91" s="1" customFormat="1" ht="29.25" customHeight="1">
      <c r="B49" s="42"/>
      <c r="C49" s="399" t="s">
        <v>54</v>
      </c>
      <c r="D49" s="400"/>
      <c r="E49" s="400"/>
      <c r="F49" s="400"/>
      <c r="G49" s="400"/>
      <c r="H49" s="80"/>
      <c r="I49" s="401" t="s">
        <v>55</v>
      </c>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2" t="s">
        <v>56</v>
      </c>
      <c r="AH49" s="400"/>
      <c r="AI49" s="400"/>
      <c r="AJ49" s="400"/>
      <c r="AK49" s="400"/>
      <c r="AL49" s="400"/>
      <c r="AM49" s="400"/>
      <c r="AN49" s="401" t="s">
        <v>57</v>
      </c>
      <c r="AO49" s="400"/>
      <c r="AP49" s="400"/>
      <c r="AQ49" s="81" t="s">
        <v>58</v>
      </c>
      <c r="AR49" s="62"/>
      <c r="AS49" s="82" t="s">
        <v>59</v>
      </c>
      <c r="AT49" s="83" t="s">
        <v>60</v>
      </c>
      <c r="AU49" s="83" t="s">
        <v>61</v>
      </c>
      <c r="AV49" s="83" t="s">
        <v>62</v>
      </c>
      <c r="AW49" s="83" t="s">
        <v>63</v>
      </c>
      <c r="AX49" s="83" t="s">
        <v>64</v>
      </c>
      <c r="AY49" s="83" t="s">
        <v>65</v>
      </c>
      <c r="AZ49" s="83" t="s">
        <v>66</v>
      </c>
      <c r="BA49" s="83" t="s">
        <v>67</v>
      </c>
      <c r="BB49" s="83" t="s">
        <v>68</v>
      </c>
      <c r="BC49" s="83" t="s">
        <v>69</v>
      </c>
      <c r="BD49" s="84" t="s">
        <v>70</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6">
        <f>ROUND(SUM(AG52:AG53),2)</f>
        <v>0</v>
      </c>
      <c r="AH51" s="406"/>
      <c r="AI51" s="406"/>
      <c r="AJ51" s="406"/>
      <c r="AK51" s="406"/>
      <c r="AL51" s="406"/>
      <c r="AM51" s="406"/>
      <c r="AN51" s="407">
        <f>SUM(AG51,AT51)</f>
        <v>0</v>
      </c>
      <c r="AO51" s="407"/>
      <c r="AP51" s="407"/>
      <c r="AQ51" s="90" t="s">
        <v>23</v>
      </c>
      <c r="AR51" s="72"/>
      <c r="AS51" s="91">
        <f>ROUND(SUM(AS52:AS53),2)</f>
        <v>0</v>
      </c>
      <c r="AT51" s="92">
        <f>ROUND(SUM(AV51:AW51),2)</f>
        <v>0</v>
      </c>
      <c r="AU51" s="93">
        <f>ROUND(SUM(AU52:AU53),5)</f>
        <v>0</v>
      </c>
      <c r="AV51" s="92">
        <f>ROUND(AZ51*L26,2)</f>
        <v>0</v>
      </c>
      <c r="AW51" s="92">
        <f>ROUND(BA51*L27,2)</f>
        <v>0</v>
      </c>
      <c r="AX51" s="92">
        <f>ROUND(BB51*L26,2)</f>
        <v>0</v>
      </c>
      <c r="AY51" s="92">
        <f>ROUND(BC51*L27,2)</f>
        <v>0</v>
      </c>
      <c r="AZ51" s="92">
        <f>ROUND(SUM(AZ52:AZ53),2)</f>
        <v>0</v>
      </c>
      <c r="BA51" s="92">
        <f>ROUND(SUM(BA52:BA53),2)</f>
        <v>0</v>
      </c>
      <c r="BB51" s="92">
        <f>ROUND(SUM(BB52:BB53),2)</f>
        <v>0</v>
      </c>
      <c r="BC51" s="92">
        <f>ROUND(SUM(BC52:BC53),2)</f>
        <v>0</v>
      </c>
      <c r="BD51" s="94">
        <f>ROUND(SUM(BD52:BD53),2)</f>
        <v>0</v>
      </c>
      <c r="BS51" s="95" t="s">
        <v>72</v>
      </c>
      <c r="BT51" s="95" t="s">
        <v>73</v>
      </c>
      <c r="BU51" s="96" t="s">
        <v>74</v>
      </c>
      <c r="BV51" s="95" t="s">
        <v>75</v>
      </c>
      <c r="BW51" s="95" t="s">
        <v>7</v>
      </c>
      <c r="BX51" s="95" t="s">
        <v>76</v>
      </c>
      <c r="CL51" s="95" t="s">
        <v>21</v>
      </c>
    </row>
    <row r="52" spans="1:91" s="5" customFormat="1" ht="22.5" customHeight="1">
      <c r="A52" s="97" t="s">
        <v>77</v>
      </c>
      <c r="B52" s="98"/>
      <c r="C52" s="99"/>
      <c r="D52" s="405" t="s">
        <v>78</v>
      </c>
      <c r="E52" s="405"/>
      <c r="F52" s="405"/>
      <c r="G52" s="405"/>
      <c r="H52" s="405"/>
      <c r="I52" s="100"/>
      <c r="J52" s="405" t="s">
        <v>79</v>
      </c>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3">
        <f>'2. - Západní strana + dok...'!J27</f>
        <v>0</v>
      </c>
      <c r="AH52" s="404"/>
      <c r="AI52" s="404"/>
      <c r="AJ52" s="404"/>
      <c r="AK52" s="404"/>
      <c r="AL52" s="404"/>
      <c r="AM52" s="404"/>
      <c r="AN52" s="403">
        <f>SUM(AG52,AT52)</f>
        <v>0</v>
      </c>
      <c r="AO52" s="404"/>
      <c r="AP52" s="404"/>
      <c r="AQ52" s="101" t="s">
        <v>80</v>
      </c>
      <c r="AR52" s="102"/>
      <c r="AS52" s="103">
        <v>0</v>
      </c>
      <c r="AT52" s="104">
        <f>ROUND(SUM(AV52:AW52),2)</f>
        <v>0</v>
      </c>
      <c r="AU52" s="105">
        <f>'2. - Západní strana + dok...'!P98</f>
        <v>0</v>
      </c>
      <c r="AV52" s="104">
        <f>'2. - Západní strana + dok...'!J30</f>
        <v>0</v>
      </c>
      <c r="AW52" s="104">
        <f>'2. - Západní strana + dok...'!J31</f>
        <v>0</v>
      </c>
      <c r="AX52" s="104">
        <f>'2. - Západní strana + dok...'!J32</f>
        <v>0</v>
      </c>
      <c r="AY52" s="104">
        <f>'2. - Západní strana + dok...'!J33</f>
        <v>0</v>
      </c>
      <c r="AZ52" s="104">
        <f>'2. - Západní strana + dok...'!F30</f>
        <v>0</v>
      </c>
      <c r="BA52" s="104">
        <f>'2. - Západní strana + dok...'!F31</f>
        <v>0</v>
      </c>
      <c r="BB52" s="104">
        <f>'2. - Západní strana + dok...'!F32</f>
        <v>0</v>
      </c>
      <c r="BC52" s="104">
        <f>'2. - Západní strana + dok...'!F33</f>
        <v>0</v>
      </c>
      <c r="BD52" s="106">
        <f>'2. - Západní strana + dok...'!F34</f>
        <v>0</v>
      </c>
      <c r="BT52" s="107" t="s">
        <v>81</v>
      </c>
      <c r="BV52" s="107" t="s">
        <v>75</v>
      </c>
      <c r="BW52" s="107" t="s">
        <v>82</v>
      </c>
      <c r="BX52" s="107" t="s">
        <v>7</v>
      </c>
      <c r="CL52" s="107" t="s">
        <v>21</v>
      </c>
      <c r="CM52" s="107" t="s">
        <v>83</v>
      </c>
    </row>
    <row r="53" spans="1:91" s="5" customFormat="1" ht="22.5" customHeight="1">
      <c r="A53" s="97" t="s">
        <v>77</v>
      </c>
      <c r="B53" s="98"/>
      <c r="C53" s="99"/>
      <c r="D53" s="405" t="s">
        <v>84</v>
      </c>
      <c r="E53" s="405"/>
      <c r="F53" s="405"/>
      <c r="G53" s="405"/>
      <c r="H53" s="405"/>
      <c r="I53" s="100"/>
      <c r="J53" s="405" t="s">
        <v>85</v>
      </c>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3">
        <f>'VON - Vedlejší a ostatní ...'!J27</f>
        <v>0</v>
      </c>
      <c r="AH53" s="404"/>
      <c r="AI53" s="404"/>
      <c r="AJ53" s="404"/>
      <c r="AK53" s="404"/>
      <c r="AL53" s="404"/>
      <c r="AM53" s="404"/>
      <c r="AN53" s="403">
        <f>SUM(AG53,AT53)</f>
        <v>0</v>
      </c>
      <c r="AO53" s="404"/>
      <c r="AP53" s="404"/>
      <c r="AQ53" s="101" t="s">
        <v>84</v>
      </c>
      <c r="AR53" s="102"/>
      <c r="AS53" s="108">
        <v>0</v>
      </c>
      <c r="AT53" s="109">
        <f>ROUND(SUM(AV53:AW53),2)</f>
        <v>0</v>
      </c>
      <c r="AU53" s="110">
        <f>'VON - Vedlejší a ostatní ...'!P79</f>
        <v>0</v>
      </c>
      <c r="AV53" s="109">
        <f>'VON - Vedlejší a ostatní ...'!J30</f>
        <v>0</v>
      </c>
      <c r="AW53" s="109">
        <f>'VON - Vedlejší a ostatní ...'!J31</f>
        <v>0</v>
      </c>
      <c r="AX53" s="109">
        <f>'VON - Vedlejší a ostatní ...'!J32</f>
        <v>0</v>
      </c>
      <c r="AY53" s="109">
        <f>'VON - Vedlejší a ostatní ...'!J33</f>
        <v>0</v>
      </c>
      <c r="AZ53" s="109">
        <f>'VON - Vedlejší a ostatní ...'!F30</f>
        <v>0</v>
      </c>
      <c r="BA53" s="109">
        <f>'VON - Vedlejší a ostatní ...'!F31</f>
        <v>0</v>
      </c>
      <c r="BB53" s="109">
        <f>'VON - Vedlejší a ostatní ...'!F32</f>
        <v>0</v>
      </c>
      <c r="BC53" s="109">
        <f>'VON - Vedlejší a ostatní ...'!F33</f>
        <v>0</v>
      </c>
      <c r="BD53" s="111">
        <f>'VON - Vedlejší a ostatní ...'!F34</f>
        <v>0</v>
      </c>
      <c r="BT53" s="107" t="s">
        <v>81</v>
      </c>
      <c r="BV53" s="107" t="s">
        <v>75</v>
      </c>
      <c r="BW53" s="107" t="s">
        <v>86</v>
      </c>
      <c r="BX53" s="107" t="s">
        <v>7</v>
      </c>
      <c r="CL53" s="107" t="s">
        <v>21</v>
      </c>
      <c r="CM53" s="107" t="s">
        <v>83</v>
      </c>
    </row>
    <row r="54" spans="1:91" s="1" customFormat="1" ht="30" customHeight="1">
      <c r="B54" s="4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2"/>
    </row>
    <row r="55" spans="1:91" s="1" customFormat="1" ht="6.95" customHeight="1">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62"/>
    </row>
  </sheetData>
  <sheetProtection password="CC35"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 - Západní strana + dok...'!C2" display="/"/>
    <hyperlink ref="A53"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45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13"/>
      <c r="C1" s="113"/>
      <c r="D1" s="114" t="s">
        <v>1</v>
      </c>
      <c r="E1" s="113"/>
      <c r="F1" s="115" t="s">
        <v>87</v>
      </c>
      <c r="G1" s="416" t="s">
        <v>88</v>
      </c>
      <c r="H1" s="416"/>
      <c r="I1" s="116"/>
      <c r="J1" s="115" t="s">
        <v>89</v>
      </c>
      <c r="K1" s="114" t="s">
        <v>90</v>
      </c>
      <c r="L1" s="115" t="s">
        <v>91</v>
      </c>
      <c r="M1" s="115"/>
      <c r="N1" s="115"/>
      <c r="O1" s="115"/>
      <c r="P1" s="115"/>
      <c r="Q1" s="115"/>
      <c r="R1" s="115"/>
      <c r="S1" s="115"/>
      <c r="T1" s="11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82</v>
      </c>
    </row>
    <row r="3" spans="1:70" ht="6.95" customHeight="1">
      <c r="B3" s="26"/>
      <c r="C3" s="27"/>
      <c r="D3" s="27"/>
      <c r="E3" s="27"/>
      <c r="F3" s="27"/>
      <c r="G3" s="27"/>
      <c r="H3" s="27"/>
      <c r="I3" s="117"/>
      <c r="J3" s="27"/>
      <c r="K3" s="28"/>
      <c r="AT3" s="25" t="s">
        <v>83</v>
      </c>
    </row>
    <row r="4" spans="1:70" ht="36.950000000000003" customHeight="1">
      <c r="B4" s="29"/>
      <c r="C4" s="30"/>
      <c r="D4" s="31" t="s">
        <v>92</v>
      </c>
      <c r="E4" s="30"/>
      <c r="F4" s="30"/>
      <c r="G4" s="30"/>
      <c r="H4" s="30"/>
      <c r="I4" s="118"/>
      <c r="J4" s="30"/>
      <c r="K4" s="32"/>
      <c r="M4" s="33" t="s">
        <v>12</v>
      </c>
      <c r="AT4" s="25" t="s">
        <v>6</v>
      </c>
    </row>
    <row r="5" spans="1:70" ht="6.95" customHeight="1">
      <c r="B5" s="29"/>
      <c r="C5" s="30"/>
      <c r="D5" s="30"/>
      <c r="E5" s="30"/>
      <c r="F5" s="30"/>
      <c r="G5" s="30"/>
      <c r="H5" s="30"/>
      <c r="I5" s="118"/>
      <c r="J5" s="30"/>
      <c r="K5" s="32"/>
    </row>
    <row r="6" spans="1:70">
      <c r="B6" s="29"/>
      <c r="C6" s="30"/>
      <c r="D6" s="38" t="s">
        <v>18</v>
      </c>
      <c r="E6" s="30"/>
      <c r="F6" s="30"/>
      <c r="G6" s="30"/>
      <c r="H6" s="30"/>
      <c r="I6" s="118"/>
      <c r="J6" s="30"/>
      <c r="K6" s="32"/>
    </row>
    <row r="7" spans="1:70" ht="22.5" customHeight="1">
      <c r="B7" s="29"/>
      <c r="C7" s="30"/>
      <c r="D7" s="30"/>
      <c r="E7" s="409" t="str">
        <f>'Rekapitulace stavby'!K6</f>
        <v>Výměna oken v budově školy, pav. A, Karlovarská 99, Plzeň</v>
      </c>
      <c r="F7" s="410"/>
      <c r="G7" s="410"/>
      <c r="H7" s="410"/>
      <c r="I7" s="118"/>
      <c r="J7" s="30"/>
      <c r="K7" s="32"/>
    </row>
    <row r="8" spans="1:70" s="1" customFormat="1">
      <c r="B8" s="42"/>
      <c r="C8" s="43"/>
      <c r="D8" s="38" t="s">
        <v>93</v>
      </c>
      <c r="E8" s="43"/>
      <c r="F8" s="43"/>
      <c r="G8" s="43"/>
      <c r="H8" s="43"/>
      <c r="I8" s="119"/>
      <c r="J8" s="43"/>
      <c r="K8" s="46"/>
    </row>
    <row r="9" spans="1:70" s="1" customFormat="1" ht="36.950000000000003" customHeight="1">
      <c r="B9" s="42"/>
      <c r="C9" s="43"/>
      <c r="D9" s="43"/>
      <c r="E9" s="411" t="s">
        <v>94</v>
      </c>
      <c r="F9" s="412"/>
      <c r="G9" s="412"/>
      <c r="H9" s="412"/>
      <c r="I9" s="119"/>
      <c r="J9" s="43"/>
      <c r="K9" s="46"/>
    </row>
    <row r="10" spans="1:70" s="1" customFormat="1" ht="13.5">
      <c r="B10" s="42"/>
      <c r="C10" s="43"/>
      <c r="D10" s="43"/>
      <c r="E10" s="43"/>
      <c r="F10" s="43"/>
      <c r="G10" s="43"/>
      <c r="H10" s="43"/>
      <c r="I10" s="119"/>
      <c r="J10" s="43"/>
      <c r="K10" s="46"/>
    </row>
    <row r="11" spans="1:70" s="1" customFormat="1" ht="14.45" customHeight="1">
      <c r="B11" s="42"/>
      <c r="C11" s="43"/>
      <c r="D11" s="38" t="s">
        <v>20</v>
      </c>
      <c r="E11" s="43"/>
      <c r="F11" s="36" t="s">
        <v>21</v>
      </c>
      <c r="G11" s="43"/>
      <c r="H11" s="43"/>
      <c r="I11" s="120" t="s">
        <v>22</v>
      </c>
      <c r="J11" s="36" t="s">
        <v>23</v>
      </c>
      <c r="K11" s="46"/>
    </row>
    <row r="12" spans="1:70" s="1" customFormat="1" ht="14.45" customHeight="1">
      <c r="B12" s="42"/>
      <c r="C12" s="43"/>
      <c r="D12" s="38" t="s">
        <v>24</v>
      </c>
      <c r="E12" s="43"/>
      <c r="F12" s="36" t="s">
        <v>25</v>
      </c>
      <c r="G12" s="43"/>
      <c r="H12" s="43"/>
      <c r="I12" s="120" t="s">
        <v>26</v>
      </c>
      <c r="J12" s="121" t="str">
        <f>'Rekapitulace stavby'!AN8</f>
        <v>1. 5. 2017</v>
      </c>
      <c r="K12" s="46"/>
    </row>
    <row r="13" spans="1:70" s="1" customFormat="1" ht="10.9" customHeight="1">
      <c r="B13" s="42"/>
      <c r="C13" s="43"/>
      <c r="D13" s="43"/>
      <c r="E13" s="43"/>
      <c r="F13" s="43"/>
      <c r="G13" s="43"/>
      <c r="H13" s="43"/>
      <c r="I13" s="119"/>
      <c r="J13" s="43"/>
      <c r="K13" s="46"/>
    </row>
    <row r="14" spans="1:70" s="1" customFormat="1" ht="14.45" customHeight="1">
      <c r="B14" s="42"/>
      <c r="C14" s="43"/>
      <c r="D14" s="38" t="s">
        <v>28</v>
      </c>
      <c r="E14" s="43"/>
      <c r="F14" s="43"/>
      <c r="G14" s="43"/>
      <c r="H14" s="43"/>
      <c r="I14" s="120" t="s">
        <v>29</v>
      </c>
      <c r="J14" s="36" t="s">
        <v>23</v>
      </c>
      <c r="K14" s="46"/>
    </row>
    <row r="15" spans="1:70" s="1" customFormat="1" ht="18" customHeight="1">
      <c r="B15" s="42"/>
      <c r="C15" s="43"/>
      <c r="D15" s="43"/>
      <c r="E15" s="36" t="s">
        <v>30</v>
      </c>
      <c r="F15" s="43"/>
      <c r="G15" s="43"/>
      <c r="H15" s="43"/>
      <c r="I15" s="120" t="s">
        <v>31</v>
      </c>
      <c r="J15" s="36" t="s">
        <v>23</v>
      </c>
      <c r="K15" s="46"/>
    </row>
    <row r="16" spans="1:70" s="1" customFormat="1" ht="6.95" customHeight="1">
      <c r="B16" s="42"/>
      <c r="C16" s="43"/>
      <c r="D16" s="43"/>
      <c r="E16" s="43"/>
      <c r="F16" s="43"/>
      <c r="G16" s="43"/>
      <c r="H16" s="43"/>
      <c r="I16" s="119"/>
      <c r="J16" s="43"/>
      <c r="K16" s="46"/>
    </row>
    <row r="17" spans="2:11" s="1" customFormat="1" ht="14.45" customHeight="1">
      <c r="B17" s="42"/>
      <c r="C17" s="43"/>
      <c r="D17" s="38" t="s">
        <v>32</v>
      </c>
      <c r="E17" s="43"/>
      <c r="F17" s="43"/>
      <c r="G17" s="43"/>
      <c r="H17" s="43"/>
      <c r="I17" s="120" t="s">
        <v>29</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0" t="s">
        <v>31</v>
      </c>
      <c r="J18" s="36"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8" t="s">
        <v>34</v>
      </c>
      <c r="E20" s="43"/>
      <c r="F20" s="43"/>
      <c r="G20" s="43"/>
      <c r="H20" s="43"/>
      <c r="I20" s="120" t="s">
        <v>29</v>
      </c>
      <c r="J20" s="36" t="s">
        <v>23</v>
      </c>
      <c r="K20" s="46"/>
    </row>
    <row r="21" spans="2:11" s="1" customFormat="1" ht="18" customHeight="1">
      <c r="B21" s="42"/>
      <c r="C21" s="43"/>
      <c r="D21" s="43"/>
      <c r="E21" s="36" t="s">
        <v>35</v>
      </c>
      <c r="F21" s="43"/>
      <c r="G21" s="43"/>
      <c r="H21" s="43"/>
      <c r="I21" s="120" t="s">
        <v>31</v>
      </c>
      <c r="J21" s="36" t="s">
        <v>23</v>
      </c>
      <c r="K21" s="46"/>
    </row>
    <row r="22" spans="2:11" s="1" customFormat="1" ht="6.95" customHeight="1">
      <c r="B22" s="42"/>
      <c r="C22" s="43"/>
      <c r="D22" s="43"/>
      <c r="E22" s="43"/>
      <c r="F22" s="43"/>
      <c r="G22" s="43"/>
      <c r="H22" s="43"/>
      <c r="I22" s="119"/>
      <c r="J22" s="43"/>
      <c r="K22" s="46"/>
    </row>
    <row r="23" spans="2:11" s="1" customFormat="1" ht="14.45" customHeight="1">
      <c r="B23" s="42"/>
      <c r="C23" s="43"/>
      <c r="D23" s="38" t="s">
        <v>37</v>
      </c>
      <c r="E23" s="43"/>
      <c r="F23" s="43"/>
      <c r="G23" s="43"/>
      <c r="H23" s="43"/>
      <c r="I23" s="119"/>
      <c r="J23" s="43"/>
      <c r="K23" s="46"/>
    </row>
    <row r="24" spans="2:11" s="6" customFormat="1" ht="63" customHeight="1">
      <c r="B24" s="122"/>
      <c r="C24" s="123"/>
      <c r="D24" s="123"/>
      <c r="E24" s="378" t="s">
        <v>38</v>
      </c>
      <c r="F24" s="378"/>
      <c r="G24" s="378"/>
      <c r="H24" s="378"/>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39</v>
      </c>
      <c r="E27" s="43"/>
      <c r="F27" s="43"/>
      <c r="G27" s="43"/>
      <c r="H27" s="43"/>
      <c r="I27" s="119"/>
      <c r="J27" s="129">
        <f>ROUND(J98,2)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41</v>
      </c>
      <c r="G29" s="43"/>
      <c r="H29" s="43"/>
      <c r="I29" s="130" t="s">
        <v>40</v>
      </c>
      <c r="J29" s="47" t="s">
        <v>42</v>
      </c>
      <c r="K29" s="46"/>
    </row>
    <row r="30" spans="2:11" s="1" customFormat="1" ht="14.45" customHeight="1">
      <c r="B30" s="42"/>
      <c r="C30" s="43"/>
      <c r="D30" s="50" t="s">
        <v>43</v>
      </c>
      <c r="E30" s="50" t="s">
        <v>44</v>
      </c>
      <c r="F30" s="131">
        <f>ROUND(SUM(BE98:BE454), 2)</f>
        <v>0</v>
      </c>
      <c r="G30" s="43"/>
      <c r="H30" s="43"/>
      <c r="I30" s="132">
        <v>0.21</v>
      </c>
      <c r="J30" s="131">
        <f>ROUND(ROUND((SUM(BE98:BE454)), 2)*I30, 2)</f>
        <v>0</v>
      </c>
      <c r="K30" s="46"/>
    </row>
    <row r="31" spans="2:11" s="1" customFormat="1" ht="14.45" customHeight="1">
      <c r="B31" s="42"/>
      <c r="C31" s="43"/>
      <c r="D31" s="43"/>
      <c r="E31" s="50" t="s">
        <v>45</v>
      </c>
      <c r="F31" s="131">
        <f>ROUND(SUM(BF98:BF454), 2)</f>
        <v>0</v>
      </c>
      <c r="G31" s="43"/>
      <c r="H31" s="43"/>
      <c r="I31" s="132">
        <v>0.15</v>
      </c>
      <c r="J31" s="131">
        <f>ROUND(ROUND((SUM(BF98:BF454)), 2)*I31, 2)</f>
        <v>0</v>
      </c>
      <c r="K31" s="46"/>
    </row>
    <row r="32" spans="2:11" s="1" customFormat="1" ht="14.45" hidden="1" customHeight="1">
      <c r="B32" s="42"/>
      <c r="C32" s="43"/>
      <c r="D32" s="43"/>
      <c r="E32" s="50" t="s">
        <v>46</v>
      </c>
      <c r="F32" s="131">
        <f>ROUND(SUM(BG98:BG454), 2)</f>
        <v>0</v>
      </c>
      <c r="G32" s="43"/>
      <c r="H32" s="43"/>
      <c r="I32" s="132">
        <v>0.21</v>
      </c>
      <c r="J32" s="131">
        <v>0</v>
      </c>
      <c r="K32" s="46"/>
    </row>
    <row r="33" spans="2:11" s="1" customFormat="1" ht="14.45" hidden="1" customHeight="1">
      <c r="B33" s="42"/>
      <c r="C33" s="43"/>
      <c r="D33" s="43"/>
      <c r="E33" s="50" t="s">
        <v>47</v>
      </c>
      <c r="F33" s="131">
        <f>ROUND(SUM(BH98:BH454), 2)</f>
        <v>0</v>
      </c>
      <c r="G33" s="43"/>
      <c r="H33" s="43"/>
      <c r="I33" s="132">
        <v>0.15</v>
      </c>
      <c r="J33" s="131">
        <v>0</v>
      </c>
      <c r="K33" s="46"/>
    </row>
    <row r="34" spans="2:11" s="1" customFormat="1" ht="14.45" hidden="1" customHeight="1">
      <c r="B34" s="42"/>
      <c r="C34" s="43"/>
      <c r="D34" s="43"/>
      <c r="E34" s="50" t="s">
        <v>48</v>
      </c>
      <c r="F34" s="131">
        <f>ROUND(SUM(BI98:BI454),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49</v>
      </c>
      <c r="E36" s="80"/>
      <c r="F36" s="80"/>
      <c r="G36" s="135" t="s">
        <v>50</v>
      </c>
      <c r="H36" s="136" t="s">
        <v>51</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1" t="s">
        <v>95</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8" t="s">
        <v>18</v>
      </c>
      <c r="D44" s="43"/>
      <c r="E44" s="43"/>
      <c r="F44" s="43"/>
      <c r="G44" s="43"/>
      <c r="H44" s="43"/>
      <c r="I44" s="119"/>
      <c r="J44" s="43"/>
      <c r="K44" s="46"/>
    </row>
    <row r="45" spans="2:11" s="1" customFormat="1" ht="22.5" customHeight="1">
      <c r="B45" s="42"/>
      <c r="C45" s="43"/>
      <c r="D45" s="43"/>
      <c r="E45" s="409" t="str">
        <f>E7</f>
        <v>Výměna oken v budově školy, pav. A, Karlovarská 99, Plzeň</v>
      </c>
      <c r="F45" s="410"/>
      <c r="G45" s="410"/>
      <c r="H45" s="410"/>
      <c r="I45" s="119"/>
      <c r="J45" s="43"/>
      <c r="K45" s="46"/>
    </row>
    <row r="46" spans="2:11" s="1" customFormat="1" ht="14.45" customHeight="1">
      <c r="B46" s="42"/>
      <c r="C46" s="38" t="s">
        <v>93</v>
      </c>
      <c r="D46" s="43"/>
      <c r="E46" s="43"/>
      <c r="F46" s="43"/>
      <c r="G46" s="43"/>
      <c r="H46" s="43"/>
      <c r="I46" s="119"/>
      <c r="J46" s="43"/>
      <c r="K46" s="46"/>
    </row>
    <row r="47" spans="2:11" s="1" customFormat="1" ht="23.25" customHeight="1">
      <c r="B47" s="42"/>
      <c r="C47" s="43"/>
      <c r="D47" s="43"/>
      <c r="E47" s="411" t="str">
        <f>E9</f>
        <v xml:space="preserve">2. - Západní strana + dokončení strany jižní </v>
      </c>
      <c r="F47" s="412"/>
      <c r="G47" s="412"/>
      <c r="H47" s="412"/>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8" t="s">
        <v>24</v>
      </c>
      <c r="D49" s="43"/>
      <c r="E49" s="43"/>
      <c r="F49" s="36" t="str">
        <f>F12</f>
        <v>Karlovarská 1210/99, Plzeň</v>
      </c>
      <c r="G49" s="43"/>
      <c r="H49" s="43"/>
      <c r="I49" s="120" t="s">
        <v>26</v>
      </c>
      <c r="J49" s="121" t="str">
        <f>IF(J12="","",J12)</f>
        <v>1. 5. 2017</v>
      </c>
      <c r="K49" s="46"/>
    </row>
    <row r="50" spans="2:47" s="1" customFormat="1" ht="6.95" customHeight="1">
      <c r="B50" s="42"/>
      <c r="C50" s="43"/>
      <c r="D50" s="43"/>
      <c r="E50" s="43"/>
      <c r="F50" s="43"/>
      <c r="G50" s="43"/>
      <c r="H50" s="43"/>
      <c r="I50" s="119"/>
      <c r="J50" s="43"/>
      <c r="K50" s="46"/>
    </row>
    <row r="51" spans="2:47" s="1" customFormat="1">
      <c r="B51" s="42"/>
      <c r="C51" s="38" t="s">
        <v>28</v>
      </c>
      <c r="D51" s="43"/>
      <c r="E51" s="43"/>
      <c r="F51" s="36" t="str">
        <f>E15</f>
        <v>SPŠ dopravní, Plzeň</v>
      </c>
      <c r="G51" s="43"/>
      <c r="H51" s="43"/>
      <c r="I51" s="120" t="s">
        <v>34</v>
      </c>
      <c r="J51" s="36" t="str">
        <f>E21</f>
        <v>PLANSTAV a.s.</v>
      </c>
      <c r="K51" s="46"/>
    </row>
    <row r="52" spans="2:47" s="1" customFormat="1" ht="14.45" customHeight="1">
      <c r="B52" s="42"/>
      <c r="C52" s="38" t="s">
        <v>32</v>
      </c>
      <c r="D52" s="43"/>
      <c r="E52" s="43"/>
      <c r="F52" s="36"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5" t="s">
        <v>96</v>
      </c>
      <c r="D54" s="133"/>
      <c r="E54" s="133"/>
      <c r="F54" s="133"/>
      <c r="G54" s="133"/>
      <c r="H54" s="133"/>
      <c r="I54" s="146"/>
      <c r="J54" s="147" t="s">
        <v>97</v>
      </c>
      <c r="K54" s="148"/>
    </row>
    <row r="55" spans="2:47" s="1" customFormat="1" ht="10.35" customHeight="1">
      <c r="B55" s="42"/>
      <c r="C55" s="43"/>
      <c r="D55" s="43"/>
      <c r="E55" s="43"/>
      <c r="F55" s="43"/>
      <c r="G55" s="43"/>
      <c r="H55" s="43"/>
      <c r="I55" s="119"/>
      <c r="J55" s="43"/>
      <c r="K55" s="46"/>
    </row>
    <row r="56" spans="2:47" s="1" customFormat="1" ht="29.25" customHeight="1">
      <c r="B56" s="42"/>
      <c r="C56" s="149" t="s">
        <v>98</v>
      </c>
      <c r="D56" s="43"/>
      <c r="E56" s="43"/>
      <c r="F56" s="43"/>
      <c r="G56" s="43"/>
      <c r="H56" s="43"/>
      <c r="I56" s="119"/>
      <c r="J56" s="129">
        <f>J98</f>
        <v>0</v>
      </c>
      <c r="K56" s="46"/>
      <c r="AU56" s="25" t="s">
        <v>99</v>
      </c>
    </row>
    <row r="57" spans="2:47" s="7" customFormat="1" ht="24.95" customHeight="1">
      <c r="B57" s="150"/>
      <c r="C57" s="151"/>
      <c r="D57" s="152" t="s">
        <v>100</v>
      </c>
      <c r="E57" s="153"/>
      <c r="F57" s="153"/>
      <c r="G57" s="153"/>
      <c r="H57" s="153"/>
      <c r="I57" s="154"/>
      <c r="J57" s="155">
        <f>J99</f>
        <v>0</v>
      </c>
      <c r="K57" s="156"/>
    </row>
    <row r="58" spans="2:47" s="8" customFormat="1" ht="19.899999999999999" customHeight="1">
      <c r="B58" s="157"/>
      <c r="C58" s="158"/>
      <c r="D58" s="159" t="s">
        <v>101</v>
      </c>
      <c r="E58" s="160"/>
      <c r="F58" s="160"/>
      <c r="G58" s="160"/>
      <c r="H58" s="160"/>
      <c r="I58" s="161"/>
      <c r="J58" s="162">
        <f>J100</f>
        <v>0</v>
      </c>
      <c r="K58" s="163"/>
    </row>
    <row r="59" spans="2:47" s="8" customFormat="1" ht="14.85" customHeight="1">
      <c r="B59" s="157"/>
      <c r="C59" s="158"/>
      <c r="D59" s="159" t="s">
        <v>102</v>
      </c>
      <c r="E59" s="160"/>
      <c r="F59" s="160"/>
      <c r="G59" s="160"/>
      <c r="H59" s="160"/>
      <c r="I59" s="161"/>
      <c r="J59" s="162">
        <f>J101</f>
        <v>0</v>
      </c>
      <c r="K59" s="163"/>
    </row>
    <row r="60" spans="2:47" s="8" customFormat="1" ht="14.85" customHeight="1">
      <c r="B60" s="157"/>
      <c r="C60" s="158"/>
      <c r="D60" s="159" t="s">
        <v>103</v>
      </c>
      <c r="E60" s="160"/>
      <c r="F60" s="160"/>
      <c r="G60" s="160"/>
      <c r="H60" s="160"/>
      <c r="I60" s="161"/>
      <c r="J60" s="162">
        <f>J127</f>
        <v>0</v>
      </c>
      <c r="K60" s="163"/>
    </row>
    <row r="61" spans="2:47" s="8" customFormat="1" ht="14.85" customHeight="1">
      <c r="B61" s="157"/>
      <c r="C61" s="158"/>
      <c r="D61" s="159" t="s">
        <v>104</v>
      </c>
      <c r="E61" s="160"/>
      <c r="F61" s="160"/>
      <c r="G61" s="160"/>
      <c r="H61" s="160"/>
      <c r="I61" s="161"/>
      <c r="J61" s="162">
        <f>J134</f>
        <v>0</v>
      </c>
      <c r="K61" s="163"/>
    </row>
    <row r="62" spans="2:47" s="8" customFormat="1" ht="19.899999999999999" customHeight="1">
      <c r="B62" s="157"/>
      <c r="C62" s="158"/>
      <c r="D62" s="159" t="s">
        <v>105</v>
      </c>
      <c r="E62" s="160"/>
      <c r="F62" s="160"/>
      <c r="G62" s="160"/>
      <c r="H62" s="160"/>
      <c r="I62" s="161"/>
      <c r="J62" s="162">
        <f>J141</f>
        <v>0</v>
      </c>
      <c r="K62" s="163"/>
    </row>
    <row r="63" spans="2:47" s="8" customFormat="1" ht="14.85" customHeight="1">
      <c r="B63" s="157"/>
      <c r="C63" s="158"/>
      <c r="D63" s="159" t="s">
        <v>106</v>
      </c>
      <c r="E63" s="160"/>
      <c r="F63" s="160"/>
      <c r="G63" s="160"/>
      <c r="H63" s="160"/>
      <c r="I63" s="161"/>
      <c r="J63" s="162">
        <f>J142</f>
        <v>0</v>
      </c>
      <c r="K63" s="163"/>
    </row>
    <row r="64" spans="2:47" s="8" customFormat="1" ht="14.85" customHeight="1">
      <c r="B64" s="157"/>
      <c r="C64" s="158"/>
      <c r="D64" s="159" t="s">
        <v>107</v>
      </c>
      <c r="E64" s="160"/>
      <c r="F64" s="160"/>
      <c r="G64" s="160"/>
      <c r="H64" s="160"/>
      <c r="I64" s="161"/>
      <c r="J64" s="162">
        <f>J173</f>
        <v>0</v>
      </c>
      <c r="K64" s="163"/>
    </row>
    <row r="65" spans="2:11" s="8" customFormat="1" ht="14.85" customHeight="1">
      <c r="B65" s="157"/>
      <c r="C65" s="158"/>
      <c r="D65" s="159" t="s">
        <v>108</v>
      </c>
      <c r="E65" s="160"/>
      <c r="F65" s="160"/>
      <c r="G65" s="160"/>
      <c r="H65" s="160"/>
      <c r="I65" s="161"/>
      <c r="J65" s="162">
        <f>J188</f>
        <v>0</v>
      </c>
      <c r="K65" s="163"/>
    </row>
    <row r="66" spans="2:11" s="8" customFormat="1" ht="14.85" customHeight="1">
      <c r="B66" s="157"/>
      <c r="C66" s="158"/>
      <c r="D66" s="159" t="s">
        <v>109</v>
      </c>
      <c r="E66" s="160"/>
      <c r="F66" s="160"/>
      <c r="G66" s="160"/>
      <c r="H66" s="160"/>
      <c r="I66" s="161"/>
      <c r="J66" s="162">
        <f>J242</f>
        <v>0</v>
      </c>
      <c r="K66" s="163"/>
    </row>
    <row r="67" spans="2:11" s="8" customFormat="1" ht="14.85" customHeight="1">
      <c r="B67" s="157"/>
      <c r="C67" s="158"/>
      <c r="D67" s="159" t="s">
        <v>110</v>
      </c>
      <c r="E67" s="160"/>
      <c r="F67" s="160"/>
      <c r="G67" s="160"/>
      <c r="H67" s="160"/>
      <c r="I67" s="161"/>
      <c r="J67" s="162">
        <f>J249</f>
        <v>0</v>
      </c>
      <c r="K67" s="163"/>
    </row>
    <row r="68" spans="2:11" s="8" customFormat="1" ht="21.75" customHeight="1">
      <c r="B68" s="157"/>
      <c r="C68" s="158"/>
      <c r="D68" s="159" t="s">
        <v>111</v>
      </c>
      <c r="E68" s="160"/>
      <c r="F68" s="160"/>
      <c r="G68" s="160"/>
      <c r="H68" s="160"/>
      <c r="I68" s="161"/>
      <c r="J68" s="162">
        <f>J250</f>
        <v>0</v>
      </c>
      <c r="K68" s="163"/>
    </row>
    <row r="69" spans="2:11" s="8" customFormat="1" ht="21.75" customHeight="1">
      <c r="B69" s="157"/>
      <c r="C69" s="158"/>
      <c r="D69" s="159" t="s">
        <v>112</v>
      </c>
      <c r="E69" s="160"/>
      <c r="F69" s="160"/>
      <c r="G69" s="160"/>
      <c r="H69" s="160"/>
      <c r="I69" s="161"/>
      <c r="J69" s="162">
        <f>J264</f>
        <v>0</v>
      </c>
      <c r="K69" s="163"/>
    </row>
    <row r="70" spans="2:11" s="7" customFormat="1" ht="24.95" customHeight="1">
      <c r="B70" s="150"/>
      <c r="C70" s="151"/>
      <c r="D70" s="152" t="s">
        <v>113</v>
      </c>
      <c r="E70" s="153"/>
      <c r="F70" s="153"/>
      <c r="G70" s="153"/>
      <c r="H70" s="153"/>
      <c r="I70" s="154"/>
      <c r="J70" s="155">
        <f>J268</f>
        <v>0</v>
      </c>
      <c r="K70" s="156"/>
    </row>
    <row r="71" spans="2:11" s="8" customFormat="1" ht="19.899999999999999" customHeight="1">
      <c r="B71" s="157"/>
      <c r="C71" s="158"/>
      <c r="D71" s="159" t="s">
        <v>114</v>
      </c>
      <c r="E71" s="160"/>
      <c r="F71" s="160"/>
      <c r="G71" s="160"/>
      <c r="H71" s="160"/>
      <c r="I71" s="161"/>
      <c r="J71" s="162">
        <f>J269</f>
        <v>0</v>
      </c>
      <c r="K71" s="163"/>
    </row>
    <row r="72" spans="2:11" s="8" customFormat="1" ht="19.899999999999999" customHeight="1">
      <c r="B72" s="157"/>
      <c r="C72" s="158"/>
      <c r="D72" s="159" t="s">
        <v>115</v>
      </c>
      <c r="E72" s="160"/>
      <c r="F72" s="160"/>
      <c r="G72" s="160"/>
      <c r="H72" s="160"/>
      <c r="I72" s="161"/>
      <c r="J72" s="162">
        <f>J276</f>
        <v>0</v>
      </c>
      <c r="K72" s="163"/>
    </row>
    <row r="73" spans="2:11" s="8" customFormat="1" ht="19.899999999999999" customHeight="1">
      <c r="B73" s="157"/>
      <c r="C73" s="158"/>
      <c r="D73" s="159" t="s">
        <v>116</v>
      </c>
      <c r="E73" s="160"/>
      <c r="F73" s="160"/>
      <c r="G73" s="160"/>
      <c r="H73" s="160"/>
      <c r="I73" s="161"/>
      <c r="J73" s="162">
        <f>J291</f>
        <v>0</v>
      </c>
      <c r="K73" s="163"/>
    </row>
    <row r="74" spans="2:11" s="8" customFormat="1" ht="19.899999999999999" customHeight="1">
      <c r="B74" s="157"/>
      <c r="C74" s="158"/>
      <c r="D74" s="159" t="s">
        <v>117</v>
      </c>
      <c r="E74" s="160"/>
      <c r="F74" s="160"/>
      <c r="G74" s="160"/>
      <c r="H74" s="160"/>
      <c r="I74" s="161"/>
      <c r="J74" s="162">
        <f>J373</f>
        <v>0</v>
      </c>
      <c r="K74" s="163"/>
    </row>
    <row r="75" spans="2:11" s="8" customFormat="1" ht="19.899999999999999" customHeight="1">
      <c r="B75" s="157"/>
      <c r="C75" s="158"/>
      <c r="D75" s="159" t="s">
        <v>118</v>
      </c>
      <c r="E75" s="160"/>
      <c r="F75" s="160"/>
      <c r="G75" s="160"/>
      <c r="H75" s="160"/>
      <c r="I75" s="161"/>
      <c r="J75" s="162">
        <f>J386</f>
        <v>0</v>
      </c>
      <c r="K75" s="163"/>
    </row>
    <row r="76" spans="2:11" s="8" customFormat="1" ht="19.899999999999999" customHeight="1">
      <c r="B76" s="157"/>
      <c r="C76" s="158"/>
      <c r="D76" s="159" t="s">
        <v>119</v>
      </c>
      <c r="E76" s="160"/>
      <c r="F76" s="160"/>
      <c r="G76" s="160"/>
      <c r="H76" s="160"/>
      <c r="I76" s="161"/>
      <c r="J76" s="162">
        <f>J412</f>
        <v>0</v>
      </c>
      <c r="K76" s="163"/>
    </row>
    <row r="77" spans="2:11" s="8" customFormat="1" ht="19.899999999999999" customHeight="1">
      <c r="B77" s="157"/>
      <c r="C77" s="158"/>
      <c r="D77" s="159" t="s">
        <v>120</v>
      </c>
      <c r="E77" s="160"/>
      <c r="F77" s="160"/>
      <c r="G77" s="160"/>
      <c r="H77" s="160"/>
      <c r="I77" s="161"/>
      <c r="J77" s="162">
        <f>J438</f>
        <v>0</v>
      </c>
      <c r="K77" s="163"/>
    </row>
    <row r="78" spans="2:11" s="7" customFormat="1" ht="24.95" customHeight="1">
      <c r="B78" s="150"/>
      <c r="C78" s="151"/>
      <c r="D78" s="152" t="s">
        <v>121</v>
      </c>
      <c r="E78" s="153"/>
      <c r="F78" s="153"/>
      <c r="G78" s="153"/>
      <c r="H78" s="153"/>
      <c r="I78" s="154"/>
      <c r="J78" s="155">
        <f>J451</f>
        <v>0</v>
      </c>
      <c r="K78" s="156"/>
    </row>
    <row r="79" spans="2:11" s="1" customFormat="1" ht="21.75" customHeight="1">
      <c r="B79" s="42"/>
      <c r="C79" s="43"/>
      <c r="D79" s="43"/>
      <c r="E79" s="43"/>
      <c r="F79" s="43"/>
      <c r="G79" s="43"/>
      <c r="H79" s="43"/>
      <c r="I79" s="119"/>
      <c r="J79" s="43"/>
      <c r="K79" s="46"/>
    </row>
    <row r="80" spans="2:11" s="1" customFormat="1" ht="6.95" customHeight="1">
      <c r="B80" s="57"/>
      <c r="C80" s="58"/>
      <c r="D80" s="58"/>
      <c r="E80" s="58"/>
      <c r="F80" s="58"/>
      <c r="G80" s="58"/>
      <c r="H80" s="58"/>
      <c r="I80" s="140"/>
      <c r="J80" s="58"/>
      <c r="K80" s="59"/>
    </row>
    <row r="84" spans="2:12" s="1" customFormat="1" ht="6.95" customHeight="1">
      <c r="B84" s="60"/>
      <c r="C84" s="61"/>
      <c r="D84" s="61"/>
      <c r="E84" s="61"/>
      <c r="F84" s="61"/>
      <c r="G84" s="61"/>
      <c r="H84" s="61"/>
      <c r="I84" s="143"/>
      <c r="J84" s="61"/>
      <c r="K84" s="61"/>
      <c r="L84" s="62"/>
    </row>
    <row r="85" spans="2:12" s="1" customFormat="1" ht="36.950000000000003" customHeight="1">
      <c r="B85" s="42"/>
      <c r="C85" s="63" t="s">
        <v>122</v>
      </c>
      <c r="D85" s="64"/>
      <c r="E85" s="64"/>
      <c r="F85" s="64"/>
      <c r="G85" s="64"/>
      <c r="H85" s="64"/>
      <c r="I85" s="164"/>
      <c r="J85" s="64"/>
      <c r="K85" s="64"/>
      <c r="L85" s="62"/>
    </row>
    <row r="86" spans="2:12" s="1" customFormat="1" ht="6.95" customHeight="1">
      <c r="B86" s="42"/>
      <c r="C86" s="64"/>
      <c r="D86" s="64"/>
      <c r="E86" s="64"/>
      <c r="F86" s="64"/>
      <c r="G86" s="64"/>
      <c r="H86" s="64"/>
      <c r="I86" s="164"/>
      <c r="J86" s="64"/>
      <c r="K86" s="64"/>
      <c r="L86" s="62"/>
    </row>
    <row r="87" spans="2:12" s="1" customFormat="1" ht="14.45" customHeight="1">
      <c r="B87" s="42"/>
      <c r="C87" s="66" t="s">
        <v>18</v>
      </c>
      <c r="D87" s="64"/>
      <c r="E87" s="64"/>
      <c r="F87" s="64"/>
      <c r="G87" s="64"/>
      <c r="H87" s="64"/>
      <c r="I87" s="164"/>
      <c r="J87" s="64"/>
      <c r="K87" s="64"/>
      <c r="L87" s="62"/>
    </row>
    <row r="88" spans="2:12" s="1" customFormat="1" ht="22.5" customHeight="1">
      <c r="B88" s="42"/>
      <c r="C88" s="64"/>
      <c r="D88" s="64"/>
      <c r="E88" s="413" t="str">
        <f>E7</f>
        <v>Výměna oken v budově školy, pav. A, Karlovarská 99, Plzeň</v>
      </c>
      <c r="F88" s="414"/>
      <c r="G88" s="414"/>
      <c r="H88" s="414"/>
      <c r="I88" s="164"/>
      <c r="J88" s="64"/>
      <c r="K88" s="64"/>
      <c r="L88" s="62"/>
    </row>
    <row r="89" spans="2:12" s="1" customFormat="1" ht="14.45" customHeight="1">
      <c r="B89" s="42"/>
      <c r="C89" s="66" t="s">
        <v>93</v>
      </c>
      <c r="D89" s="64"/>
      <c r="E89" s="64"/>
      <c r="F89" s="64"/>
      <c r="G89" s="64"/>
      <c r="H89" s="64"/>
      <c r="I89" s="164"/>
      <c r="J89" s="64"/>
      <c r="K89" s="64"/>
      <c r="L89" s="62"/>
    </row>
    <row r="90" spans="2:12" s="1" customFormat="1" ht="23.25" customHeight="1">
      <c r="B90" s="42"/>
      <c r="C90" s="64"/>
      <c r="D90" s="64"/>
      <c r="E90" s="389" t="str">
        <f>E9</f>
        <v xml:space="preserve">2. - Západní strana + dokončení strany jižní </v>
      </c>
      <c r="F90" s="415"/>
      <c r="G90" s="415"/>
      <c r="H90" s="415"/>
      <c r="I90" s="164"/>
      <c r="J90" s="64"/>
      <c r="K90" s="64"/>
      <c r="L90" s="62"/>
    </row>
    <row r="91" spans="2:12" s="1" customFormat="1" ht="6.95" customHeight="1">
      <c r="B91" s="42"/>
      <c r="C91" s="64"/>
      <c r="D91" s="64"/>
      <c r="E91" s="64"/>
      <c r="F91" s="64"/>
      <c r="G91" s="64"/>
      <c r="H91" s="64"/>
      <c r="I91" s="164"/>
      <c r="J91" s="64"/>
      <c r="K91" s="64"/>
      <c r="L91" s="62"/>
    </row>
    <row r="92" spans="2:12" s="1" customFormat="1" ht="18" customHeight="1">
      <c r="B92" s="42"/>
      <c r="C92" s="66" t="s">
        <v>24</v>
      </c>
      <c r="D92" s="64"/>
      <c r="E92" s="64"/>
      <c r="F92" s="165" t="str">
        <f>F12</f>
        <v>Karlovarská 1210/99, Plzeň</v>
      </c>
      <c r="G92" s="64"/>
      <c r="H92" s="64"/>
      <c r="I92" s="166" t="s">
        <v>26</v>
      </c>
      <c r="J92" s="74" t="str">
        <f>IF(J12="","",J12)</f>
        <v>1. 5. 2017</v>
      </c>
      <c r="K92" s="64"/>
      <c r="L92" s="62"/>
    </row>
    <row r="93" spans="2:12" s="1" customFormat="1" ht="6.95" customHeight="1">
      <c r="B93" s="42"/>
      <c r="C93" s="64"/>
      <c r="D93" s="64"/>
      <c r="E93" s="64"/>
      <c r="F93" s="64"/>
      <c r="G93" s="64"/>
      <c r="H93" s="64"/>
      <c r="I93" s="164"/>
      <c r="J93" s="64"/>
      <c r="K93" s="64"/>
      <c r="L93" s="62"/>
    </row>
    <row r="94" spans="2:12" s="1" customFormat="1">
      <c r="B94" s="42"/>
      <c r="C94" s="66" t="s">
        <v>28</v>
      </c>
      <c r="D94" s="64"/>
      <c r="E94" s="64"/>
      <c r="F94" s="165" t="str">
        <f>E15</f>
        <v>SPŠ dopravní, Plzeň</v>
      </c>
      <c r="G94" s="64"/>
      <c r="H94" s="64"/>
      <c r="I94" s="166" t="s">
        <v>34</v>
      </c>
      <c r="J94" s="165" t="str">
        <f>E21</f>
        <v>PLANSTAV a.s.</v>
      </c>
      <c r="K94" s="64"/>
      <c r="L94" s="62"/>
    </row>
    <row r="95" spans="2:12" s="1" customFormat="1" ht="14.45" customHeight="1">
      <c r="B95" s="42"/>
      <c r="C95" s="66" t="s">
        <v>32</v>
      </c>
      <c r="D95" s="64"/>
      <c r="E95" s="64"/>
      <c r="F95" s="165" t="str">
        <f>IF(E18="","",E18)</f>
        <v/>
      </c>
      <c r="G95" s="64"/>
      <c r="H95" s="64"/>
      <c r="I95" s="164"/>
      <c r="J95" s="64"/>
      <c r="K95" s="64"/>
      <c r="L95" s="62"/>
    </row>
    <row r="96" spans="2:12" s="1" customFormat="1" ht="10.35" customHeight="1">
      <c r="B96" s="42"/>
      <c r="C96" s="64"/>
      <c r="D96" s="64"/>
      <c r="E96" s="64"/>
      <c r="F96" s="64"/>
      <c r="G96" s="64"/>
      <c r="H96" s="64"/>
      <c r="I96" s="164"/>
      <c r="J96" s="64"/>
      <c r="K96" s="64"/>
      <c r="L96" s="62"/>
    </row>
    <row r="97" spans="2:65" s="9" customFormat="1" ht="29.25" customHeight="1">
      <c r="B97" s="167"/>
      <c r="C97" s="168" t="s">
        <v>123</v>
      </c>
      <c r="D97" s="169" t="s">
        <v>58</v>
      </c>
      <c r="E97" s="169" t="s">
        <v>54</v>
      </c>
      <c r="F97" s="169" t="s">
        <v>124</v>
      </c>
      <c r="G97" s="169" t="s">
        <v>125</v>
      </c>
      <c r="H97" s="169" t="s">
        <v>126</v>
      </c>
      <c r="I97" s="170" t="s">
        <v>127</v>
      </c>
      <c r="J97" s="169" t="s">
        <v>97</v>
      </c>
      <c r="K97" s="171" t="s">
        <v>128</v>
      </c>
      <c r="L97" s="172"/>
      <c r="M97" s="82" t="s">
        <v>129</v>
      </c>
      <c r="N97" s="83" t="s">
        <v>43</v>
      </c>
      <c r="O97" s="83" t="s">
        <v>130</v>
      </c>
      <c r="P97" s="83" t="s">
        <v>131</v>
      </c>
      <c r="Q97" s="83" t="s">
        <v>132</v>
      </c>
      <c r="R97" s="83" t="s">
        <v>133</v>
      </c>
      <c r="S97" s="83" t="s">
        <v>134</v>
      </c>
      <c r="T97" s="84" t="s">
        <v>135</v>
      </c>
    </row>
    <row r="98" spans="2:65" s="1" customFormat="1" ht="29.25" customHeight="1">
      <c r="B98" s="42"/>
      <c r="C98" s="88" t="s">
        <v>98</v>
      </c>
      <c r="D98" s="64"/>
      <c r="E98" s="64"/>
      <c r="F98" s="64"/>
      <c r="G98" s="64"/>
      <c r="H98" s="64"/>
      <c r="I98" s="164"/>
      <c r="J98" s="173">
        <f>BK98</f>
        <v>0</v>
      </c>
      <c r="K98" s="64"/>
      <c r="L98" s="62"/>
      <c r="M98" s="85"/>
      <c r="N98" s="86"/>
      <c r="O98" s="86"/>
      <c r="P98" s="174">
        <f>P99+P268+P451</f>
        <v>0</v>
      </c>
      <c r="Q98" s="86"/>
      <c r="R98" s="174">
        <f>R99+R268+R451</f>
        <v>4.1123396760000004</v>
      </c>
      <c r="S98" s="86"/>
      <c r="T98" s="175">
        <f>T99+T268+T451</f>
        <v>34.434457450000004</v>
      </c>
      <c r="AT98" s="25" t="s">
        <v>72</v>
      </c>
      <c r="AU98" s="25" t="s">
        <v>99</v>
      </c>
      <c r="BK98" s="176">
        <f>BK99+BK268+BK451</f>
        <v>0</v>
      </c>
    </row>
    <row r="99" spans="2:65" s="10" customFormat="1" ht="37.35" customHeight="1">
      <c r="B99" s="177"/>
      <c r="C99" s="178"/>
      <c r="D99" s="179" t="s">
        <v>72</v>
      </c>
      <c r="E99" s="180" t="s">
        <v>136</v>
      </c>
      <c r="F99" s="180" t="s">
        <v>137</v>
      </c>
      <c r="G99" s="178"/>
      <c r="H99" s="178"/>
      <c r="I99" s="181"/>
      <c r="J99" s="182">
        <f>BK99</f>
        <v>0</v>
      </c>
      <c r="K99" s="178"/>
      <c r="L99" s="183"/>
      <c r="M99" s="184"/>
      <c r="N99" s="185"/>
      <c r="O99" s="185"/>
      <c r="P99" s="186">
        <f>P100+P141</f>
        <v>0</v>
      </c>
      <c r="Q99" s="185"/>
      <c r="R99" s="186">
        <f>R100+R141</f>
        <v>3.3691457000000002</v>
      </c>
      <c r="S99" s="185"/>
      <c r="T99" s="187">
        <f>T100+T141</f>
        <v>34.229970000000002</v>
      </c>
      <c r="AR99" s="188" t="s">
        <v>81</v>
      </c>
      <c r="AT99" s="189" t="s">
        <v>72</v>
      </c>
      <c r="AU99" s="189" t="s">
        <v>73</v>
      </c>
      <c r="AY99" s="188" t="s">
        <v>138</v>
      </c>
      <c r="BK99" s="190">
        <f>BK100+BK141</f>
        <v>0</v>
      </c>
    </row>
    <row r="100" spans="2:65" s="10" customFormat="1" ht="19.899999999999999" customHeight="1">
      <c r="B100" s="177"/>
      <c r="C100" s="178"/>
      <c r="D100" s="179" t="s">
        <v>72</v>
      </c>
      <c r="E100" s="191" t="s">
        <v>139</v>
      </c>
      <c r="F100" s="191" t="s">
        <v>140</v>
      </c>
      <c r="G100" s="178"/>
      <c r="H100" s="178"/>
      <c r="I100" s="181"/>
      <c r="J100" s="192">
        <f>BK100</f>
        <v>0</v>
      </c>
      <c r="K100" s="178"/>
      <c r="L100" s="183"/>
      <c r="M100" s="184"/>
      <c r="N100" s="185"/>
      <c r="O100" s="185"/>
      <c r="P100" s="186">
        <f>P101+P127+P134</f>
        <v>0</v>
      </c>
      <c r="Q100" s="185"/>
      <c r="R100" s="186">
        <f>R101+R127+R134</f>
        <v>3.3412724000000003</v>
      </c>
      <c r="S100" s="185"/>
      <c r="T100" s="187">
        <f>T101+T127+T134</f>
        <v>0</v>
      </c>
      <c r="AR100" s="188" t="s">
        <v>81</v>
      </c>
      <c r="AT100" s="189" t="s">
        <v>72</v>
      </c>
      <c r="AU100" s="189" t="s">
        <v>81</v>
      </c>
      <c r="AY100" s="188" t="s">
        <v>138</v>
      </c>
      <c r="BK100" s="190">
        <f>BK101+BK127+BK134</f>
        <v>0</v>
      </c>
    </row>
    <row r="101" spans="2:65" s="10" customFormat="1" ht="14.85" customHeight="1">
      <c r="B101" s="177"/>
      <c r="C101" s="178"/>
      <c r="D101" s="193" t="s">
        <v>72</v>
      </c>
      <c r="E101" s="194" t="s">
        <v>141</v>
      </c>
      <c r="F101" s="194" t="s">
        <v>142</v>
      </c>
      <c r="G101" s="178"/>
      <c r="H101" s="178"/>
      <c r="I101" s="181"/>
      <c r="J101" s="195">
        <f>BK101</f>
        <v>0</v>
      </c>
      <c r="K101" s="178"/>
      <c r="L101" s="183"/>
      <c r="M101" s="184"/>
      <c r="N101" s="185"/>
      <c r="O101" s="185"/>
      <c r="P101" s="186">
        <f>SUM(P102:P126)</f>
        <v>0</v>
      </c>
      <c r="Q101" s="185"/>
      <c r="R101" s="186">
        <f>SUM(R102:R126)</f>
        <v>2.0080621999999999</v>
      </c>
      <c r="S101" s="185"/>
      <c r="T101" s="187">
        <f>SUM(T102:T126)</f>
        <v>0</v>
      </c>
      <c r="AR101" s="188" t="s">
        <v>81</v>
      </c>
      <c r="AT101" s="189" t="s">
        <v>72</v>
      </c>
      <c r="AU101" s="189" t="s">
        <v>83</v>
      </c>
      <c r="AY101" s="188" t="s">
        <v>138</v>
      </c>
      <c r="BK101" s="190">
        <f>SUM(BK102:BK126)</f>
        <v>0</v>
      </c>
    </row>
    <row r="102" spans="2:65" s="1" customFormat="1" ht="22.5" customHeight="1">
      <c r="B102" s="42"/>
      <c r="C102" s="196" t="s">
        <v>81</v>
      </c>
      <c r="D102" s="196" t="s">
        <v>143</v>
      </c>
      <c r="E102" s="197" t="s">
        <v>144</v>
      </c>
      <c r="F102" s="198" t="s">
        <v>145</v>
      </c>
      <c r="G102" s="199" t="s">
        <v>146</v>
      </c>
      <c r="H102" s="200">
        <v>17.52</v>
      </c>
      <c r="I102" s="201"/>
      <c r="J102" s="202">
        <f>ROUND(I102*H102,2)</f>
        <v>0</v>
      </c>
      <c r="K102" s="198" t="s">
        <v>147</v>
      </c>
      <c r="L102" s="62"/>
      <c r="M102" s="203" t="s">
        <v>23</v>
      </c>
      <c r="N102" s="204" t="s">
        <v>44</v>
      </c>
      <c r="O102" s="43"/>
      <c r="P102" s="205">
        <f>O102*H102</f>
        <v>0</v>
      </c>
      <c r="Q102" s="205">
        <v>4.8900000000000002E-3</v>
      </c>
      <c r="R102" s="205">
        <f>Q102*H102</f>
        <v>8.5672800000000007E-2</v>
      </c>
      <c r="S102" s="205">
        <v>0</v>
      </c>
      <c r="T102" s="206">
        <f>S102*H102</f>
        <v>0</v>
      </c>
      <c r="AR102" s="25" t="s">
        <v>148</v>
      </c>
      <c r="AT102" s="25" t="s">
        <v>143</v>
      </c>
      <c r="AU102" s="25" t="s">
        <v>149</v>
      </c>
      <c r="AY102" s="25" t="s">
        <v>138</v>
      </c>
      <c r="BE102" s="207">
        <f>IF(N102="základní",J102,0)</f>
        <v>0</v>
      </c>
      <c r="BF102" s="207">
        <f>IF(N102="snížená",J102,0)</f>
        <v>0</v>
      </c>
      <c r="BG102" s="207">
        <f>IF(N102="zákl. přenesená",J102,0)</f>
        <v>0</v>
      </c>
      <c r="BH102" s="207">
        <f>IF(N102="sníž. přenesená",J102,0)</f>
        <v>0</v>
      </c>
      <c r="BI102" s="207">
        <f>IF(N102="nulová",J102,0)</f>
        <v>0</v>
      </c>
      <c r="BJ102" s="25" t="s">
        <v>81</v>
      </c>
      <c r="BK102" s="207">
        <f>ROUND(I102*H102,2)</f>
        <v>0</v>
      </c>
      <c r="BL102" s="25" t="s">
        <v>148</v>
      </c>
      <c r="BM102" s="25" t="s">
        <v>150</v>
      </c>
    </row>
    <row r="103" spans="2:65" s="1" customFormat="1" ht="27">
      <c r="B103" s="42"/>
      <c r="C103" s="64"/>
      <c r="D103" s="208" t="s">
        <v>151</v>
      </c>
      <c r="E103" s="64"/>
      <c r="F103" s="209" t="s">
        <v>152</v>
      </c>
      <c r="G103" s="64"/>
      <c r="H103" s="64"/>
      <c r="I103" s="164"/>
      <c r="J103" s="64"/>
      <c r="K103" s="64"/>
      <c r="L103" s="62"/>
      <c r="M103" s="210"/>
      <c r="N103" s="43"/>
      <c r="O103" s="43"/>
      <c r="P103" s="43"/>
      <c r="Q103" s="43"/>
      <c r="R103" s="43"/>
      <c r="S103" s="43"/>
      <c r="T103" s="79"/>
      <c r="AT103" s="25" t="s">
        <v>151</v>
      </c>
      <c r="AU103" s="25" t="s">
        <v>149</v>
      </c>
    </row>
    <row r="104" spans="2:65" s="1" customFormat="1" ht="27">
      <c r="B104" s="42"/>
      <c r="C104" s="64"/>
      <c r="D104" s="208" t="s">
        <v>153</v>
      </c>
      <c r="E104" s="64"/>
      <c r="F104" s="211" t="s">
        <v>154</v>
      </c>
      <c r="G104" s="64"/>
      <c r="H104" s="64"/>
      <c r="I104" s="164"/>
      <c r="J104" s="64"/>
      <c r="K104" s="64"/>
      <c r="L104" s="62"/>
      <c r="M104" s="210"/>
      <c r="N104" s="43"/>
      <c r="O104" s="43"/>
      <c r="P104" s="43"/>
      <c r="Q104" s="43"/>
      <c r="R104" s="43"/>
      <c r="S104" s="43"/>
      <c r="T104" s="79"/>
      <c r="AT104" s="25" t="s">
        <v>153</v>
      </c>
      <c r="AU104" s="25" t="s">
        <v>149</v>
      </c>
    </row>
    <row r="105" spans="2:65" s="11" customFormat="1" ht="13.5">
      <c r="B105" s="212"/>
      <c r="C105" s="213"/>
      <c r="D105" s="208" t="s">
        <v>155</v>
      </c>
      <c r="E105" s="214" t="s">
        <v>23</v>
      </c>
      <c r="F105" s="215" t="s">
        <v>156</v>
      </c>
      <c r="G105" s="213"/>
      <c r="H105" s="216" t="s">
        <v>23</v>
      </c>
      <c r="I105" s="217"/>
      <c r="J105" s="213"/>
      <c r="K105" s="213"/>
      <c r="L105" s="218"/>
      <c r="M105" s="219"/>
      <c r="N105" s="220"/>
      <c r="O105" s="220"/>
      <c r="P105" s="220"/>
      <c r="Q105" s="220"/>
      <c r="R105" s="220"/>
      <c r="S105" s="220"/>
      <c r="T105" s="221"/>
      <c r="AT105" s="222" t="s">
        <v>155</v>
      </c>
      <c r="AU105" s="222" t="s">
        <v>149</v>
      </c>
      <c r="AV105" s="11" t="s">
        <v>81</v>
      </c>
      <c r="AW105" s="11" t="s">
        <v>36</v>
      </c>
      <c r="AX105" s="11" t="s">
        <v>73</v>
      </c>
      <c r="AY105" s="222" t="s">
        <v>138</v>
      </c>
    </row>
    <row r="106" spans="2:65" s="12" customFormat="1" ht="13.5">
      <c r="B106" s="223"/>
      <c r="C106" s="224"/>
      <c r="D106" s="208" t="s">
        <v>155</v>
      </c>
      <c r="E106" s="225" t="s">
        <v>23</v>
      </c>
      <c r="F106" s="226" t="s">
        <v>157</v>
      </c>
      <c r="G106" s="224"/>
      <c r="H106" s="227">
        <v>17.52</v>
      </c>
      <c r="I106" s="228"/>
      <c r="J106" s="224"/>
      <c r="K106" s="224"/>
      <c r="L106" s="229"/>
      <c r="M106" s="230"/>
      <c r="N106" s="231"/>
      <c r="O106" s="231"/>
      <c r="P106" s="231"/>
      <c r="Q106" s="231"/>
      <c r="R106" s="231"/>
      <c r="S106" s="231"/>
      <c r="T106" s="232"/>
      <c r="AT106" s="233" t="s">
        <v>155</v>
      </c>
      <c r="AU106" s="233" t="s">
        <v>149</v>
      </c>
      <c r="AV106" s="12" t="s">
        <v>83</v>
      </c>
      <c r="AW106" s="12" t="s">
        <v>36</v>
      </c>
      <c r="AX106" s="12" t="s">
        <v>73</v>
      </c>
      <c r="AY106" s="233" t="s">
        <v>138</v>
      </c>
    </row>
    <row r="107" spans="2:65" s="13" customFormat="1" ht="13.5">
      <c r="B107" s="234"/>
      <c r="C107" s="235"/>
      <c r="D107" s="236" t="s">
        <v>155</v>
      </c>
      <c r="E107" s="237" t="s">
        <v>23</v>
      </c>
      <c r="F107" s="238" t="s">
        <v>158</v>
      </c>
      <c r="G107" s="235"/>
      <c r="H107" s="239">
        <v>17.52</v>
      </c>
      <c r="I107" s="240"/>
      <c r="J107" s="235"/>
      <c r="K107" s="235"/>
      <c r="L107" s="241"/>
      <c r="M107" s="242"/>
      <c r="N107" s="243"/>
      <c r="O107" s="243"/>
      <c r="P107" s="243"/>
      <c r="Q107" s="243"/>
      <c r="R107" s="243"/>
      <c r="S107" s="243"/>
      <c r="T107" s="244"/>
      <c r="AT107" s="245" t="s">
        <v>155</v>
      </c>
      <c r="AU107" s="245" t="s">
        <v>149</v>
      </c>
      <c r="AV107" s="13" t="s">
        <v>148</v>
      </c>
      <c r="AW107" s="13" t="s">
        <v>36</v>
      </c>
      <c r="AX107" s="13" t="s">
        <v>81</v>
      </c>
      <c r="AY107" s="245" t="s">
        <v>138</v>
      </c>
    </row>
    <row r="108" spans="2:65" s="1" customFormat="1" ht="22.5" customHeight="1">
      <c r="B108" s="42"/>
      <c r="C108" s="196" t="s">
        <v>83</v>
      </c>
      <c r="D108" s="196" t="s">
        <v>143</v>
      </c>
      <c r="E108" s="197" t="s">
        <v>159</v>
      </c>
      <c r="F108" s="198" t="s">
        <v>160</v>
      </c>
      <c r="G108" s="199" t="s">
        <v>146</v>
      </c>
      <c r="H108" s="200">
        <v>17.52</v>
      </c>
      <c r="I108" s="201"/>
      <c r="J108" s="202">
        <f>ROUND(I108*H108,2)</f>
        <v>0</v>
      </c>
      <c r="K108" s="198" t="s">
        <v>147</v>
      </c>
      <c r="L108" s="62"/>
      <c r="M108" s="203" t="s">
        <v>23</v>
      </c>
      <c r="N108" s="204" t="s">
        <v>44</v>
      </c>
      <c r="O108" s="43"/>
      <c r="P108" s="205">
        <f>O108*H108</f>
        <v>0</v>
      </c>
      <c r="Q108" s="205">
        <v>2E-3</v>
      </c>
      <c r="R108" s="205">
        <f>Q108*H108</f>
        <v>3.5040000000000002E-2</v>
      </c>
      <c r="S108" s="205">
        <v>0</v>
      </c>
      <c r="T108" s="206">
        <f>S108*H108</f>
        <v>0</v>
      </c>
      <c r="AR108" s="25" t="s">
        <v>148</v>
      </c>
      <c r="AT108" s="25" t="s">
        <v>143</v>
      </c>
      <c r="AU108" s="25" t="s">
        <v>149</v>
      </c>
      <c r="AY108" s="25" t="s">
        <v>138</v>
      </c>
      <c r="BE108" s="207">
        <f>IF(N108="základní",J108,0)</f>
        <v>0</v>
      </c>
      <c r="BF108" s="207">
        <f>IF(N108="snížená",J108,0)</f>
        <v>0</v>
      </c>
      <c r="BG108" s="207">
        <f>IF(N108="zákl. přenesená",J108,0)</f>
        <v>0</v>
      </c>
      <c r="BH108" s="207">
        <f>IF(N108="sníž. přenesená",J108,0)</f>
        <v>0</v>
      </c>
      <c r="BI108" s="207">
        <f>IF(N108="nulová",J108,0)</f>
        <v>0</v>
      </c>
      <c r="BJ108" s="25" t="s">
        <v>81</v>
      </c>
      <c r="BK108" s="207">
        <f>ROUND(I108*H108,2)</f>
        <v>0</v>
      </c>
      <c r="BL108" s="25" t="s">
        <v>148</v>
      </c>
      <c r="BM108" s="25" t="s">
        <v>161</v>
      </c>
    </row>
    <row r="109" spans="2:65" s="1" customFormat="1" ht="13.5">
      <c r="B109" s="42"/>
      <c r="C109" s="64"/>
      <c r="D109" s="208" t="s">
        <v>151</v>
      </c>
      <c r="E109" s="64"/>
      <c r="F109" s="209" t="s">
        <v>162</v>
      </c>
      <c r="G109" s="64"/>
      <c r="H109" s="64"/>
      <c r="I109" s="164"/>
      <c r="J109" s="64"/>
      <c r="K109" s="64"/>
      <c r="L109" s="62"/>
      <c r="M109" s="210"/>
      <c r="N109" s="43"/>
      <c r="O109" s="43"/>
      <c r="P109" s="43"/>
      <c r="Q109" s="43"/>
      <c r="R109" s="43"/>
      <c r="S109" s="43"/>
      <c r="T109" s="79"/>
      <c r="AT109" s="25" t="s">
        <v>151</v>
      </c>
      <c r="AU109" s="25" t="s">
        <v>149</v>
      </c>
    </row>
    <row r="110" spans="2:65" s="1" customFormat="1" ht="54">
      <c r="B110" s="42"/>
      <c r="C110" s="64"/>
      <c r="D110" s="236" t="s">
        <v>153</v>
      </c>
      <c r="E110" s="64"/>
      <c r="F110" s="246" t="s">
        <v>163</v>
      </c>
      <c r="G110" s="64"/>
      <c r="H110" s="64"/>
      <c r="I110" s="164"/>
      <c r="J110" s="64"/>
      <c r="K110" s="64"/>
      <c r="L110" s="62"/>
      <c r="M110" s="210"/>
      <c r="N110" s="43"/>
      <c r="O110" s="43"/>
      <c r="P110" s="43"/>
      <c r="Q110" s="43"/>
      <c r="R110" s="43"/>
      <c r="S110" s="43"/>
      <c r="T110" s="79"/>
      <c r="AT110" s="25" t="s">
        <v>153</v>
      </c>
      <c r="AU110" s="25" t="s">
        <v>149</v>
      </c>
    </row>
    <row r="111" spans="2:65" s="1" customFormat="1" ht="22.5" customHeight="1">
      <c r="B111" s="42"/>
      <c r="C111" s="196" t="s">
        <v>149</v>
      </c>
      <c r="D111" s="196" t="s">
        <v>143</v>
      </c>
      <c r="E111" s="197" t="s">
        <v>164</v>
      </c>
      <c r="F111" s="198" t="s">
        <v>165</v>
      </c>
      <c r="G111" s="199" t="s">
        <v>146</v>
      </c>
      <c r="H111" s="200">
        <v>49.64</v>
      </c>
      <c r="I111" s="201"/>
      <c r="J111" s="202">
        <f>ROUND(I111*H111,2)</f>
        <v>0</v>
      </c>
      <c r="K111" s="198" t="s">
        <v>147</v>
      </c>
      <c r="L111" s="62"/>
      <c r="M111" s="203" t="s">
        <v>23</v>
      </c>
      <c r="N111" s="204" t="s">
        <v>44</v>
      </c>
      <c r="O111" s="43"/>
      <c r="P111" s="205">
        <f>O111*H111</f>
        <v>0</v>
      </c>
      <c r="Q111" s="205">
        <v>4.8900000000000002E-3</v>
      </c>
      <c r="R111" s="205">
        <f>Q111*H111</f>
        <v>0.24273960000000003</v>
      </c>
      <c r="S111" s="205">
        <v>0</v>
      </c>
      <c r="T111" s="206">
        <f>S111*H111</f>
        <v>0</v>
      </c>
      <c r="AR111" s="25" t="s">
        <v>148</v>
      </c>
      <c r="AT111" s="25" t="s">
        <v>143</v>
      </c>
      <c r="AU111" s="25" t="s">
        <v>149</v>
      </c>
      <c r="AY111" s="25" t="s">
        <v>138</v>
      </c>
      <c r="BE111" s="207">
        <f>IF(N111="základní",J111,0)</f>
        <v>0</v>
      </c>
      <c r="BF111" s="207">
        <f>IF(N111="snížená",J111,0)</f>
        <v>0</v>
      </c>
      <c r="BG111" s="207">
        <f>IF(N111="zákl. přenesená",J111,0)</f>
        <v>0</v>
      </c>
      <c r="BH111" s="207">
        <f>IF(N111="sníž. přenesená",J111,0)</f>
        <v>0</v>
      </c>
      <c r="BI111" s="207">
        <f>IF(N111="nulová",J111,0)</f>
        <v>0</v>
      </c>
      <c r="BJ111" s="25" t="s">
        <v>81</v>
      </c>
      <c r="BK111" s="207">
        <f>ROUND(I111*H111,2)</f>
        <v>0</v>
      </c>
      <c r="BL111" s="25" t="s">
        <v>148</v>
      </c>
      <c r="BM111" s="25" t="s">
        <v>166</v>
      </c>
    </row>
    <row r="112" spans="2:65" s="1" customFormat="1" ht="27">
      <c r="B112" s="42"/>
      <c r="C112" s="64"/>
      <c r="D112" s="208" t="s">
        <v>151</v>
      </c>
      <c r="E112" s="64"/>
      <c r="F112" s="209" t="s">
        <v>167</v>
      </c>
      <c r="G112" s="64"/>
      <c r="H112" s="64"/>
      <c r="I112" s="164"/>
      <c r="J112" s="64"/>
      <c r="K112" s="64"/>
      <c r="L112" s="62"/>
      <c r="M112" s="210"/>
      <c r="N112" s="43"/>
      <c r="O112" s="43"/>
      <c r="P112" s="43"/>
      <c r="Q112" s="43"/>
      <c r="R112" s="43"/>
      <c r="S112" s="43"/>
      <c r="T112" s="79"/>
      <c r="AT112" s="25" t="s">
        <v>151</v>
      </c>
      <c r="AU112" s="25" t="s">
        <v>149</v>
      </c>
    </row>
    <row r="113" spans="2:65" s="1" customFormat="1" ht="27">
      <c r="B113" s="42"/>
      <c r="C113" s="64"/>
      <c r="D113" s="208" t="s">
        <v>153</v>
      </c>
      <c r="E113" s="64"/>
      <c r="F113" s="211" t="s">
        <v>154</v>
      </c>
      <c r="G113" s="64"/>
      <c r="H113" s="64"/>
      <c r="I113" s="164"/>
      <c r="J113" s="64"/>
      <c r="K113" s="64"/>
      <c r="L113" s="62"/>
      <c r="M113" s="210"/>
      <c r="N113" s="43"/>
      <c r="O113" s="43"/>
      <c r="P113" s="43"/>
      <c r="Q113" s="43"/>
      <c r="R113" s="43"/>
      <c r="S113" s="43"/>
      <c r="T113" s="79"/>
      <c r="AT113" s="25" t="s">
        <v>153</v>
      </c>
      <c r="AU113" s="25" t="s">
        <v>149</v>
      </c>
    </row>
    <row r="114" spans="2:65" s="11" customFormat="1" ht="13.5">
      <c r="B114" s="212"/>
      <c r="C114" s="213"/>
      <c r="D114" s="208" t="s">
        <v>155</v>
      </c>
      <c r="E114" s="214" t="s">
        <v>23</v>
      </c>
      <c r="F114" s="215" t="s">
        <v>168</v>
      </c>
      <c r="G114" s="213"/>
      <c r="H114" s="216" t="s">
        <v>23</v>
      </c>
      <c r="I114" s="217"/>
      <c r="J114" s="213"/>
      <c r="K114" s="213"/>
      <c r="L114" s="218"/>
      <c r="M114" s="219"/>
      <c r="N114" s="220"/>
      <c r="O114" s="220"/>
      <c r="P114" s="220"/>
      <c r="Q114" s="220"/>
      <c r="R114" s="220"/>
      <c r="S114" s="220"/>
      <c r="T114" s="221"/>
      <c r="AT114" s="222" t="s">
        <v>155</v>
      </c>
      <c r="AU114" s="222" t="s">
        <v>149</v>
      </c>
      <c r="AV114" s="11" t="s">
        <v>81</v>
      </c>
      <c r="AW114" s="11" t="s">
        <v>36</v>
      </c>
      <c r="AX114" s="11" t="s">
        <v>73</v>
      </c>
      <c r="AY114" s="222" t="s">
        <v>138</v>
      </c>
    </row>
    <row r="115" spans="2:65" s="12" customFormat="1" ht="13.5">
      <c r="B115" s="223"/>
      <c r="C115" s="224"/>
      <c r="D115" s="208" t="s">
        <v>155</v>
      </c>
      <c r="E115" s="225" t="s">
        <v>23</v>
      </c>
      <c r="F115" s="226" t="s">
        <v>169</v>
      </c>
      <c r="G115" s="224"/>
      <c r="H115" s="227">
        <v>49.64</v>
      </c>
      <c r="I115" s="228"/>
      <c r="J115" s="224"/>
      <c r="K115" s="224"/>
      <c r="L115" s="229"/>
      <c r="M115" s="230"/>
      <c r="N115" s="231"/>
      <c r="O115" s="231"/>
      <c r="P115" s="231"/>
      <c r="Q115" s="231"/>
      <c r="R115" s="231"/>
      <c r="S115" s="231"/>
      <c r="T115" s="232"/>
      <c r="AT115" s="233" t="s">
        <v>155</v>
      </c>
      <c r="AU115" s="233" t="s">
        <v>149</v>
      </c>
      <c r="AV115" s="12" t="s">
        <v>83</v>
      </c>
      <c r="AW115" s="12" t="s">
        <v>36</v>
      </c>
      <c r="AX115" s="12" t="s">
        <v>73</v>
      </c>
      <c r="AY115" s="233" t="s">
        <v>138</v>
      </c>
    </row>
    <row r="116" spans="2:65" s="13" customFormat="1" ht="13.5">
      <c r="B116" s="234"/>
      <c r="C116" s="235"/>
      <c r="D116" s="236" t="s">
        <v>155</v>
      </c>
      <c r="E116" s="237" t="s">
        <v>23</v>
      </c>
      <c r="F116" s="238" t="s">
        <v>158</v>
      </c>
      <c r="G116" s="235"/>
      <c r="H116" s="239">
        <v>49.64</v>
      </c>
      <c r="I116" s="240"/>
      <c r="J116" s="235"/>
      <c r="K116" s="235"/>
      <c r="L116" s="241"/>
      <c r="M116" s="242"/>
      <c r="N116" s="243"/>
      <c r="O116" s="243"/>
      <c r="P116" s="243"/>
      <c r="Q116" s="243"/>
      <c r="R116" s="243"/>
      <c r="S116" s="243"/>
      <c r="T116" s="244"/>
      <c r="AT116" s="245" t="s">
        <v>155</v>
      </c>
      <c r="AU116" s="245" t="s">
        <v>149</v>
      </c>
      <c r="AV116" s="13" t="s">
        <v>148</v>
      </c>
      <c r="AW116" s="13" t="s">
        <v>36</v>
      </c>
      <c r="AX116" s="13" t="s">
        <v>81</v>
      </c>
      <c r="AY116" s="245" t="s">
        <v>138</v>
      </c>
    </row>
    <row r="117" spans="2:65" s="1" customFormat="1" ht="22.5" customHeight="1">
      <c r="B117" s="42"/>
      <c r="C117" s="196" t="s">
        <v>148</v>
      </c>
      <c r="D117" s="196" t="s">
        <v>143</v>
      </c>
      <c r="E117" s="197" t="s">
        <v>170</v>
      </c>
      <c r="F117" s="198" t="s">
        <v>171</v>
      </c>
      <c r="G117" s="199" t="s">
        <v>146</v>
      </c>
      <c r="H117" s="200">
        <v>49.64</v>
      </c>
      <c r="I117" s="201"/>
      <c r="J117" s="202">
        <f>ROUND(I117*H117,2)</f>
        <v>0</v>
      </c>
      <c r="K117" s="198" t="s">
        <v>147</v>
      </c>
      <c r="L117" s="62"/>
      <c r="M117" s="203" t="s">
        <v>23</v>
      </c>
      <c r="N117" s="204" t="s">
        <v>44</v>
      </c>
      <c r="O117" s="43"/>
      <c r="P117" s="205">
        <f>O117*H117</f>
        <v>0</v>
      </c>
      <c r="Q117" s="205">
        <v>2E-3</v>
      </c>
      <c r="R117" s="205">
        <f>Q117*H117</f>
        <v>9.9280000000000007E-2</v>
      </c>
      <c r="S117" s="205">
        <v>0</v>
      </c>
      <c r="T117" s="206">
        <f>S117*H117</f>
        <v>0</v>
      </c>
      <c r="AR117" s="25" t="s">
        <v>148</v>
      </c>
      <c r="AT117" s="25" t="s">
        <v>143</v>
      </c>
      <c r="AU117" s="25" t="s">
        <v>149</v>
      </c>
      <c r="AY117" s="25" t="s">
        <v>138</v>
      </c>
      <c r="BE117" s="207">
        <f>IF(N117="základní",J117,0)</f>
        <v>0</v>
      </c>
      <c r="BF117" s="207">
        <f>IF(N117="snížená",J117,0)</f>
        <v>0</v>
      </c>
      <c r="BG117" s="207">
        <f>IF(N117="zákl. přenesená",J117,0)</f>
        <v>0</v>
      </c>
      <c r="BH117" s="207">
        <f>IF(N117="sníž. přenesená",J117,0)</f>
        <v>0</v>
      </c>
      <c r="BI117" s="207">
        <f>IF(N117="nulová",J117,0)</f>
        <v>0</v>
      </c>
      <c r="BJ117" s="25" t="s">
        <v>81</v>
      </c>
      <c r="BK117" s="207">
        <f>ROUND(I117*H117,2)</f>
        <v>0</v>
      </c>
      <c r="BL117" s="25" t="s">
        <v>148</v>
      </c>
      <c r="BM117" s="25" t="s">
        <v>172</v>
      </c>
    </row>
    <row r="118" spans="2:65" s="1" customFormat="1" ht="13.5">
      <c r="B118" s="42"/>
      <c r="C118" s="64"/>
      <c r="D118" s="208" t="s">
        <v>151</v>
      </c>
      <c r="E118" s="64"/>
      <c r="F118" s="209" t="s">
        <v>173</v>
      </c>
      <c r="G118" s="64"/>
      <c r="H118" s="64"/>
      <c r="I118" s="164"/>
      <c r="J118" s="64"/>
      <c r="K118" s="64"/>
      <c r="L118" s="62"/>
      <c r="M118" s="210"/>
      <c r="N118" s="43"/>
      <c r="O118" s="43"/>
      <c r="P118" s="43"/>
      <c r="Q118" s="43"/>
      <c r="R118" s="43"/>
      <c r="S118" s="43"/>
      <c r="T118" s="79"/>
      <c r="AT118" s="25" t="s">
        <v>151</v>
      </c>
      <c r="AU118" s="25" t="s">
        <v>149</v>
      </c>
    </row>
    <row r="119" spans="2:65" s="1" customFormat="1" ht="54">
      <c r="B119" s="42"/>
      <c r="C119" s="64"/>
      <c r="D119" s="236" t="s">
        <v>153</v>
      </c>
      <c r="E119" s="64"/>
      <c r="F119" s="246" t="s">
        <v>163</v>
      </c>
      <c r="G119" s="64"/>
      <c r="H119" s="64"/>
      <c r="I119" s="164"/>
      <c r="J119" s="64"/>
      <c r="K119" s="64"/>
      <c r="L119" s="62"/>
      <c r="M119" s="210"/>
      <c r="N119" s="43"/>
      <c r="O119" s="43"/>
      <c r="P119" s="43"/>
      <c r="Q119" s="43"/>
      <c r="R119" s="43"/>
      <c r="S119" s="43"/>
      <c r="T119" s="79"/>
      <c r="AT119" s="25" t="s">
        <v>153</v>
      </c>
      <c r="AU119" s="25" t="s">
        <v>149</v>
      </c>
    </row>
    <row r="120" spans="2:65" s="1" customFormat="1" ht="22.5" customHeight="1">
      <c r="B120" s="42"/>
      <c r="C120" s="196" t="s">
        <v>174</v>
      </c>
      <c r="D120" s="196" t="s">
        <v>143</v>
      </c>
      <c r="E120" s="197" t="s">
        <v>175</v>
      </c>
      <c r="F120" s="198" t="s">
        <v>176</v>
      </c>
      <c r="G120" s="199" t="s">
        <v>146</v>
      </c>
      <c r="H120" s="200">
        <v>31.81</v>
      </c>
      <c r="I120" s="201"/>
      <c r="J120" s="202">
        <f>ROUND(I120*H120,2)</f>
        <v>0</v>
      </c>
      <c r="K120" s="198" t="s">
        <v>147</v>
      </c>
      <c r="L120" s="62"/>
      <c r="M120" s="203" t="s">
        <v>23</v>
      </c>
      <c r="N120" s="204" t="s">
        <v>44</v>
      </c>
      <c r="O120" s="43"/>
      <c r="P120" s="205">
        <f>O120*H120</f>
        <v>0</v>
      </c>
      <c r="Q120" s="205">
        <v>3.3579999999999999E-2</v>
      </c>
      <c r="R120" s="205">
        <f>Q120*H120</f>
        <v>1.0681798</v>
      </c>
      <c r="S120" s="205">
        <v>0</v>
      </c>
      <c r="T120" s="206">
        <f>S120*H120</f>
        <v>0</v>
      </c>
      <c r="AR120" s="25" t="s">
        <v>148</v>
      </c>
      <c r="AT120" s="25" t="s">
        <v>143</v>
      </c>
      <c r="AU120" s="25" t="s">
        <v>149</v>
      </c>
      <c r="AY120" s="25" t="s">
        <v>138</v>
      </c>
      <c r="BE120" s="207">
        <f>IF(N120="základní",J120,0)</f>
        <v>0</v>
      </c>
      <c r="BF120" s="207">
        <f>IF(N120="snížená",J120,0)</f>
        <v>0</v>
      </c>
      <c r="BG120" s="207">
        <f>IF(N120="zákl. přenesená",J120,0)</f>
        <v>0</v>
      </c>
      <c r="BH120" s="207">
        <f>IF(N120="sníž. přenesená",J120,0)</f>
        <v>0</v>
      </c>
      <c r="BI120" s="207">
        <f>IF(N120="nulová",J120,0)</f>
        <v>0</v>
      </c>
      <c r="BJ120" s="25" t="s">
        <v>81</v>
      </c>
      <c r="BK120" s="207">
        <f>ROUND(I120*H120,2)</f>
        <v>0</v>
      </c>
      <c r="BL120" s="25" t="s">
        <v>148</v>
      </c>
      <c r="BM120" s="25" t="s">
        <v>177</v>
      </c>
    </row>
    <row r="121" spans="2:65" s="1" customFormat="1" ht="13.5">
      <c r="B121" s="42"/>
      <c r="C121" s="64"/>
      <c r="D121" s="208" t="s">
        <v>151</v>
      </c>
      <c r="E121" s="64"/>
      <c r="F121" s="209" t="s">
        <v>178</v>
      </c>
      <c r="G121" s="64"/>
      <c r="H121" s="64"/>
      <c r="I121" s="164"/>
      <c r="J121" s="64"/>
      <c r="K121" s="64"/>
      <c r="L121" s="62"/>
      <c r="M121" s="210"/>
      <c r="N121" s="43"/>
      <c r="O121" s="43"/>
      <c r="P121" s="43"/>
      <c r="Q121" s="43"/>
      <c r="R121" s="43"/>
      <c r="S121" s="43"/>
      <c r="T121" s="79"/>
      <c r="AT121" s="25" t="s">
        <v>151</v>
      </c>
      <c r="AU121" s="25" t="s">
        <v>149</v>
      </c>
    </row>
    <row r="122" spans="2:65" s="1" customFormat="1" ht="40.5">
      <c r="B122" s="42"/>
      <c r="C122" s="64"/>
      <c r="D122" s="208" t="s">
        <v>153</v>
      </c>
      <c r="E122" s="64"/>
      <c r="F122" s="211" t="s">
        <v>179</v>
      </c>
      <c r="G122" s="64"/>
      <c r="H122" s="64"/>
      <c r="I122" s="164"/>
      <c r="J122" s="64"/>
      <c r="K122" s="64"/>
      <c r="L122" s="62"/>
      <c r="M122" s="210"/>
      <c r="N122" s="43"/>
      <c r="O122" s="43"/>
      <c r="P122" s="43"/>
      <c r="Q122" s="43"/>
      <c r="R122" s="43"/>
      <c r="S122" s="43"/>
      <c r="T122" s="79"/>
      <c r="AT122" s="25" t="s">
        <v>153</v>
      </c>
      <c r="AU122" s="25" t="s">
        <v>149</v>
      </c>
    </row>
    <row r="123" spans="2:65" s="12" customFormat="1" ht="13.5">
      <c r="B123" s="223"/>
      <c r="C123" s="224"/>
      <c r="D123" s="236" t="s">
        <v>155</v>
      </c>
      <c r="E123" s="247" t="s">
        <v>23</v>
      </c>
      <c r="F123" s="248" t="s">
        <v>180</v>
      </c>
      <c r="G123" s="224"/>
      <c r="H123" s="249">
        <v>31.81</v>
      </c>
      <c r="I123" s="228"/>
      <c r="J123" s="224"/>
      <c r="K123" s="224"/>
      <c r="L123" s="229"/>
      <c r="M123" s="230"/>
      <c r="N123" s="231"/>
      <c r="O123" s="231"/>
      <c r="P123" s="231"/>
      <c r="Q123" s="231"/>
      <c r="R123" s="231"/>
      <c r="S123" s="231"/>
      <c r="T123" s="232"/>
      <c r="AT123" s="233" t="s">
        <v>155</v>
      </c>
      <c r="AU123" s="233" t="s">
        <v>149</v>
      </c>
      <c r="AV123" s="12" t="s">
        <v>83</v>
      </c>
      <c r="AW123" s="12" t="s">
        <v>36</v>
      </c>
      <c r="AX123" s="12" t="s">
        <v>81</v>
      </c>
      <c r="AY123" s="233" t="s">
        <v>138</v>
      </c>
    </row>
    <row r="124" spans="2:65" s="1" customFormat="1" ht="22.5" customHeight="1">
      <c r="B124" s="42"/>
      <c r="C124" s="196" t="s">
        <v>139</v>
      </c>
      <c r="D124" s="196" t="s">
        <v>143</v>
      </c>
      <c r="E124" s="197" t="s">
        <v>181</v>
      </c>
      <c r="F124" s="198" t="s">
        <v>182</v>
      </c>
      <c r="G124" s="199" t="s">
        <v>183</v>
      </c>
      <c r="H124" s="200">
        <v>318.10000000000002</v>
      </c>
      <c r="I124" s="201"/>
      <c r="J124" s="202">
        <f>ROUND(I124*H124,2)</f>
        <v>0</v>
      </c>
      <c r="K124" s="198" t="s">
        <v>147</v>
      </c>
      <c r="L124" s="62"/>
      <c r="M124" s="203" t="s">
        <v>23</v>
      </c>
      <c r="N124" s="204" t="s">
        <v>44</v>
      </c>
      <c r="O124" s="43"/>
      <c r="P124" s="205">
        <f>O124*H124</f>
        <v>0</v>
      </c>
      <c r="Q124" s="205">
        <v>1.5E-3</v>
      </c>
      <c r="R124" s="205">
        <f>Q124*H124</f>
        <v>0.47715000000000002</v>
      </c>
      <c r="S124" s="205">
        <v>0</v>
      </c>
      <c r="T124" s="206">
        <f>S124*H124</f>
        <v>0</v>
      </c>
      <c r="AR124" s="25" t="s">
        <v>148</v>
      </c>
      <c r="AT124" s="25" t="s">
        <v>143</v>
      </c>
      <c r="AU124" s="25" t="s">
        <v>149</v>
      </c>
      <c r="AY124" s="25" t="s">
        <v>138</v>
      </c>
      <c r="BE124" s="207">
        <f>IF(N124="základní",J124,0)</f>
        <v>0</v>
      </c>
      <c r="BF124" s="207">
        <f>IF(N124="snížená",J124,0)</f>
        <v>0</v>
      </c>
      <c r="BG124" s="207">
        <f>IF(N124="zákl. přenesená",J124,0)</f>
        <v>0</v>
      </c>
      <c r="BH124" s="207">
        <f>IF(N124="sníž. přenesená",J124,0)</f>
        <v>0</v>
      </c>
      <c r="BI124" s="207">
        <f>IF(N124="nulová",J124,0)</f>
        <v>0</v>
      </c>
      <c r="BJ124" s="25" t="s">
        <v>81</v>
      </c>
      <c r="BK124" s="207">
        <f>ROUND(I124*H124,2)</f>
        <v>0</v>
      </c>
      <c r="BL124" s="25" t="s">
        <v>148</v>
      </c>
      <c r="BM124" s="25" t="s">
        <v>184</v>
      </c>
    </row>
    <row r="125" spans="2:65" s="1" customFormat="1" ht="13.5">
      <c r="B125" s="42"/>
      <c r="C125" s="64"/>
      <c r="D125" s="208" t="s">
        <v>151</v>
      </c>
      <c r="E125" s="64"/>
      <c r="F125" s="209" t="s">
        <v>185</v>
      </c>
      <c r="G125" s="64"/>
      <c r="H125" s="64"/>
      <c r="I125" s="164"/>
      <c r="J125" s="64"/>
      <c r="K125" s="64"/>
      <c r="L125" s="62"/>
      <c r="M125" s="210"/>
      <c r="N125" s="43"/>
      <c r="O125" s="43"/>
      <c r="P125" s="43"/>
      <c r="Q125" s="43"/>
      <c r="R125" s="43"/>
      <c r="S125" s="43"/>
      <c r="T125" s="79"/>
      <c r="AT125" s="25" t="s">
        <v>151</v>
      </c>
      <c r="AU125" s="25" t="s">
        <v>149</v>
      </c>
    </row>
    <row r="126" spans="2:65" s="1" customFormat="1" ht="54">
      <c r="B126" s="42"/>
      <c r="C126" s="64"/>
      <c r="D126" s="208" t="s">
        <v>153</v>
      </c>
      <c r="E126" s="64"/>
      <c r="F126" s="211" t="s">
        <v>186</v>
      </c>
      <c r="G126" s="64"/>
      <c r="H126" s="64"/>
      <c r="I126" s="164"/>
      <c r="J126" s="64"/>
      <c r="K126" s="64"/>
      <c r="L126" s="62"/>
      <c r="M126" s="210"/>
      <c r="N126" s="43"/>
      <c r="O126" s="43"/>
      <c r="P126" s="43"/>
      <c r="Q126" s="43"/>
      <c r="R126" s="43"/>
      <c r="S126" s="43"/>
      <c r="T126" s="79"/>
      <c r="AT126" s="25" t="s">
        <v>153</v>
      </c>
      <c r="AU126" s="25" t="s">
        <v>149</v>
      </c>
    </row>
    <row r="127" spans="2:65" s="10" customFormat="1" ht="22.35" customHeight="1">
      <c r="B127" s="177"/>
      <c r="C127" s="178"/>
      <c r="D127" s="193" t="s">
        <v>72</v>
      </c>
      <c r="E127" s="194" t="s">
        <v>187</v>
      </c>
      <c r="F127" s="194" t="s">
        <v>188</v>
      </c>
      <c r="G127" s="178"/>
      <c r="H127" s="178"/>
      <c r="I127" s="181"/>
      <c r="J127" s="195">
        <f>BK127</f>
        <v>0</v>
      </c>
      <c r="K127" s="178"/>
      <c r="L127" s="183"/>
      <c r="M127" s="184"/>
      <c r="N127" s="185"/>
      <c r="O127" s="185"/>
      <c r="P127" s="186">
        <f>SUM(P128:P133)</f>
        <v>0</v>
      </c>
      <c r="Q127" s="185"/>
      <c r="R127" s="186">
        <f>SUM(R128:R133)</f>
        <v>1.3360200000000001E-2</v>
      </c>
      <c r="S127" s="185"/>
      <c r="T127" s="187">
        <f>SUM(T128:T133)</f>
        <v>0</v>
      </c>
      <c r="AR127" s="188" t="s">
        <v>81</v>
      </c>
      <c r="AT127" s="189" t="s">
        <v>72</v>
      </c>
      <c r="AU127" s="189" t="s">
        <v>83</v>
      </c>
      <c r="AY127" s="188" t="s">
        <v>138</v>
      </c>
      <c r="BK127" s="190">
        <f>SUM(BK128:BK133)</f>
        <v>0</v>
      </c>
    </row>
    <row r="128" spans="2:65" s="1" customFormat="1" ht="22.5" customHeight="1">
      <c r="B128" s="42"/>
      <c r="C128" s="196" t="s">
        <v>189</v>
      </c>
      <c r="D128" s="196" t="s">
        <v>143</v>
      </c>
      <c r="E128" s="197" t="s">
        <v>190</v>
      </c>
      <c r="F128" s="198" t="s">
        <v>191</v>
      </c>
      <c r="G128" s="199" t="s">
        <v>183</v>
      </c>
      <c r="H128" s="200">
        <v>318.10000000000002</v>
      </c>
      <c r="I128" s="201"/>
      <c r="J128" s="202">
        <f>ROUND(I128*H128,2)</f>
        <v>0</v>
      </c>
      <c r="K128" s="198" t="s">
        <v>147</v>
      </c>
      <c r="L128" s="62"/>
      <c r="M128" s="203" t="s">
        <v>23</v>
      </c>
      <c r="N128" s="204" t="s">
        <v>44</v>
      </c>
      <c r="O128" s="43"/>
      <c r="P128" s="205">
        <f>O128*H128</f>
        <v>0</v>
      </c>
      <c r="Q128" s="205">
        <v>0</v>
      </c>
      <c r="R128" s="205">
        <f>Q128*H128</f>
        <v>0</v>
      </c>
      <c r="S128" s="205">
        <v>0</v>
      </c>
      <c r="T128" s="206">
        <f>S128*H128</f>
        <v>0</v>
      </c>
      <c r="AR128" s="25" t="s">
        <v>148</v>
      </c>
      <c r="AT128" s="25" t="s">
        <v>143</v>
      </c>
      <c r="AU128" s="25" t="s">
        <v>149</v>
      </c>
      <c r="AY128" s="25" t="s">
        <v>138</v>
      </c>
      <c r="BE128" s="207">
        <f>IF(N128="základní",J128,0)</f>
        <v>0</v>
      </c>
      <c r="BF128" s="207">
        <f>IF(N128="snížená",J128,0)</f>
        <v>0</v>
      </c>
      <c r="BG128" s="207">
        <f>IF(N128="zákl. přenesená",J128,0)</f>
        <v>0</v>
      </c>
      <c r="BH128" s="207">
        <f>IF(N128="sníž. přenesená",J128,0)</f>
        <v>0</v>
      </c>
      <c r="BI128" s="207">
        <f>IF(N128="nulová",J128,0)</f>
        <v>0</v>
      </c>
      <c r="BJ128" s="25" t="s">
        <v>81</v>
      </c>
      <c r="BK128" s="207">
        <f>ROUND(I128*H128,2)</f>
        <v>0</v>
      </c>
      <c r="BL128" s="25" t="s">
        <v>148</v>
      </c>
      <c r="BM128" s="25" t="s">
        <v>192</v>
      </c>
    </row>
    <row r="129" spans="2:65" s="1" customFormat="1" ht="27">
      <c r="B129" s="42"/>
      <c r="C129" s="64"/>
      <c r="D129" s="208" t="s">
        <v>151</v>
      </c>
      <c r="E129" s="64"/>
      <c r="F129" s="209" t="s">
        <v>193</v>
      </c>
      <c r="G129" s="64"/>
      <c r="H129" s="64"/>
      <c r="I129" s="164"/>
      <c r="J129" s="64"/>
      <c r="K129" s="64"/>
      <c r="L129" s="62"/>
      <c r="M129" s="210"/>
      <c r="N129" s="43"/>
      <c r="O129" s="43"/>
      <c r="P129" s="43"/>
      <c r="Q129" s="43"/>
      <c r="R129" s="43"/>
      <c r="S129" s="43"/>
      <c r="T129" s="79"/>
      <c r="AT129" s="25" t="s">
        <v>151</v>
      </c>
      <c r="AU129" s="25" t="s">
        <v>149</v>
      </c>
    </row>
    <row r="130" spans="2:65" s="1" customFormat="1" ht="67.5">
      <c r="B130" s="42"/>
      <c r="C130" s="64"/>
      <c r="D130" s="236" t="s">
        <v>153</v>
      </c>
      <c r="E130" s="64"/>
      <c r="F130" s="246" t="s">
        <v>194</v>
      </c>
      <c r="G130" s="64"/>
      <c r="H130" s="64"/>
      <c r="I130" s="164"/>
      <c r="J130" s="64"/>
      <c r="K130" s="64"/>
      <c r="L130" s="62"/>
      <c r="M130" s="210"/>
      <c r="N130" s="43"/>
      <c r="O130" s="43"/>
      <c r="P130" s="43"/>
      <c r="Q130" s="43"/>
      <c r="R130" s="43"/>
      <c r="S130" s="43"/>
      <c r="T130" s="79"/>
      <c r="AT130" s="25" t="s">
        <v>153</v>
      </c>
      <c r="AU130" s="25" t="s">
        <v>149</v>
      </c>
    </row>
    <row r="131" spans="2:65" s="1" customFormat="1" ht="22.5" customHeight="1">
      <c r="B131" s="42"/>
      <c r="C131" s="250" t="s">
        <v>195</v>
      </c>
      <c r="D131" s="250" t="s">
        <v>196</v>
      </c>
      <c r="E131" s="251" t="s">
        <v>197</v>
      </c>
      <c r="F131" s="252" t="s">
        <v>198</v>
      </c>
      <c r="G131" s="253" t="s">
        <v>183</v>
      </c>
      <c r="H131" s="254">
        <v>334.005</v>
      </c>
      <c r="I131" s="255"/>
      <c r="J131" s="256">
        <f>ROUND(I131*H131,2)</f>
        <v>0</v>
      </c>
      <c r="K131" s="252" t="s">
        <v>147</v>
      </c>
      <c r="L131" s="257"/>
      <c r="M131" s="258" t="s">
        <v>23</v>
      </c>
      <c r="N131" s="259" t="s">
        <v>44</v>
      </c>
      <c r="O131" s="43"/>
      <c r="P131" s="205">
        <f>O131*H131</f>
        <v>0</v>
      </c>
      <c r="Q131" s="205">
        <v>4.0000000000000003E-5</v>
      </c>
      <c r="R131" s="205">
        <f>Q131*H131</f>
        <v>1.3360200000000001E-2</v>
      </c>
      <c r="S131" s="205">
        <v>0</v>
      </c>
      <c r="T131" s="206">
        <f>S131*H131</f>
        <v>0</v>
      </c>
      <c r="AR131" s="25" t="s">
        <v>195</v>
      </c>
      <c r="AT131" s="25" t="s">
        <v>196</v>
      </c>
      <c r="AU131" s="25" t="s">
        <v>149</v>
      </c>
      <c r="AY131" s="25" t="s">
        <v>138</v>
      </c>
      <c r="BE131" s="207">
        <f>IF(N131="základní",J131,0)</f>
        <v>0</v>
      </c>
      <c r="BF131" s="207">
        <f>IF(N131="snížená",J131,0)</f>
        <v>0</v>
      </c>
      <c r="BG131" s="207">
        <f>IF(N131="zákl. přenesená",J131,0)</f>
        <v>0</v>
      </c>
      <c r="BH131" s="207">
        <f>IF(N131="sníž. přenesená",J131,0)</f>
        <v>0</v>
      </c>
      <c r="BI131" s="207">
        <f>IF(N131="nulová",J131,0)</f>
        <v>0</v>
      </c>
      <c r="BJ131" s="25" t="s">
        <v>81</v>
      </c>
      <c r="BK131" s="207">
        <f>ROUND(I131*H131,2)</f>
        <v>0</v>
      </c>
      <c r="BL131" s="25" t="s">
        <v>148</v>
      </c>
      <c r="BM131" s="25" t="s">
        <v>199</v>
      </c>
    </row>
    <row r="132" spans="2:65" s="1" customFormat="1" ht="13.5">
      <c r="B132" s="42"/>
      <c r="C132" s="64"/>
      <c r="D132" s="208" t="s">
        <v>151</v>
      </c>
      <c r="E132" s="64"/>
      <c r="F132" s="209" t="s">
        <v>198</v>
      </c>
      <c r="G132" s="64"/>
      <c r="H132" s="64"/>
      <c r="I132" s="164"/>
      <c r="J132" s="64"/>
      <c r="K132" s="64"/>
      <c r="L132" s="62"/>
      <c r="M132" s="210"/>
      <c r="N132" s="43"/>
      <c r="O132" s="43"/>
      <c r="P132" s="43"/>
      <c r="Q132" s="43"/>
      <c r="R132" s="43"/>
      <c r="S132" s="43"/>
      <c r="T132" s="79"/>
      <c r="AT132" s="25" t="s">
        <v>151</v>
      </c>
      <c r="AU132" s="25" t="s">
        <v>149</v>
      </c>
    </row>
    <row r="133" spans="2:65" s="12" customFormat="1" ht="13.5">
      <c r="B133" s="223"/>
      <c r="C133" s="224"/>
      <c r="D133" s="208" t="s">
        <v>155</v>
      </c>
      <c r="E133" s="224"/>
      <c r="F133" s="226" t="s">
        <v>200</v>
      </c>
      <c r="G133" s="224"/>
      <c r="H133" s="227">
        <v>334.005</v>
      </c>
      <c r="I133" s="228"/>
      <c r="J133" s="224"/>
      <c r="K133" s="224"/>
      <c r="L133" s="229"/>
      <c r="M133" s="230"/>
      <c r="N133" s="231"/>
      <c r="O133" s="231"/>
      <c r="P133" s="231"/>
      <c r="Q133" s="231"/>
      <c r="R133" s="231"/>
      <c r="S133" s="231"/>
      <c r="T133" s="232"/>
      <c r="AT133" s="233" t="s">
        <v>155</v>
      </c>
      <c r="AU133" s="233" t="s">
        <v>149</v>
      </c>
      <c r="AV133" s="12" t="s">
        <v>83</v>
      </c>
      <c r="AW133" s="12" t="s">
        <v>6</v>
      </c>
      <c r="AX133" s="12" t="s">
        <v>81</v>
      </c>
      <c r="AY133" s="233" t="s">
        <v>138</v>
      </c>
    </row>
    <row r="134" spans="2:65" s="10" customFormat="1" ht="22.35" customHeight="1">
      <c r="B134" s="177"/>
      <c r="C134" s="178"/>
      <c r="D134" s="193" t="s">
        <v>72</v>
      </c>
      <c r="E134" s="194" t="s">
        <v>201</v>
      </c>
      <c r="F134" s="194" t="s">
        <v>202</v>
      </c>
      <c r="G134" s="178"/>
      <c r="H134" s="178"/>
      <c r="I134" s="181"/>
      <c r="J134" s="195">
        <f>BK134</f>
        <v>0</v>
      </c>
      <c r="K134" s="178"/>
      <c r="L134" s="183"/>
      <c r="M134" s="184"/>
      <c r="N134" s="185"/>
      <c r="O134" s="185"/>
      <c r="P134" s="186">
        <f>SUM(P135:P140)</f>
        <v>0</v>
      </c>
      <c r="Q134" s="185"/>
      <c r="R134" s="186">
        <f>SUM(R135:R140)</f>
        <v>1.31985</v>
      </c>
      <c r="S134" s="185"/>
      <c r="T134" s="187">
        <f>SUM(T135:T140)</f>
        <v>0</v>
      </c>
      <c r="AR134" s="188" t="s">
        <v>81</v>
      </c>
      <c r="AT134" s="189" t="s">
        <v>72</v>
      </c>
      <c r="AU134" s="189" t="s">
        <v>83</v>
      </c>
      <c r="AY134" s="188" t="s">
        <v>138</v>
      </c>
      <c r="BK134" s="190">
        <f>SUM(BK135:BK140)</f>
        <v>0</v>
      </c>
    </row>
    <row r="135" spans="2:65" s="1" customFormat="1" ht="22.5" customHeight="1">
      <c r="B135" s="42"/>
      <c r="C135" s="196" t="s">
        <v>203</v>
      </c>
      <c r="D135" s="196" t="s">
        <v>143</v>
      </c>
      <c r="E135" s="197" t="s">
        <v>204</v>
      </c>
      <c r="F135" s="198" t="s">
        <v>205</v>
      </c>
      <c r="G135" s="199" t="s">
        <v>146</v>
      </c>
      <c r="H135" s="200">
        <v>12.57</v>
      </c>
      <c r="I135" s="201"/>
      <c r="J135" s="202">
        <f>ROUND(I135*H135,2)</f>
        <v>0</v>
      </c>
      <c r="K135" s="198" t="s">
        <v>147</v>
      </c>
      <c r="L135" s="62"/>
      <c r="M135" s="203" t="s">
        <v>23</v>
      </c>
      <c r="N135" s="204" t="s">
        <v>44</v>
      </c>
      <c r="O135" s="43"/>
      <c r="P135" s="205">
        <f>O135*H135</f>
        <v>0</v>
      </c>
      <c r="Q135" s="205">
        <v>0.105</v>
      </c>
      <c r="R135" s="205">
        <f>Q135*H135</f>
        <v>1.31985</v>
      </c>
      <c r="S135" s="205">
        <v>0</v>
      </c>
      <c r="T135" s="206">
        <f>S135*H135</f>
        <v>0</v>
      </c>
      <c r="AR135" s="25" t="s">
        <v>148</v>
      </c>
      <c r="AT135" s="25" t="s">
        <v>143</v>
      </c>
      <c r="AU135" s="25" t="s">
        <v>149</v>
      </c>
      <c r="AY135" s="25" t="s">
        <v>138</v>
      </c>
      <c r="BE135" s="207">
        <f>IF(N135="základní",J135,0)</f>
        <v>0</v>
      </c>
      <c r="BF135" s="207">
        <f>IF(N135="snížená",J135,0)</f>
        <v>0</v>
      </c>
      <c r="BG135" s="207">
        <f>IF(N135="zákl. přenesená",J135,0)</f>
        <v>0</v>
      </c>
      <c r="BH135" s="207">
        <f>IF(N135="sníž. přenesená",J135,0)</f>
        <v>0</v>
      </c>
      <c r="BI135" s="207">
        <f>IF(N135="nulová",J135,0)</f>
        <v>0</v>
      </c>
      <c r="BJ135" s="25" t="s">
        <v>81</v>
      </c>
      <c r="BK135" s="207">
        <f>ROUND(I135*H135,2)</f>
        <v>0</v>
      </c>
      <c r="BL135" s="25" t="s">
        <v>148</v>
      </c>
      <c r="BM135" s="25" t="s">
        <v>206</v>
      </c>
    </row>
    <row r="136" spans="2:65" s="1" customFormat="1" ht="13.5">
      <c r="B136" s="42"/>
      <c r="C136" s="64"/>
      <c r="D136" s="208" t="s">
        <v>151</v>
      </c>
      <c r="E136" s="64"/>
      <c r="F136" s="209" t="s">
        <v>207</v>
      </c>
      <c r="G136" s="64"/>
      <c r="H136" s="64"/>
      <c r="I136" s="164"/>
      <c r="J136" s="64"/>
      <c r="K136" s="64"/>
      <c r="L136" s="62"/>
      <c r="M136" s="210"/>
      <c r="N136" s="43"/>
      <c r="O136" s="43"/>
      <c r="P136" s="43"/>
      <c r="Q136" s="43"/>
      <c r="R136" s="43"/>
      <c r="S136" s="43"/>
      <c r="T136" s="79"/>
      <c r="AT136" s="25" t="s">
        <v>151</v>
      </c>
      <c r="AU136" s="25" t="s">
        <v>149</v>
      </c>
    </row>
    <row r="137" spans="2:65" s="1" customFormat="1" ht="135">
      <c r="B137" s="42"/>
      <c r="C137" s="64"/>
      <c r="D137" s="208" t="s">
        <v>153</v>
      </c>
      <c r="E137" s="64"/>
      <c r="F137" s="211" t="s">
        <v>208</v>
      </c>
      <c r="G137" s="64"/>
      <c r="H137" s="64"/>
      <c r="I137" s="164"/>
      <c r="J137" s="64"/>
      <c r="K137" s="64"/>
      <c r="L137" s="62"/>
      <c r="M137" s="210"/>
      <c r="N137" s="43"/>
      <c r="O137" s="43"/>
      <c r="P137" s="43"/>
      <c r="Q137" s="43"/>
      <c r="R137" s="43"/>
      <c r="S137" s="43"/>
      <c r="T137" s="79"/>
      <c r="AT137" s="25" t="s">
        <v>153</v>
      </c>
      <c r="AU137" s="25" t="s">
        <v>149</v>
      </c>
    </row>
    <row r="138" spans="2:65" s="11" customFormat="1" ht="13.5">
      <c r="B138" s="212"/>
      <c r="C138" s="213"/>
      <c r="D138" s="208" t="s">
        <v>155</v>
      </c>
      <c r="E138" s="214" t="s">
        <v>23</v>
      </c>
      <c r="F138" s="215" t="s">
        <v>209</v>
      </c>
      <c r="G138" s="213"/>
      <c r="H138" s="216" t="s">
        <v>23</v>
      </c>
      <c r="I138" s="217"/>
      <c r="J138" s="213"/>
      <c r="K138" s="213"/>
      <c r="L138" s="218"/>
      <c r="M138" s="219"/>
      <c r="N138" s="220"/>
      <c r="O138" s="220"/>
      <c r="P138" s="220"/>
      <c r="Q138" s="220"/>
      <c r="R138" s="220"/>
      <c r="S138" s="220"/>
      <c r="T138" s="221"/>
      <c r="AT138" s="222" t="s">
        <v>155</v>
      </c>
      <c r="AU138" s="222" t="s">
        <v>149</v>
      </c>
      <c r="AV138" s="11" t="s">
        <v>81</v>
      </c>
      <c r="AW138" s="11" t="s">
        <v>36</v>
      </c>
      <c r="AX138" s="11" t="s">
        <v>73</v>
      </c>
      <c r="AY138" s="222" t="s">
        <v>138</v>
      </c>
    </row>
    <row r="139" spans="2:65" s="12" customFormat="1" ht="13.5">
      <c r="B139" s="223"/>
      <c r="C139" s="224"/>
      <c r="D139" s="208" t="s">
        <v>155</v>
      </c>
      <c r="E139" s="225" t="s">
        <v>23</v>
      </c>
      <c r="F139" s="226" t="s">
        <v>210</v>
      </c>
      <c r="G139" s="224"/>
      <c r="H139" s="227">
        <v>12.57</v>
      </c>
      <c r="I139" s="228"/>
      <c r="J139" s="224"/>
      <c r="K139" s="224"/>
      <c r="L139" s="229"/>
      <c r="M139" s="230"/>
      <c r="N139" s="231"/>
      <c r="O139" s="231"/>
      <c r="P139" s="231"/>
      <c r="Q139" s="231"/>
      <c r="R139" s="231"/>
      <c r="S139" s="231"/>
      <c r="T139" s="232"/>
      <c r="AT139" s="233" t="s">
        <v>155</v>
      </c>
      <c r="AU139" s="233" t="s">
        <v>149</v>
      </c>
      <c r="AV139" s="12" t="s">
        <v>83</v>
      </c>
      <c r="AW139" s="12" t="s">
        <v>36</v>
      </c>
      <c r="AX139" s="12" t="s">
        <v>73</v>
      </c>
      <c r="AY139" s="233" t="s">
        <v>138</v>
      </c>
    </row>
    <row r="140" spans="2:65" s="13" customFormat="1" ht="13.5">
      <c r="B140" s="234"/>
      <c r="C140" s="235"/>
      <c r="D140" s="208" t="s">
        <v>155</v>
      </c>
      <c r="E140" s="260" t="s">
        <v>23</v>
      </c>
      <c r="F140" s="261" t="s">
        <v>158</v>
      </c>
      <c r="G140" s="235"/>
      <c r="H140" s="262">
        <v>12.57</v>
      </c>
      <c r="I140" s="240"/>
      <c r="J140" s="235"/>
      <c r="K140" s="235"/>
      <c r="L140" s="241"/>
      <c r="M140" s="242"/>
      <c r="N140" s="243"/>
      <c r="O140" s="243"/>
      <c r="P140" s="243"/>
      <c r="Q140" s="243"/>
      <c r="R140" s="243"/>
      <c r="S140" s="243"/>
      <c r="T140" s="244"/>
      <c r="AT140" s="245" t="s">
        <v>155</v>
      </c>
      <c r="AU140" s="245" t="s">
        <v>149</v>
      </c>
      <c r="AV140" s="13" t="s">
        <v>148</v>
      </c>
      <c r="AW140" s="13" t="s">
        <v>36</v>
      </c>
      <c r="AX140" s="13" t="s">
        <v>81</v>
      </c>
      <c r="AY140" s="245" t="s">
        <v>138</v>
      </c>
    </row>
    <row r="141" spans="2:65" s="10" customFormat="1" ht="29.85" customHeight="1">
      <c r="B141" s="177"/>
      <c r="C141" s="178"/>
      <c r="D141" s="179" t="s">
        <v>72</v>
      </c>
      <c r="E141" s="191" t="s">
        <v>203</v>
      </c>
      <c r="F141" s="191" t="s">
        <v>211</v>
      </c>
      <c r="G141" s="178"/>
      <c r="H141" s="178"/>
      <c r="I141" s="181"/>
      <c r="J141" s="192">
        <f>BK141</f>
        <v>0</v>
      </c>
      <c r="K141" s="178"/>
      <c r="L141" s="183"/>
      <c r="M141" s="184"/>
      <c r="N141" s="185"/>
      <c r="O141" s="185"/>
      <c r="P141" s="186">
        <f>P142+P173+P188+P242+P249</f>
        <v>0</v>
      </c>
      <c r="Q141" s="185"/>
      <c r="R141" s="186">
        <f>R142+R173+R188+R242+R249</f>
        <v>2.7873299999999997E-2</v>
      </c>
      <c r="S141" s="185"/>
      <c r="T141" s="187">
        <f>T142+T173+T188+T242+T249</f>
        <v>34.229970000000002</v>
      </c>
      <c r="AR141" s="188" t="s">
        <v>81</v>
      </c>
      <c r="AT141" s="189" t="s">
        <v>72</v>
      </c>
      <c r="AU141" s="189" t="s">
        <v>81</v>
      </c>
      <c r="AY141" s="188" t="s">
        <v>138</v>
      </c>
      <c r="BK141" s="190">
        <f>BK142+BK173+BK188+BK242+BK249</f>
        <v>0</v>
      </c>
    </row>
    <row r="142" spans="2:65" s="10" customFormat="1" ht="14.85" customHeight="1">
      <c r="B142" s="177"/>
      <c r="C142" s="178"/>
      <c r="D142" s="193" t="s">
        <v>72</v>
      </c>
      <c r="E142" s="194" t="s">
        <v>212</v>
      </c>
      <c r="F142" s="194" t="s">
        <v>213</v>
      </c>
      <c r="G142" s="178"/>
      <c r="H142" s="178"/>
      <c r="I142" s="181"/>
      <c r="J142" s="195">
        <f>BK142</f>
        <v>0</v>
      </c>
      <c r="K142" s="178"/>
      <c r="L142" s="183"/>
      <c r="M142" s="184"/>
      <c r="N142" s="185"/>
      <c r="O142" s="185"/>
      <c r="P142" s="186">
        <f>SUM(P143:P172)</f>
        <v>0</v>
      </c>
      <c r="Q142" s="185"/>
      <c r="R142" s="186">
        <f>SUM(R143:R172)</f>
        <v>1.7525299999999997E-2</v>
      </c>
      <c r="S142" s="185"/>
      <c r="T142" s="187">
        <f>SUM(T143:T172)</f>
        <v>0</v>
      </c>
      <c r="AR142" s="188" t="s">
        <v>81</v>
      </c>
      <c r="AT142" s="189" t="s">
        <v>72</v>
      </c>
      <c r="AU142" s="189" t="s">
        <v>83</v>
      </c>
      <c r="AY142" s="188" t="s">
        <v>138</v>
      </c>
      <c r="BK142" s="190">
        <f>SUM(BK143:BK172)</f>
        <v>0</v>
      </c>
    </row>
    <row r="143" spans="2:65" s="1" customFormat="1" ht="22.5" customHeight="1">
      <c r="B143" s="42"/>
      <c r="C143" s="196" t="s">
        <v>214</v>
      </c>
      <c r="D143" s="196" t="s">
        <v>143</v>
      </c>
      <c r="E143" s="197" t="s">
        <v>215</v>
      </c>
      <c r="F143" s="198" t="s">
        <v>216</v>
      </c>
      <c r="G143" s="199" t="s">
        <v>146</v>
      </c>
      <c r="H143" s="200">
        <v>429</v>
      </c>
      <c r="I143" s="201"/>
      <c r="J143" s="202">
        <f>ROUND(I143*H143,2)</f>
        <v>0</v>
      </c>
      <c r="K143" s="198" t="s">
        <v>147</v>
      </c>
      <c r="L143" s="62"/>
      <c r="M143" s="203" t="s">
        <v>23</v>
      </c>
      <c r="N143" s="204" t="s">
        <v>44</v>
      </c>
      <c r="O143" s="43"/>
      <c r="P143" s="205">
        <f>O143*H143</f>
        <v>0</v>
      </c>
      <c r="Q143" s="205">
        <v>0</v>
      </c>
      <c r="R143" s="205">
        <f>Q143*H143</f>
        <v>0</v>
      </c>
      <c r="S143" s="205">
        <v>0</v>
      </c>
      <c r="T143" s="206">
        <f>S143*H143</f>
        <v>0</v>
      </c>
      <c r="AR143" s="25" t="s">
        <v>148</v>
      </c>
      <c r="AT143" s="25" t="s">
        <v>143</v>
      </c>
      <c r="AU143" s="25" t="s">
        <v>149</v>
      </c>
      <c r="AY143" s="25" t="s">
        <v>138</v>
      </c>
      <c r="BE143" s="207">
        <f>IF(N143="základní",J143,0)</f>
        <v>0</v>
      </c>
      <c r="BF143" s="207">
        <f>IF(N143="snížená",J143,0)</f>
        <v>0</v>
      </c>
      <c r="BG143" s="207">
        <f>IF(N143="zákl. přenesená",J143,0)</f>
        <v>0</v>
      </c>
      <c r="BH143" s="207">
        <f>IF(N143="sníž. přenesená",J143,0)</f>
        <v>0</v>
      </c>
      <c r="BI143" s="207">
        <f>IF(N143="nulová",J143,0)</f>
        <v>0</v>
      </c>
      <c r="BJ143" s="25" t="s">
        <v>81</v>
      </c>
      <c r="BK143" s="207">
        <f>ROUND(I143*H143,2)</f>
        <v>0</v>
      </c>
      <c r="BL143" s="25" t="s">
        <v>148</v>
      </c>
      <c r="BM143" s="25" t="s">
        <v>217</v>
      </c>
    </row>
    <row r="144" spans="2:65" s="1" customFormat="1" ht="27">
      <c r="B144" s="42"/>
      <c r="C144" s="64"/>
      <c r="D144" s="208" t="s">
        <v>151</v>
      </c>
      <c r="E144" s="64"/>
      <c r="F144" s="209" t="s">
        <v>218</v>
      </c>
      <c r="G144" s="64"/>
      <c r="H144" s="64"/>
      <c r="I144" s="164"/>
      <c r="J144" s="64"/>
      <c r="K144" s="64"/>
      <c r="L144" s="62"/>
      <c r="M144" s="210"/>
      <c r="N144" s="43"/>
      <c r="O144" s="43"/>
      <c r="P144" s="43"/>
      <c r="Q144" s="43"/>
      <c r="R144" s="43"/>
      <c r="S144" s="43"/>
      <c r="T144" s="79"/>
      <c r="AT144" s="25" t="s">
        <v>151</v>
      </c>
      <c r="AU144" s="25" t="s">
        <v>149</v>
      </c>
    </row>
    <row r="145" spans="2:65" s="1" customFormat="1" ht="54">
      <c r="B145" s="42"/>
      <c r="C145" s="64"/>
      <c r="D145" s="208" t="s">
        <v>153</v>
      </c>
      <c r="E145" s="64"/>
      <c r="F145" s="211" t="s">
        <v>219</v>
      </c>
      <c r="G145" s="64"/>
      <c r="H145" s="64"/>
      <c r="I145" s="164"/>
      <c r="J145" s="64"/>
      <c r="K145" s="64"/>
      <c r="L145" s="62"/>
      <c r="M145" s="210"/>
      <c r="N145" s="43"/>
      <c r="O145" s="43"/>
      <c r="P145" s="43"/>
      <c r="Q145" s="43"/>
      <c r="R145" s="43"/>
      <c r="S145" s="43"/>
      <c r="T145" s="79"/>
      <c r="AT145" s="25" t="s">
        <v>153</v>
      </c>
      <c r="AU145" s="25" t="s">
        <v>149</v>
      </c>
    </row>
    <row r="146" spans="2:65" s="12" customFormat="1" ht="13.5">
      <c r="B146" s="223"/>
      <c r="C146" s="224"/>
      <c r="D146" s="236" t="s">
        <v>155</v>
      </c>
      <c r="E146" s="247" t="s">
        <v>23</v>
      </c>
      <c r="F146" s="248" t="s">
        <v>220</v>
      </c>
      <c r="G146" s="224"/>
      <c r="H146" s="249">
        <v>429</v>
      </c>
      <c r="I146" s="228"/>
      <c r="J146" s="224"/>
      <c r="K146" s="224"/>
      <c r="L146" s="229"/>
      <c r="M146" s="230"/>
      <c r="N146" s="231"/>
      <c r="O146" s="231"/>
      <c r="P146" s="231"/>
      <c r="Q146" s="231"/>
      <c r="R146" s="231"/>
      <c r="S146" s="231"/>
      <c r="T146" s="232"/>
      <c r="AT146" s="233" t="s">
        <v>155</v>
      </c>
      <c r="AU146" s="233" t="s">
        <v>149</v>
      </c>
      <c r="AV146" s="12" t="s">
        <v>83</v>
      </c>
      <c r="AW146" s="12" t="s">
        <v>36</v>
      </c>
      <c r="AX146" s="12" t="s">
        <v>81</v>
      </c>
      <c r="AY146" s="233" t="s">
        <v>138</v>
      </c>
    </row>
    <row r="147" spans="2:65" s="1" customFormat="1" ht="31.5" customHeight="1">
      <c r="B147" s="42"/>
      <c r="C147" s="196" t="s">
        <v>221</v>
      </c>
      <c r="D147" s="196" t="s">
        <v>143</v>
      </c>
      <c r="E147" s="197" t="s">
        <v>222</v>
      </c>
      <c r="F147" s="198" t="s">
        <v>223</v>
      </c>
      <c r="G147" s="199" t="s">
        <v>146</v>
      </c>
      <c r="H147" s="200">
        <v>12870</v>
      </c>
      <c r="I147" s="201"/>
      <c r="J147" s="202">
        <f>ROUND(I147*H147,2)</f>
        <v>0</v>
      </c>
      <c r="K147" s="198" t="s">
        <v>147</v>
      </c>
      <c r="L147" s="62"/>
      <c r="M147" s="203" t="s">
        <v>23</v>
      </c>
      <c r="N147" s="204" t="s">
        <v>44</v>
      </c>
      <c r="O147" s="43"/>
      <c r="P147" s="205">
        <f>O147*H147</f>
        <v>0</v>
      </c>
      <c r="Q147" s="205">
        <v>0</v>
      </c>
      <c r="R147" s="205">
        <f>Q147*H147</f>
        <v>0</v>
      </c>
      <c r="S147" s="205">
        <v>0</v>
      </c>
      <c r="T147" s="206">
        <f>S147*H147</f>
        <v>0</v>
      </c>
      <c r="AR147" s="25" t="s">
        <v>148</v>
      </c>
      <c r="AT147" s="25" t="s">
        <v>143</v>
      </c>
      <c r="AU147" s="25" t="s">
        <v>149</v>
      </c>
      <c r="AY147" s="25" t="s">
        <v>138</v>
      </c>
      <c r="BE147" s="207">
        <f>IF(N147="základní",J147,0)</f>
        <v>0</v>
      </c>
      <c r="BF147" s="207">
        <f>IF(N147="snížená",J147,0)</f>
        <v>0</v>
      </c>
      <c r="BG147" s="207">
        <f>IF(N147="zákl. přenesená",J147,0)</f>
        <v>0</v>
      </c>
      <c r="BH147" s="207">
        <f>IF(N147="sníž. přenesená",J147,0)</f>
        <v>0</v>
      </c>
      <c r="BI147" s="207">
        <f>IF(N147="nulová",J147,0)</f>
        <v>0</v>
      </c>
      <c r="BJ147" s="25" t="s">
        <v>81</v>
      </c>
      <c r="BK147" s="207">
        <f>ROUND(I147*H147,2)</f>
        <v>0</v>
      </c>
      <c r="BL147" s="25" t="s">
        <v>148</v>
      </c>
      <c r="BM147" s="25" t="s">
        <v>224</v>
      </c>
    </row>
    <row r="148" spans="2:65" s="1" customFormat="1" ht="27">
      <c r="B148" s="42"/>
      <c r="C148" s="64"/>
      <c r="D148" s="208" t="s">
        <v>151</v>
      </c>
      <c r="E148" s="64"/>
      <c r="F148" s="209" t="s">
        <v>225</v>
      </c>
      <c r="G148" s="64"/>
      <c r="H148" s="64"/>
      <c r="I148" s="164"/>
      <c r="J148" s="64"/>
      <c r="K148" s="64"/>
      <c r="L148" s="62"/>
      <c r="M148" s="210"/>
      <c r="N148" s="43"/>
      <c r="O148" s="43"/>
      <c r="P148" s="43"/>
      <c r="Q148" s="43"/>
      <c r="R148" s="43"/>
      <c r="S148" s="43"/>
      <c r="T148" s="79"/>
      <c r="AT148" s="25" t="s">
        <v>151</v>
      </c>
      <c r="AU148" s="25" t="s">
        <v>149</v>
      </c>
    </row>
    <row r="149" spans="2:65" s="1" customFormat="1" ht="54">
      <c r="B149" s="42"/>
      <c r="C149" s="64"/>
      <c r="D149" s="208" t="s">
        <v>153</v>
      </c>
      <c r="E149" s="64"/>
      <c r="F149" s="211" t="s">
        <v>219</v>
      </c>
      <c r="G149" s="64"/>
      <c r="H149" s="64"/>
      <c r="I149" s="164"/>
      <c r="J149" s="64"/>
      <c r="K149" s="64"/>
      <c r="L149" s="62"/>
      <c r="M149" s="210"/>
      <c r="N149" s="43"/>
      <c r="O149" s="43"/>
      <c r="P149" s="43"/>
      <c r="Q149" s="43"/>
      <c r="R149" s="43"/>
      <c r="S149" s="43"/>
      <c r="T149" s="79"/>
      <c r="AT149" s="25" t="s">
        <v>153</v>
      </c>
      <c r="AU149" s="25" t="s">
        <v>149</v>
      </c>
    </row>
    <row r="150" spans="2:65" s="12" customFormat="1" ht="13.5">
      <c r="B150" s="223"/>
      <c r="C150" s="224"/>
      <c r="D150" s="236" t="s">
        <v>155</v>
      </c>
      <c r="E150" s="224"/>
      <c r="F150" s="248" t="s">
        <v>226</v>
      </c>
      <c r="G150" s="224"/>
      <c r="H150" s="249">
        <v>12870</v>
      </c>
      <c r="I150" s="228"/>
      <c r="J150" s="224"/>
      <c r="K150" s="224"/>
      <c r="L150" s="229"/>
      <c r="M150" s="230"/>
      <c r="N150" s="231"/>
      <c r="O150" s="231"/>
      <c r="P150" s="231"/>
      <c r="Q150" s="231"/>
      <c r="R150" s="231"/>
      <c r="S150" s="231"/>
      <c r="T150" s="232"/>
      <c r="AT150" s="233" t="s">
        <v>155</v>
      </c>
      <c r="AU150" s="233" t="s">
        <v>149</v>
      </c>
      <c r="AV150" s="12" t="s">
        <v>83</v>
      </c>
      <c r="AW150" s="12" t="s">
        <v>6</v>
      </c>
      <c r="AX150" s="12" t="s">
        <v>81</v>
      </c>
      <c r="AY150" s="233" t="s">
        <v>138</v>
      </c>
    </row>
    <row r="151" spans="2:65" s="1" customFormat="1" ht="22.5" customHeight="1">
      <c r="B151" s="42"/>
      <c r="C151" s="196" t="s">
        <v>227</v>
      </c>
      <c r="D151" s="196" t="s">
        <v>143</v>
      </c>
      <c r="E151" s="197" t="s">
        <v>228</v>
      </c>
      <c r="F151" s="198" t="s">
        <v>229</v>
      </c>
      <c r="G151" s="199" t="s">
        <v>146</v>
      </c>
      <c r="H151" s="200">
        <v>429</v>
      </c>
      <c r="I151" s="201"/>
      <c r="J151" s="202">
        <f>ROUND(I151*H151,2)</f>
        <v>0</v>
      </c>
      <c r="K151" s="198" t="s">
        <v>147</v>
      </c>
      <c r="L151" s="62"/>
      <c r="M151" s="203" t="s">
        <v>23</v>
      </c>
      <c r="N151" s="204" t="s">
        <v>44</v>
      </c>
      <c r="O151" s="43"/>
      <c r="P151" s="205">
        <f>O151*H151</f>
        <v>0</v>
      </c>
      <c r="Q151" s="205">
        <v>0</v>
      </c>
      <c r="R151" s="205">
        <f>Q151*H151</f>
        <v>0</v>
      </c>
      <c r="S151" s="205">
        <v>0</v>
      </c>
      <c r="T151" s="206">
        <f>S151*H151</f>
        <v>0</v>
      </c>
      <c r="AR151" s="25" t="s">
        <v>148</v>
      </c>
      <c r="AT151" s="25" t="s">
        <v>143</v>
      </c>
      <c r="AU151" s="25" t="s">
        <v>149</v>
      </c>
      <c r="AY151" s="25" t="s">
        <v>138</v>
      </c>
      <c r="BE151" s="207">
        <f>IF(N151="základní",J151,0)</f>
        <v>0</v>
      </c>
      <c r="BF151" s="207">
        <f>IF(N151="snížená",J151,0)</f>
        <v>0</v>
      </c>
      <c r="BG151" s="207">
        <f>IF(N151="zákl. přenesená",J151,0)</f>
        <v>0</v>
      </c>
      <c r="BH151" s="207">
        <f>IF(N151="sníž. přenesená",J151,0)</f>
        <v>0</v>
      </c>
      <c r="BI151" s="207">
        <f>IF(N151="nulová",J151,0)</f>
        <v>0</v>
      </c>
      <c r="BJ151" s="25" t="s">
        <v>81</v>
      </c>
      <c r="BK151" s="207">
        <f>ROUND(I151*H151,2)</f>
        <v>0</v>
      </c>
      <c r="BL151" s="25" t="s">
        <v>148</v>
      </c>
      <c r="BM151" s="25" t="s">
        <v>230</v>
      </c>
    </row>
    <row r="152" spans="2:65" s="1" customFormat="1" ht="27">
      <c r="B152" s="42"/>
      <c r="C152" s="64"/>
      <c r="D152" s="208" t="s">
        <v>151</v>
      </c>
      <c r="E152" s="64"/>
      <c r="F152" s="209" t="s">
        <v>231</v>
      </c>
      <c r="G152" s="64"/>
      <c r="H152" s="64"/>
      <c r="I152" s="164"/>
      <c r="J152" s="64"/>
      <c r="K152" s="64"/>
      <c r="L152" s="62"/>
      <c r="M152" s="210"/>
      <c r="N152" s="43"/>
      <c r="O152" s="43"/>
      <c r="P152" s="43"/>
      <c r="Q152" s="43"/>
      <c r="R152" s="43"/>
      <c r="S152" s="43"/>
      <c r="T152" s="79"/>
      <c r="AT152" s="25" t="s">
        <v>151</v>
      </c>
      <c r="AU152" s="25" t="s">
        <v>149</v>
      </c>
    </row>
    <row r="153" spans="2:65" s="1" customFormat="1" ht="27">
      <c r="B153" s="42"/>
      <c r="C153" s="64"/>
      <c r="D153" s="236" t="s">
        <v>153</v>
      </c>
      <c r="E153" s="64"/>
      <c r="F153" s="246" t="s">
        <v>232</v>
      </c>
      <c r="G153" s="64"/>
      <c r="H153" s="64"/>
      <c r="I153" s="164"/>
      <c r="J153" s="64"/>
      <c r="K153" s="64"/>
      <c r="L153" s="62"/>
      <c r="M153" s="210"/>
      <c r="N153" s="43"/>
      <c r="O153" s="43"/>
      <c r="P153" s="43"/>
      <c r="Q153" s="43"/>
      <c r="R153" s="43"/>
      <c r="S153" s="43"/>
      <c r="T153" s="79"/>
      <c r="AT153" s="25" t="s">
        <v>153</v>
      </c>
      <c r="AU153" s="25" t="s">
        <v>149</v>
      </c>
    </row>
    <row r="154" spans="2:65" s="1" customFormat="1" ht="22.5" customHeight="1">
      <c r="B154" s="42"/>
      <c r="C154" s="196" t="s">
        <v>233</v>
      </c>
      <c r="D154" s="196" t="s">
        <v>143</v>
      </c>
      <c r="E154" s="197" t="s">
        <v>234</v>
      </c>
      <c r="F154" s="198" t="s">
        <v>235</v>
      </c>
      <c r="G154" s="199" t="s">
        <v>146</v>
      </c>
      <c r="H154" s="200">
        <v>429</v>
      </c>
      <c r="I154" s="201"/>
      <c r="J154" s="202">
        <f>ROUND(I154*H154,2)</f>
        <v>0</v>
      </c>
      <c r="K154" s="198" t="s">
        <v>147</v>
      </c>
      <c r="L154" s="62"/>
      <c r="M154" s="203" t="s">
        <v>23</v>
      </c>
      <c r="N154" s="204" t="s">
        <v>44</v>
      </c>
      <c r="O154" s="43"/>
      <c r="P154" s="205">
        <f>O154*H154</f>
        <v>0</v>
      </c>
      <c r="Q154" s="205">
        <v>0</v>
      </c>
      <c r="R154" s="205">
        <f>Q154*H154</f>
        <v>0</v>
      </c>
      <c r="S154" s="205">
        <v>0</v>
      </c>
      <c r="T154" s="206">
        <f>S154*H154</f>
        <v>0</v>
      </c>
      <c r="AR154" s="25" t="s">
        <v>148</v>
      </c>
      <c r="AT154" s="25" t="s">
        <v>143</v>
      </c>
      <c r="AU154" s="25" t="s">
        <v>149</v>
      </c>
      <c r="AY154" s="25" t="s">
        <v>138</v>
      </c>
      <c r="BE154" s="207">
        <f>IF(N154="základní",J154,0)</f>
        <v>0</v>
      </c>
      <c r="BF154" s="207">
        <f>IF(N154="snížená",J154,0)</f>
        <v>0</v>
      </c>
      <c r="BG154" s="207">
        <f>IF(N154="zákl. přenesená",J154,0)</f>
        <v>0</v>
      </c>
      <c r="BH154" s="207">
        <f>IF(N154="sníž. přenesená",J154,0)</f>
        <v>0</v>
      </c>
      <c r="BI154" s="207">
        <f>IF(N154="nulová",J154,0)</f>
        <v>0</v>
      </c>
      <c r="BJ154" s="25" t="s">
        <v>81</v>
      </c>
      <c r="BK154" s="207">
        <f>ROUND(I154*H154,2)</f>
        <v>0</v>
      </c>
      <c r="BL154" s="25" t="s">
        <v>148</v>
      </c>
      <c r="BM154" s="25" t="s">
        <v>236</v>
      </c>
    </row>
    <row r="155" spans="2:65" s="1" customFormat="1" ht="13.5">
      <c r="B155" s="42"/>
      <c r="C155" s="64"/>
      <c r="D155" s="208" t="s">
        <v>151</v>
      </c>
      <c r="E155" s="64"/>
      <c r="F155" s="209" t="s">
        <v>237</v>
      </c>
      <c r="G155" s="64"/>
      <c r="H155" s="64"/>
      <c r="I155" s="164"/>
      <c r="J155" s="64"/>
      <c r="K155" s="64"/>
      <c r="L155" s="62"/>
      <c r="M155" s="210"/>
      <c r="N155" s="43"/>
      <c r="O155" s="43"/>
      <c r="P155" s="43"/>
      <c r="Q155" s="43"/>
      <c r="R155" s="43"/>
      <c r="S155" s="43"/>
      <c r="T155" s="79"/>
      <c r="AT155" s="25" t="s">
        <v>151</v>
      </c>
      <c r="AU155" s="25" t="s">
        <v>149</v>
      </c>
    </row>
    <row r="156" spans="2:65" s="1" customFormat="1" ht="40.5">
      <c r="B156" s="42"/>
      <c r="C156" s="64"/>
      <c r="D156" s="236" t="s">
        <v>153</v>
      </c>
      <c r="E156" s="64"/>
      <c r="F156" s="246" t="s">
        <v>238</v>
      </c>
      <c r="G156" s="64"/>
      <c r="H156" s="64"/>
      <c r="I156" s="164"/>
      <c r="J156" s="64"/>
      <c r="K156" s="64"/>
      <c r="L156" s="62"/>
      <c r="M156" s="210"/>
      <c r="N156" s="43"/>
      <c r="O156" s="43"/>
      <c r="P156" s="43"/>
      <c r="Q156" s="43"/>
      <c r="R156" s="43"/>
      <c r="S156" s="43"/>
      <c r="T156" s="79"/>
      <c r="AT156" s="25" t="s">
        <v>153</v>
      </c>
      <c r="AU156" s="25" t="s">
        <v>149</v>
      </c>
    </row>
    <row r="157" spans="2:65" s="1" customFormat="1" ht="22.5" customHeight="1">
      <c r="B157" s="42"/>
      <c r="C157" s="196" t="s">
        <v>239</v>
      </c>
      <c r="D157" s="196" t="s">
        <v>143</v>
      </c>
      <c r="E157" s="197" t="s">
        <v>240</v>
      </c>
      <c r="F157" s="198" t="s">
        <v>241</v>
      </c>
      <c r="G157" s="199" t="s">
        <v>146</v>
      </c>
      <c r="H157" s="200">
        <v>12870</v>
      </c>
      <c r="I157" s="201"/>
      <c r="J157" s="202">
        <f>ROUND(I157*H157,2)</f>
        <v>0</v>
      </c>
      <c r="K157" s="198" t="s">
        <v>147</v>
      </c>
      <c r="L157" s="62"/>
      <c r="M157" s="203" t="s">
        <v>23</v>
      </c>
      <c r="N157" s="204" t="s">
        <v>44</v>
      </c>
      <c r="O157" s="43"/>
      <c r="P157" s="205">
        <f>O157*H157</f>
        <v>0</v>
      </c>
      <c r="Q157" s="205">
        <v>0</v>
      </c>
      <c r="R157" s="205">
        <f>Q157*H157</f>
        <v>0</v>
      </c>
      <c r="S157" s="205">
        <v>0</v>
      </c>
      <c r="T157" s="206">
        <f>S157*H157</f>
        <v>0</v>
      </c>
      <c r="AR157" s="25" t="s">
        <v>148</v>
      </c>
      <c r="AT157" s="25" t="s">
        <v>143</v>
      </c>
      <c r="AU157" s="25" t="s">
        <v>149</v>
      </c>
      <c r="AY157" s="25" t="s">
        <v>138</v>
      </c>
      <c r="BE157" s="207">
        <f>IF(N157="základní",J157,0)</f>
        <v>0</v>
      </c>
      <c r="BF157" s="207">
        <f>IF(N157="snížená",J157,0)</f>
        <v>0</v>
      </c>
      <c r="BG157" s="207">
        <f>IF(N157="zákl. přenesená",J157,0)</f>
        <v>0</v>
      </c>
      <c r="BH157" s="207">
        <f>IF(N157="sníž. přenesená",J157,0)</f>
        <v>0</v>
      </c>
      <c r="BI157" s="207">
        <f>IF(N157="nulová",J157,0)</f>
        <v>0</v>
      </c>
      <c r="BJ157" s="25" t="s">
        <v>81</v>
      </c>
      <c r="BK157" s="207">
        <f>ROUND(I157*H157,2)</f>
        <v>0</v>
      </c>
      <c r="BL157" s="25" t="s">
        <v>148</v>
      </c>
      <c r="BM157" s="25" t="s">
        <v>242</v>
      </c>
    </row>
    <row r="158" spans="2:65" s="1" customFormat="1" ht="13.5">
      <c r="B158" s="42"/>
      <c r="C158" s="64"/>
      <c r="D158" s="208" t="s">
        <v>151</v>
      </c>
      <c r="E158" s="64"/>
      <c r="F158" s="209" t="s">
        <v>243</v>
      </c>
      <c r="G158" s="64"/>
      <c r="H158" s="64"/>
      <c r="I158" s="164"/>
      <c r="J158" s="64"/>
      <c r="K158" s="64"/>
      <c r="L158" s="62"/>
      <c r="M158" s="210"/>
      <c r="N158" s="43"/>
      <c r="O158" s="43"/>
      <c r="P158" s="43"/>
      <c r="Q158" s="43"/>
      <c r="R158" s="43"/>
      <c r="S158" s="43"/>
      <c r="T158" s="79"/>
      <c r="AT158" s="25" t="s">
        <v>151</v>
      </c>
      <c r="AU158" s="25" t="s">
        <v>149</v>
      </c>
    </row>
    <row r="159" spans="2:65" s="1" customFormat="1" ht="40.5">
      <c r="B159" s="42"/>
      <c r="C159" s="64"/>
      <c r="D159" s="208" t="s">
        <v>153</v>
      </c>
      <c r="E159" s="64"/>
      <c r="F159" s="211" t="s">
        <v>238</v>
      </c>
      <c r="G159" s="64"/>
      <c r="H159" s="64"/>
      <c r="I159" s="164"/>
      <c r="J159" s="64"/>
      <c r="K159" s="64"/>
      <c r="L159" s="62"/>
      <c r="M159" s="210"/>
      <c r="N159" s="43"/>
      <c r="O159" s="43"/>
      <c r="P159" s="43"/>
      <c r="Q159" s="43"/>
      <c r="R159" s="43"/>
      <c r="S159" s="43"/>
      <c r="T159" s="79"/>
      <c r="AT159" s="25" t="s">
        <v>153</v>
      </c>
      <c r="AU159" s="25" t="s">
        <v>149</v>
      </c>
    </row>
    <row r="160" spans="2:65" s="12" customFormat="1" ht="13.5">
      <c r="B160" s="223"/>
      <c r="C160" s="224"/>
      <c r="D160" s="236" t="s">
        <v>155</v>
      </c>
      <c r="E160" s="224"/>
      <c r="F160" s="248" t="s">
        <v>226</v>
      </c>
      <c r="G160" s="224"/>
      <c r="H160" s="249">
        <v>12870</v>
      </c>
      <c r="I160" s="228"/>
      <c r="J160" s="224"/>
      <c r="K160" s="224"/>
      <c r="L160" s="229"/>
      <c r="M160" s="230"/>
      <c r="N160" s="231"/>
      <c r="O160" s="231"/>
      <c r="P160" s="231"/>
      <c r="Q160" s="231"/>
      <c r="R160" s="231"/>
      <c r="S160" s="231"/>
      <c r="T160" s="232"/>
      <c r="AT160" s="233" t="s">
        <v>155</v>
      </c>
      <c r="AU160" s="233" t="s">
        <v>149</v>
      </c>
      <c r="AV160" s="12" t="s">
        <v>83</v>
      </c>
      <c r="AW160" s="12" t="s">
        <v>6</v>
      </c>
      <c r="AX160" s="12" t="s">
        <v>81</v>
      </c>
      <c r="AY160" s="233" t="s">
        <v>138</v>
      </c>
    </row>
    <row r="161" spans="2:65" s="1" customFormat="1" ht="22.5" customHeight="1">
      <c r="B161" s="42"/>
      <c r="C161" s="196" t="s">
        <v>10</v>
      </c>
      <c r="D161" s="196" t="s">
        <v>143</v>
      </c>
      <c r="E161" s="197" t="s">
        <v>244</v>
      </c>
      <c r="F161" s="198" t="s">
        <v>245</v>
      </c>
      <c r="G161" s="199" t="s">
        <v>146</v>
      </c>
      <c r="H161" s="200">
        <v>429</v>
      </c>
      <c r="I161" s="201"/>
      <c r="J161" s="202">
        <f>ROUND(I161*H161,2)</f>
        <v>0</v>
      </c>
      <c r="K161" s="198" t="s">
        <v>147</v>
      </c>
      <c r="L161" s="62"/>
      <c r="M161" s="203" t="s">
        <v>23</v>
      </c>
      <c r="N161" s="204" t="s">
        <v>44</v>
      </c>
      <c r="O161" s="43"/>
      <c r="P161" s="205">
        <f>O161*H161</f>
        <v>0</v>
      </c>
      <c r="Q161" s="205">
        <v>0</v>
      </c>
      <c r="R161" s="205">
        <f>Q161*H161</f>
        <v>0</v>
      </c>
      <c r="S161" s="205">
        <v>0</v>
      </c>
      <c r="T161" s="206">
        <f>S161*H161</f>
        <v>0</v>
      </c>
      <c r="AR161" s="25" t="s">
        <v>148</v>
      </c>
      <c r="AT161" s="25" t="s">
        <v>143</v>
      </c>
      <c r="AU161" s="25" t="s">
        <v>149</v>
      </c>
      <c r="AY161" s="25" t="s">
        <v>138</v>
      </c>
      <c r="BE161" s="207">
        <f>IF(N161="základní",J161,0)</f>
        <v>0</v>
      </c>
      <c r="BF161" s="207">
        <f>IF(N161="snížená",J161,0)</f>
        <v>0</v>
      </c>
      <c r="BG161" s="207">
        <f>IF(N161="zákl. přenesená",J161,0)</f>
        <v>0</v>
      </c>
      <c r="BH161" s="207">
        <f>IF(N161="sníž. přenesená",J161,0)</f>
        <v>0</v>
      </c>
      <c r="BI161" s="207">
        <f>IF(N161="nulová",J161,0)</f>
        <v>0</v>
      </c>
      <c r="BJ161" s="25" t="s">
        <v>81</v>
      </c>
      <c r="BK161" s="207">
        <f>ROUND(I161*H161,2)</f>
        <v>0</v>
      </c>
      <c r="BL161" s="25" t="s">
        <v>148</v>
      </c>
      <c r="BM161" s="25" t="s">
        <v>246</v>
      </c>
    </row>
    <row r="162" spans="2:65" s="1" customFormat="1" ht="13.5">
      <c r="B162" s="42"/>
      <c r="C162" s="64"/>
      <c r="D162" s="236" t="s">
        <v>151</v>
      </c>
      <c r="E162" s="64"/>
      <c r="F162" s="263" t="s">
        <v>247</v>
      </c>
      <c r="G162" s="64"/>
      <c r="H162" s="64"/>
      <c r="I162" s="164"/>
      <c r="J162" s="64"/>
      <c r="K162" s="64"/>
      <c r="L162" s="62"/>
      <c r="M162" s="210"/>
      <c r="N162" s="43"/>
      <c r="O162" s="43"/>
      <c r="P162" s="43"/>
      <c r="Q162" s="43"/>
      <c r="R162" s="43"/>
      <c r="S162" s="43"/>
      <c r="T162" s="79"/>
      <c r="AT162" s="25" t="s">
        <v>151</v>
      </c>
      <c r="AU162" s="25" t="s">
        <v>149</v>
      </c>
    </row>
    <row r="163" spans="2:65" s="1" customFormat="1" ht="31.5" customHeight="1">
      <c r="B163" s="42"/>
      <c r="C163" s="196" t="s">
        <v>248</v>
      </c>
      <c r="D163" s="196" t="s">
        <v>143</v>
      </c>
      <c r="E163" s="197" t="s">
        <v>249</v>
      </c>
      <c r="F163" s="198" t="s">
        <v>250</v>
      </c>
      <c r="G163" s="199" t="s">
        <v>146</v>
      </c>
      <c r="H163" s="200">
        <v>134.81</v>
      </c>
      <c r="I163" s="201"/>
      <c r="J163" s="202">
        <f>ROUND(I163*H163,2)</f>
        <v>0</v>
      </c>
      <c r="K163" s="198" t="s">
        <v>147</v>
      </c>
      <c r="L163" s="62"/>
      <c r="M163" s="203" t="s">
        <v>23</v>
      </c>
      <c r="N163" s="204" t="s">
        <v>44</v>
      </c>
      <c r="O163" s="43"/>
      <c r="P163" s="205">
        <f>O163*H163</f>
        <v>0</v>
      </c>
      <c r="Q163" s="205">
        <v>1.2999999999999999E-4</v>
      </c>
      <c r="R163" s="205">
        <f>Q163*H163</f>
        <v>1.7525299999999997E-2</v>
      </c>
      <c r="S163" s="205">
        <v>0</v>
      </c>
      <c r="T163" s="206">
        <f>S163*H163</f>
        <v>0</v>
      </c>
      <c r="AR163" s="25" t="s">
        <v>148</v>
      </c>
      <c r="AT163" s="25" t="s">
        <v>143</v>
      </c>
      <c r="AU163" s="25" t="s">
        <v>149</v>
      </c>
      <c r="AY163" s="25" t="s">
        <v>138</v>
      </c>
      <c r="BE163" s="207">
        <f>IF(N163="základní",J163,0)</f>
        <v>0</v>
      </c>
      <c r="BF163" s="207">
        <f>IF(N163="snížená",J163,0)</f>
        <v>0</v>
      </c>
      <c r="BG163" s="207">
        <f>IF(N163="zákl. přenesená",J163,0)</f>
        <v>0</v>
      </c>
      <c r="BH163" s="207">
        <f>IF(N163="sníž. přenesená",J163,0)</f>
        <v>0</v>
      </c>
      <c r="BI163" s="207">
        <f>IF(N163="nulová",J163,0)</f>
        <v>0</v>
      </c>
      <c r="BJ163" s="25" t="s">
        <v>81</v>
      </c>
      <c r="BK163" s="207">
        <f>ROUND(I163*H163,2)</f>
        <v>0</v>
      </c>
      <c r="BL163" s="25" t="s">
        <v>148</v>
      </c>
      <c r="BM163" s="25" t="s">
        <v>251</v>
      </c>
    </row>
    <row r="164" spans="2:65" s="1" customFormat="1" ht="27">
      <c r="B164" s="42"/>
      <c r="C164" s="64"/>
      <c r="D164" s="208" t="s">
        <v>151</v>
      </c>
      <c r="E164" s="64"/>
      <c r="F164" s="209" t="s">
        <v>252</v>
      </c>
      <c r="G164" s="64"/>
      <c r="H164" s="64"/>
      <c r="I164" s="164"/>
      <c r="J164" s="64"/>
      <c r="K164" s="64"/>
      <c r="L164" s="62"/>
      <c r="M164" s="210"/>
      <c r="N164" s="43"/>
      <c r="O164" s="43"/>
      <c r="P164" s="43"/>
      <c r="Q164" s="43"/>
      <c r="R164" s="43"/>
      <c r="S164" s="43"/>
      <c r="T164" s="79"/>
      <c r="AT164" s="25" t="s">
        <v>151</v>
      </c>
      <c r="AU164" s="25" t="s">
        <v>149</v>
      </c>
    </row>
    <row r="165" spans="2:65" s="1" customFormat="1" ht="54">
      <c r="B165" s="42"/>
      <c r="C165" s="64"/>
      <c r="D165" s="208" t="s">
        <v>153</v>
      </c>
      <c r="E165" s="64"/>
      <c r="F165" s="211" t="s">
        <v>253</v>
      </c>
      <c r="G165" s="64"/>
      <c r="H165" s="64"/>
      <c r="I165" s="164"/>
      <c r="J165" s="64"/>
      <c r="K165" s="64"/>
      <c r="L165" s="62"/>
      <c r="M165" s="210"/>
      <c r="N165" s="43"/>
      <c r="O165" s="43"/>
      <c r="P165" s="43"/>
      <c r="Q165" s="43"/>
      <c r="R165" s="43"/>
      <c r="S165" s="43"/>
      <c r="T165" s="79"/>
      <c r="AT165" s="25" t="s">
        <v>153</v>
      </c>
      <c r="AU165" s="25" t="s">
        <v>149</v>
      </c>
    </row>
    <row r="166" spans="2:65" s="11" customFormat="1" ht="13.5">
      <c r="B166" s="212"/>
      <c r="C166" s="213"/>
      <c r="D166" s="208" t="s">
        <v>155</v>
      </c>
      <c r="E166" s="214" t="s">
        <v>23</v>
      </c>
      <c r="F166" s="215" t="s">
        <v>254</v>
      </c>
      <c r="G166" s="213"/>
      <c r="H166" s="216" t="s">
        <v>23</v>
      </c>
      <c r="I166" s="217"/>
      <c r="J166" s="213"/>
      <c r="K166" s="213"/>
      <c r="L166" s="218"/>
      <c r="M166" s="219"/>
      <c r="N166" s="220"/>
      <c r="O166" s="220"/>
      <c r="P166" s="220"/>
      <c r="Q166" s="220"/>
      <c r="R166" s="220"/>
      <c r="S166" s="220"/>
      <c r="T166" s="221"/>
      <c r="AT166" s="222" t="s">
        <v>155</v>
      </c>
      <c r="AU166" s="222" t="s">
        <v>149</v>
      </c>
      <c r="AV166" s="11" t="s">
        <v>81</v>
      </c>
      <c r="AW166" s="11" t="s">
        <v>36</v>
      </c>
      <c r="AX166" s="11" t="s">
        <v>73</v>
      </c>
      <c r="AY166" s="222" t="s">
        <v>138</v>
      </c>
    </row>
    <row r="167" spans="2:65" s="12" customFormat="1" ht="13.5">
      <c r="B167" s="223"/>
      <c r="C167" s="224"/>
      <c r="D167" s="208" t="s">
        <v>155</v>
      </c>
      <c r="E167" s="225" t="s">
        <v>23</v>
      </c>
      <c r="F167" s="226" t="s">
        <v>255</v>
      </c>
      <c r="G167" s="224"/>
      <c r="H167" s="227">
        <v>34.03</v>
      </c>
      <c r="I167" s="228"/>
      <c r="J167" s="224"/>
      <c r="K167" s="224"/>
      <c r="L167" s="229"/>
      <c r="M167" s="230"/>
      <c r="N167" s="231"/>
      <c r="O167" s="231"/>
      <c r="P167" s="231"/>
      <c r="Q167" s="231"/>
      <c r="R167" s="231"/>
      <c r="S167" s="231"/>
      <c r="T167" s="232"/>
      <c r="AT167" s="233" t="s">
        <v>155</v>
      </c>
      <c r="AU167" s="233" t="s">
        <v>149</v>
      </c>
      <c r="AV167" s="12" t="s">
        <v>83</v>
      </c>
      <c r="AW167" s="12" t="s">
        <v>36</v>
      </c>
      <c r="AX167" s="12" t="s">
        <v>73</v>
      </c>
      <c r="AY167" s="233" t="s">
        <v>138</v>
      </c>
    </row>
    <row r="168" spans="2:65" s="11" customFormat="1" ht="13.5">
      <c r="B168" s="212"/>
      <c r="C168" s="213"/>
      <c r="D168" s="208" t="s">
        <v>155</v>
      </c>
      <c r="E168" s="214" t="s">
        <v>23</v>
      </c>
      <c r="F168" s="215" t="s">
        <v>256</v>
      </c>
      <c r="G168" s="213"/>
      <c r="H168" s="216" t="s">
        <v>23</v>
      </c>
      <c r="I168" s="217"/>
      <c r="J168" s="213"/>
      <c r="K168" s="213"/>
      <c r="L168" s="218"/>
      <c r="M168" s="219"/>
      <c r="N168" s="220"/>
      <c r="O168" s="220"/>
      <c r="P168" s="220"/>
      <c r="Q168" s="220"/>
      <c r="R168" s="220"/>
      <c r="S168" s="220"/>
      <c r="T168" s="221"/>
      <c r="AT168" s="222" t="s">
        <v>155</v>
      </c>
      <c r="AU168" s="222" t="s">
        <v>149</v>
      </c>
      <c r="AV168" s="11" t="s">
        <v>81</v>
      </c>
      <c r="AW168" s="11" t="s">
        <v>36</v>
      </c>
      <c r="AX168" s="11" t="s">
        <v>73</v>
      </c>
      <c r="AY168" s="222" t="s">
        <v>138</v>
      </c>
    </row>
    <row r="169" spans="2:65" s="12" customFormat="1" ht="13.5">
      <c r="B169" s="223"/>
      <c r="C169" s="224"/>
      <c r="D169" s="208" t="s">
        <v>155</v>
      </c>
      <c r="E169" s="225" t="s">
        <v>23</v>
      </c>
      <c r="F169" s="226" t="s">
        <v>257</v>
      </c>
      <c r="G169" s="224"/>
      <c r="H169" s="227">
        <v>83.26</v>
      </c>
      <c r="I169" s="228"/>
      <c r="J169" s="224"/>
      <c r="K169" s="224"/>
      <c r="L169" s="229"/>
      <c r="M169" s="230"/>
      <c r="N169" s="231"/>
      <c r="O169" s="231"/>
      <c r="P169" s="231"/>
      <c r="Q169" s="231"/>
      <c r="R169" s="231"/>
      <c r="S169" s="231"/>
      <c r="T169" s="232"/>
      <c r="AT169" s="233" t="s">
        <v>155</v>
      </c>
      <c r="AU169" s="233" t="s">
        <v>149</v>
      </c>
      <c r="AV169" s="12" t="s">
        <v>83</v>
      </c>
      <c r="AW169" s="12" t="s">
        <v>36</v>
      </c>
      <c r="AX169" s="12" t="s">
        <v>73</v>
      </c>
      <c r="AY169" s="233" t="s">
        <v>138</v>
      </c>
    </row>
    <row r="170" spans="2:65" s="11" customFormat="1" ht="13.5">
      <c r="B170" s="212"/>
      <c r="C170" s="213"/>
      <c r="D170" s="208" t="s">
        <v>155</v>
      </c>
      <c r="E170" s="214" t="s">
        <v>23</v>
      </c>
      <c r="F170" s="215" t="s">
        <v>258</v>
      </c>
      <c r="G170" s="213"/>
      <c r="H170" s="216" t="s">
        <v>23</v>
      </c>
      <c r="I170" s="217"/>
      <c r="J170" s="213"/>
      <c r="K170" s="213"/>
      <c r="L170" s="218"/>
      <c r="M170" s="219"/>
      <c r="N170" s="220"/>
      <c r="O170" s="220"/>
      <c r="P170" s="220"/>
      <c r="Q170" s="220"/>
      <c r="R170" s="220"/>
      <c r="S170" s="220"/>
      <c r="T170" s="221"/>
      <c r="AT170" s="222" t="s">
        <v>155</v>
      </c>
      <c r="AU170" s="222" t="s">
        <v>149</v>
      </c>
      <c r="AV170" s="11" t="s">
        <v>81</v>
      </c>
      <c r="AW170" s="11" t="s">
        <v>36</v>
      </c>
      <c r="AX170" s="11" t="s">
        <v>73</v>
      </c>
      <c r="AY170" s="222" t="s">
        <v>138</v>
      </c>
    </row>
    <row r="171" spans="2:65" s="12" customFormat="1" ht="13.5">
      <c r="B171" s="223"/>
      <c r="C171" s="224"/>
      <c r="D171" s="208" t="s">
        <v>155</v>
      </c>
      <c r="E171" s="225" t="s">
        <v>23</v>
      </c>
      <c r="F171" s="226" t="s">
        <v>259</v>
      </c>
      <c r="G171" s="224"/>
      <c r="H171" s="227">
        <v>17.52</v>
      </c>
      <c r="I171" s="228"/>
      <c r="J171" s="224"/>
      <c r="K171" s="224"/>
      <c r="L171" s="229"/>
      <c r="M171" s="230"/>
      <c r="N171" s="231"/>
      <c r="O171" s="231"/>
      <c r="P171" s="231"/>
      <c r="Q171" s="231"/>
      <c r="R171" s="231"/>
      <c r="S171" s="231"/>
      <c r="T171" s="232"/>
      <c r="AT171" s="233" t="s">
        <v>155</v>
      </c>
      <c r="AU171" s="233" t="s">
        <v>149</v>
      </c>
      <c r="AV171" s="12" t="s">
        <v>83</v>
      </c>
      <c r="AW171" s="12" t="s">
        <v>36</v>
      </c>
      <c r="AX171" s="12" t="s">
        <v>73</v>
      </c>
      <c r="AY171" s="233" t="s">
        <v>138</v>
      </c>
    </row>
    <row r="172" spans="2:65" s="13" customFormat="1" ht="13.5">
      <c r="B172" s="234"/>
      <c r="C172" s="235"/>
      <c r="D172" s="208" t="s">
        <v>155</v>
      </c>
      <c r="E172" s="260" t="s">
        <v>23</v>
      </c>
      <c r="F172" s="261" t="s">
        <v>158</v>
      </c>
      <c r="G172" s="235"/>
      <c r="H172" s="262">
        <v>134.81</v>
      </c>
      <c r="I172" s="240"/>
      <c r="J172" s="235"/>
      <c r="K172" s="235"/>
      <c r="L172" s="241"/>
      <c r="M172" s="242"/>
      <c r="N172" s="243"/>
      <c r="O172" s="243"/>
      <c r="P172" s="243"/>
      <c r="Q172" s="243"/>
      <c r="R172" s="243"/>
      <c r="S172" s="243"/>
      <c r="T172" s="244"/>
      <c r="AT172" s="245" t="s">
        <v>155</v>
      </c>
      <c r="AU172" s="245" t="s">
        <v>149</v>
      </c>
      <c r="AV172" s="13" t="s">
        <v>148</v>
      </c>
      <c r="AW172" s="13" t="s">
        <v>36</v>
      </c>
      <c r="AX172" s="13" t="s">
        <v>81</v>
      </c>
      <c r="AY172" s="245" t="s">
        <v>138</v>
      </c>
    </row>
    <row r="173" spans="2:65" s="10" customFormat="1" ht="22.35" customHeight="1">
      <c r="B173" s="177"/>
      <c r="C173" s="178"/>
      <c r="D173" s="193" t="s">
        <v>72</v>
      </c>
      <c r="E173" s="194" t="s">
        <v>260</v>
      </c>
      <c r="F173" s="194" t="s">
        <v>261</v>
      </c>
      <c r="G173" s="178"/>
      <c r="H173" s="178"/>
      <c r="I173" s="181"/>
      <c r="J173" s="195">
        <f>BK173</f>
        <v>0</v>
      </c>
      <c r="K173" s="178"/>
      <c r="L173" s="183"/>
      <c r="M173" s="184"/>
      <c r="N173" s="185"/>
      <c r="O173" s="185"/>
      <c r="P173" s="186">
        <f>SUM(P174:P187)</f>
        <v>0</v>
      </c>
      <c r="Q173" s="185"/>
      <c r="R173" s="186">
        <f>SUM(R174:R187)</f>
        <v>1.0084000000000001E-2</v>
      </c>
      <c r="S173" s="185"/>
      <c r="T173" s="187">
        <f>SUM(T174:T187)</f>
        <v>0</v>
      </c>
      <c r="AR173" s="188" t="s">
        <v>81</v>
      </c>
      <c r="AT173" s="189" t="s">
        <v>72</v>
      </c>
      <c r="AU173" s="189" t="s">
        <v>83</v>
      </c>
      <c r="AY173" s="188" t="s">
        <v>138</v>
      </c>
      <c r="BK173" s="190">
        <f>SUM(BK174:BK187)</f>
        <v>0</v>
      </c>
    </row>
    <row r="174" spans="2:65" s="1" customFormat="1" ht="22.5" customHeight="1">
      <c r="B174" s="42"/>
      <c r="C174" s="196" t="s">
        <v>262</v>
      </c>
      <c r="D174" s="196" t="s">
        <v>143</v>
      </c>
      <c r="E174" s="197" t="s">
        <v>263</v>
      </c>
      <c r="F174" s="198" t="s">
        <v>264</v>
      </c>
      <c r="G174" s="199" t="s">
        <v>146</v>
      </c>
      <c r="H174" s="200">
        <v>252.1</v>
      </c>
      <c r="I174" s="201"/>
      <c r="J174" s="202">
        <f>ROUND(I174*H174,2)</f>
        <v>0</v>
      </c>
      <c r="K174" s="198" t="s">
        <v>147</v>
      </c>
      <c r="L174" s="62"/>
      <c r="M174" s="203" t="s">
        <v>23</v>
      </c>
      <c r="N174" s="204" t="s">
        <v>44</v>
      </c>
      <c r="O174" s="43"/>
      <c r="P174" s="205">
        <f>O174*H174</f>
        <v>0</v>
      </c>
      <c r="Q174" s="205">
        <v>4.0000000000000003E-5</v>
      </c>
      <c r="R174" s="205">
        <f>Q174*H174</f>
        <v>1.0084000000000001E-2</v>
      </c>
      <c r="S174" s="205">
        <v>0</v>
      </c>
      <c r="T174" s="206">
        <f>S174*H174</f>
        <v>0</v>
      </c>
      <c r="AR174" s="25" t="s">
        <v>148</v>
      </c>
      <c r="AT174" s="25" t="s">
        <v>143</v>
      </c>
      <c r="AU174" s="25" t="s">
        <v>149</v>
      </c>
      <c r="AY174" s="25" t="s">
        <v>138</v>
      </c>
      <c r="BE174" s="207">
        <f>IF(N174="základní",J174,0)</f>
        <v>0</v>
      </c>
      <c r="BF174" s="207">
        <f>IF(N174="snížená",J174,0)</f>
        <v>0</v>
      </c>
      <c r="BG174" s="207">
        <f>IF(N174="zákl. přenesená",J174,0)</f>
        <v>0</v>
      </c>
      <c r="BH174" s="207">
        <f>IF(N174="sníž. přenesená",J174,0)</f>
        <v>0</v>
      </c>
      <c r="BI174" s="207">
        <f>IF(N174="nulová",J174,0)</f>
        <v>0</v>
      </c>
      <c r="BJ174" s="25" t="s">
        <v>81</v>
      </c>
      <c r="BK174" s="207">
        <f>ROUND(I174*H174,2)</f>
        <v>0</v>
      </c>
      <c r="BL174" s="25" t="s">
        <v>148</v>
      </c>
      <c r="BM174" s="25" t="s">
        <v>265</v>
      </c>
    </row>
    <row r="175" spans="2:65" s="1" customFormat="1" ht="54">
      <c r="B175" s="42"/>
      <c r="C175" s="64"/>
      <c r="D175" s="208" t="s">
        <v>151</v>
      </c>
      <c r="E175" s="64"/>
      <c r="F175" s="209" t="s">
        <v>266</v>
      </c>
      <c r="G175" s="64"/>
      <c r="H175" s="64"/>
      <c r="I175" s="164"/>
      <c r="J175" s="64"/>
      <c r="K175" s="64"/>
      <c r="L175" s="62"/>
      <c r="M175" s="210"/>
      <c r="N175" s="43"/>
      <c r="O175" s="43"/>
      <c r="P175" s="43"/>
      <c r="Q175" s="43"/>
      <c r="R175" s="43"/>
      <c r="S175" s="43"/>
      <c r="T175" s="79"/>
      <c r="AT175" s="25" t="s">
        <v>151</v>
      </c>
      <c r="AU175" s="25" t="s">
        <v>149</v>
      </c>
    </row>
    <row r="176" spans="2:65" s="1" customFormat="1" ht="94.5">
      <c r="B176" s="42"/>
      <c r="C176" s="64"/>
      <c r="D176" s="208" t="s">
        <v>153</v>
      </c>
      <c r="E176" s="64"/>
      <c r="F176" s="211" t="s">
        <v>267</v>
      </c>
      <c r="G176" s="64"/>
      <c r="H176" s="64"/>
      <c r="I176" s="164"/>
      <c r="J176" s="64"/>
      <c r="K176" s="64"/>
      <c r="L176" s="62"/>
      <c r="M176" s="210"/>
      <c r="N176" s="43"/>
      <c r="O176" s="43"/>
      <c r="P176" s="43"/>
      <c r="Q176" s="43"/>
      <c r="R176" s="43"/>
      <c r="S176" s="43"/>
      <c r="T176" s="79"/>
      <c r="AT176" s="25" t="s">
        <v>153</v>
      </c>
      <c r="AU176" s="25" t="s">
        <v>149</v>
      </c>
    </row>
    <row r="177" spans="2:65" s="11" customFormat="1" ht="13.5">
      <c r="B177" s="212"/>
      <c r="C177" s="213"/>
      <c r="D177" s="208" t="s">
        <v>155</v>
      </c>
      <c r="E177" s="214" t="s">
        <v>23</v>
      </c>
      <c r="F177" s="215" t="s">
        <v>268</v>
      </c>
      <c r="G177" s="213"/>
      <c r="H177" s="216" t="s">
        <v>23</v>
      </c>
      <c r="I177" s="217"/>
      <c r="J177" s="213"/>
      <c r="K177" s="213"/>
      <c r="L177" s="218"/>
      <c r="M177" s="219"/>
      <c r="N177" s="220"/>
      <c r="O177" s="220"/>
      <c r="P177" s="220"/>
      <c r="Q177" s="220"/>
      <c r="R177" s="220"/>
      <c r="S177" s="220"/>
      <c r="T177" s="221"/>
      <c r="AT177" s="222" t="s">
        <v>155</v>
      </c>
      <c r="AU177" s="222" t="s">
        <v>149</v>
      </c>
      <c r="AV177" s="11" t="s">
        <v>81</v>
      </c>
      <c r="AW177" s="11" t="s">
        <v>36</v>
      </c>
      <c r="AX177" s="11" t="s">
        <v>73</v>
      </c>
      <c r="AY177" s="222" t="s">
        <v>138</v>
      </c>
    </row>
    <row r="178" spans="2:65" s="11" customFormat="1" ht="13.5">
      <c r="B178" s="212"/>
      <c r="C178" s="213"/>
      <c r="D178" s="208" t="s">
        <v>155</v>
      </c>
      <c r="E178" s="214" t="s">
        <v>23</v>
      </c>
      <c r="F178" s="215" t="s">
        <v>254</v>
      </c>
      <c r="G178" s="213"/>
      <c r="H178" s="216" t="s">
        <v>23</v>
      </c>
      <c r="I178" s="217"/>
      <c r="J178" s="213"/>
      <c r="K178" s="213"/>
      <c r="L178" s="218"/>
      <c r="M178" s="219"/>
      <c r="N178" s="220"/>
      <c r="O178" s="220"/>
      <c r="P178" s="220"/>
      <c r="Q178" s="220"/>
      <c r="R178" s="220"/>
      <c r="S178" s="220"/>
      <c r="T178" s="221"/>
      <c r="AT178" s="222" t="s">
        <v>155</v>
      </c>
      <c r="AU178" s="222" t="s">
        <v>149</v>
      </c>
      <c r="AV178" s="11" t="s">
        <v>81</v>
      </c>
      <c r="AW178" s="11" t="s">
        <v>36</v>
      </c>
      <c r="AX178" s="11" t="s">
        <v>73</v>
      </c>
      <c r="AY178" s="222" t="s">
        <v>138</v>
      </c>
    </row>
    <row r="179" spans="2:65" s="12" customFormat="1" ht="13.5">
      <c r="B179" s="223"/>
      <c r="C179" s="224"/>
      <c r="D179" s="208" t="s">
        <v>155</v>
      </c>
      <c r="E179" s="225" t="s">
        <v>23</v>
      </c>
      <c r="F179" s="226" t="s">
        <v>269</v>
      </c>
      <c r="G179" s="224"/>
      <c r="H179" s="227">
        <v>68.06</v>
      </c>
      <c r="I179" s="228"/>
      <c r="J179" s="224"/>
      <c r="K179" s="224"/>
      <c r="L179" s="229"/>
      <c r="M179" s="230"/>
      <c r="N179" s="231"/>
      <c r="O179" s="231"/>
      <c r="P179" s="231"/>
      <c r="Q179" s="231"/>
      <c r="R179" s="231"/>
      <c r="S179" s="231"/>
      <c r="T179" s="232"/>
      <c r="AT179" s="233" t="s">
        <v>155</v>
      </c>
      <c r="AU179" s="233" t="s">
        <v>149</v>
      </c>
      <c r="AV179" s="12" t="s">
        <v>83</v>
      </c>
      <c r="AW179" s="12" t="s">
        <v>36</v>
      </c>
      <c r="AX179" s="12" t="s">
        <v>73</v>
      </c>
      <c r="AY179" s="233" t="s">
        <v>138</v>
      </c>
    </row>
    <row r="180" spans="2:65" s="11" customFormat="1" ht="13.5">
      <c r="B180" s="212"/>
      <c r="C180" s="213"/>
      <c r="D180" s="208" t="s">
        <v>155</v>
      </c>
      <c r="E180" s="214" t="s">
        <v>23</v>
      </c>
      <c r="F180" s="215" t="s">
        <v>256</v>
      </c>
      <c r="G180" s="213"/>
      <c r="H180" s="216" t="s">
        <v>23</v>
      </c>
      <c r="I180" s="217"/>
      <c r="J180" s="213"/>
      <c r="K180" s="213"/>
      <c r="L180" s="218"/>
      <c r="M180" s="219"/>
      <c r="N180" s="220"/>
      <c r="O180" s="220"/>
      <c r="P180" s="220"/>
      <c r="Q180" s="220"/>
      <c r="R180" s="220"/>
      <c r="S180" s="220"/>
      <c r="T180" s="221"/>
      <c r="AT180" s="222" t="s">
        <v>155</v>
      </c>
      <c r="AU180" s="222" t="s">
        <v>149</v>
      </c>
      <c r="AV180" s="11" t="s">
        <v>81</v>
      </c>
      <c r="AW180" s="11" t="s">
        <v>36</v>
      </c>
      <c r="AX180" s="11" t="s">
        <v>73</v>
      </c>
      <c r="AY180" s="222" t="s">
        <v>138</v>
      </c>
    </row>
    <row r="181" spans="2:65" s="12" customFormat="1" ht="13.5">
      <c r="B181" s="223"/>
      <c r="C181" s="224"/>
      <c r="D181" s="208" t="s">
        <v>155</v>
      </c>
      <c r="E181" s="225" t="s">
        <v>23</v>
      </c>
      <c r="F181" s="226" t="s">
        <v>270</v>
      </c>
      <c r="G181" s="224"/>
      <c r="H181" s="227">
        <v>166.52</v>
      </c>
      <c r="I181" s="228"/>
      <c r="J181" s="224"/>
      <c r="K181" s="224"/>
      <c r="L181" s="229"/>
      <c r="M181" s="230"/>
      <c r="N181" s="231"/>
      <c r="O181" s="231"/>
      <c r="P181" s="231"/>
      <c r="Q181" s="231"/>
      <c r="R181" s="231"/>
      <c r="S181" s="231"/>
      <c r="T181" s="232"/>
      <c r="AT181" s="233" t="s">
        <v>155</v>
      </c>
      <c r="AU181" s="233" t="s">
        <v>149</v>
      </c>
      <c r="AV181" s="12" t="s">
        <v>83</v>
      </c>
      <c r="AW181" s="12" t="s">
        <v>36</v>
      </c>
      <c r="AX181" s="12" t="s">
        <v>73</v>
      </c>
      <c r="AY181" s="233" t="s">
        <v>138</v>
      </c>
    </row>
    <row r="182" spans="2:65" s="11" customFormat="1" ht="13.5">
      <c r="B182" s="212"/>
      <c r="C182" s="213"/>
      <c r="D182" s="208" t="s">
        <v>155</v>
      </c>
      <c r="E182" s="214" t="s">
        <v>23</v>
      </c>
      <c r="F182" s="215" t="s">
        <v>258</v>
      </c>
      <c r="G182" s="213"/>
      <c r="H182" s="216" t="s">
        <v>23</v>
      </c>
      <c r="I182" s="217"/>
      <c r="J182" s="213"/>
      <c r="K182" s="213"/>
      <c r="L182" s="218"/>
      <c r="M182" s="219"/>
      <c r="N182" s="220"/>
      <c r="O182" s="220"/>
      <c r="P182" s="220"/>
      <c r="Q182" s="220"/>
      <c r="R182" s="220"/>
      <c r="S182" s="220"/>
      <c r="T182" s="221"/>
      <c r="AT182" s="222" t="s">
        <v>155</v>
      </c>
      <c r="AU182" s="222" t="s">
        <v>149</v>
      </c>
      <c r="AV182" s="11" t="s">
        <v>81</v>
      </c>
      <c r="AW182" s="11" t="s">
        <v>36</v>
      </c>
      <c r="AX182" s="11" t="s">
        <v>73</v>
      </c>
      <c r="AY182" s="222" t="s">
        <v>138</v>
      </c>
    </row>
    <row r="183" spans="2:65" s="12" customFormat="1" ht="13.5">
      <c r="B183" s="223"/>
      <c r="C183" s="224"/>
      <c r="D183" s="208" t="s">
        <v>155</v>
      </c>
      <c r="E183" s="225" t="s">
        <v>23</v>
      </c>
      <c r="F183" s="226" t="s">
        <v>259</v>
      </c>
      <c r="G183" s="224"/>
      <c r="H183" s="227">
        <v>17.52</v>
      </c>
      <c r="I183" s="228"/>
      <c r="J183" s="224"/>
      <c r="K183" s="224"/>
      <c r="L183" s="229"/>
      <c r="M183" s="230"/>
      <c r="N183" s="231"/>
      <c r="O183" s="231"/>
      <c r="P183" s="231"/>
      <c r="Q183" s="231"/>
      <c r="R183" s="231"/>
      <c r="S183" s="231"/>
      <c r="T183" s="232"/>
      <c r="AT183" s="233" t="s">
        <v>155</v>
      </c>
      <c r="AU183" s="233" t="s">
        <v>149</v>
      </c>
      <c r="AV183" s="12" t="s">
        <v>83</v>
      </c>
      <c r="AW183" s="12" t="s">
        <v>36</v>
      </c>
      <c r="AX183" s="12" t="s">
        <v>73</v>
      </c>
      <c r="AY183" s="233" t="s">
        <v>138</v>
      </c>
    </row>
    <row r="184" spans="2:65" s="13" customFormat="1" ht="13.5">
      <c r="B184" s="234"/>
      <c r="C184" s="235"/>
      <c r="D184" s="236" t="s">
        <v>155</v>
      </c>
      <c r="E184" s="237" t="s">
        <v>23</v>
      </c>
      <c r="F184" s="238" t="s">
        <v>158</v>
      </c>
      <c r="G184" s="235"/>
      <c r="H184" s="239">
        <v>252.1</v>
      </c>
      <c r="I184" s="240"/>
      <c r="J184" s="235"/>
      <c r="K184" s="235"/>
      <c r="L184" s="241"/>
      <c r="M184" s="242"/>
      <c r="N184" s="243"/>
      <c r="O184" s="243"/>
      <c r="P184" s="243"/>
      <c r="Q184" s="243"/>
      <c r="R184" s="243"/>
      <c r="S184" s="243"/>
      <c r="T184" s="244"/>
      <c r="AT184" s="245" t="s">
        <v>155</v>
      </c>
      <c r="AU184" s="245" t="s">
        <v>149</v>
      </c>
      <c r="AV184" s="13" t="s">
        <v>148</v>
      </c>
      <c r="AW184" s="13" t="s">
        <v>36</v>
      </c>
      <c r="AX184" s="13" t="s">
        <v>81</v>
      </c>
      <c r="AY184" s="245" t="s">
        <v>138</v>
      </c>
    </row>
    <row r="185" spans="2:65" s="1" customFormat="1" ht="22.5" customHeight="1">
      <c r="B185" s="42"/>
      <c r="C185" s="196" t="s">
        <v>271</v>
      </c>
      <c r="D185" s="196" t="s">
        <v>143</v>
      </c>
      <c r="E185" s="197" t="s">
        <v>272</v>
      </c>
      <c r="F185" s="198" t="s">
        <v>273</v>
      </c>
      <c r="G185" s="199" t="s">
        <v>146</v>
      </c>
      <c r="H185" s="200">
        <v>12.57</v>
      </c>
      <c r="I185" s="201"/>
      <c r="J185" s="202">
        <f>ROUND(I185*H185,2)</f>
        <v>0</v>
      </c>
      <c r="K185" s="198" t="s">
        <v>147</v>
      </c>
      <c r="L185" s="62"/>
      <c r="M185" s="203" t="s">
        <v>23</v>
      </c>
      <c r="N185" s="204" t="s">
        <v>44</v>
      </c>
      <c r="O185" s="43"/>
      <c r="P185" s="205">
        <f>O185*H185</f>
        <v>0</v>
      </c>
      <c r="Q185" s="205">
        <v>0</v>
      </c>
      <c r="R185" s="205">
        <f>Q185*H185</f>
        <v>0</v>
      </c>
      <c r="S185" s="205">
        <v>0</v>
      </c>
      <c r="T185" s="206">
        <f>S185*H185</f>
        <v>0</v>
      </c>
      <c r="AR185" s="25" t="s">
        <v>148</v>
      </c>
      <c r="AT185" s="25" t="s">
        <v>143</v>
      </c>
      <c r="AU185" s="25" t="s">
        <v>149</v>
      </c>
      <c r="AY185" s="25" t="s">
        <v>138</v>
      </c>
      <c r="BE185" s="207">
        <f>IF(N185="základní",J185,0)</f>
        <v>0</v>
      </c>
      <c r="BF185" s="207">
        <f>IF(N185="snížená",J185,0)</f>
        <v>0</v>
      </c>
      <c r="BG185" s="207">
        <f>IF(N185="zákl. přenesená",J185,0)</f>
        <v>0</v>
      </c>
      <c r="BH185" s="207">
        <f>IF(N185="sníž. přenesená",J185,0)</f>
        <v>0</v>
      </c>
      <c r="BI185" s="207">
        <f>IF(N185="nulová",J185,0)</f>
        <v>0</v>
      </c>
      <c r="BJ185" s="25" t="s">
        <v>81</v>
      </c>
      <c r="BK185" s="207">
        <f>ROUND(I185*H185,2)</f>
        <v>0</v>
      </c>
      <c r="BL185" s="25" t="s">
        <v>148</v>
      </c>
      <c r="BM185" s="25" t="s">
        <v>274</v>
      </c>
    </row>
    <row r="186" spans="2:65" s="1" customFormat="1" ht="27">
      <c r="B186" s="42"/>
      <c r="C186" s="64"/>
      <c r="D186" s="208" t="s">
        <v>151</v>
      </c>
      <c r="E186" s="64"/>
      <c r="F186" s="209" t="s">
        <v>275</v>
      </c>
      <c r="G186" s="64"/>
      <c r="H186" s="64"/>
      <c r="I186" s="164"/>
      <c r="J186" s="64"/>
      <c r="K186" s="64"/>
      <c r="L186" s="62"/>
      <c r="M186" s="210"/>
      <c r="N186" s="43"/>
      <c r="O186" s="43"/>
      <c r="P186" s="43"/>
      <c r="Q186" s="43"/>
      <c r="R186" s="43"/>
      <c r="S186" s="43"/>
      <c r="T186" s="79"/>
      <c r="AT186" s="25" t="s">
        <v>151</v>
      </c>
      <c r="AU186" s="25" t="s">
        <v>149</v>
      </c>
    </row>
    <row r="187" spans="2:65" s="1" customFormat="1" ht="175.5">
      <c r="B187" s="42"/>
      <c r="C187" s="64"/>
      <c r="D187" s="208" t="s">
        <v>153</v>
      </c>
      <c r="E187" s="64"/>
      <c r="F187" s="211" t="s">
        <v>276</v>
      </c>
      <c r="G187" s="64"/>
      <c r="H187" s="64"/>
      <c r="I187" s="164"/>
      <c r="J187" s="64"/>
      <c r="K187" s="64"/>
      <c r="L187" s="62"/>
      <c r="M187" s="210"/>
      <c r="N187" s="43"/>
      <c r="O187" s="43"/>
      <c r="P187" s="43"/>
      <c r="Q187" s="43"/>
      <c r="R187" s="43"/>
      <c r="S187" s="43"/>
      <c r="T187" s="79"/>
      <c r="AT187" s="25" t="s">
        <v>153</v>
      </c>
      <c r="AU187" s="25" t="s">
        <v>149</v>
      </c>
    </row>
    <row r="188" spans="2:65" s="10" customFormat="1" ht="22.35" customHeight="1">
      <c r="B188" s="177"/>
      <c r="C188" s="178"/>
      <c r="D188" s="193" t="s">
        <v>72</v>
      </c>
      <c r="E188" s="194" t="s">
        <v>277</v>
      </c>
      <c r="F188" s="194" t="s">
        <v>278</v>
      </c>
      <c r="G188" s="178"/>
      <c r="H188" s="178"/>
      <c r="I188" s="181"/>
      <c r="J188" s="195">
        <f>BK188</f>
        <v>0</v>
      </c>
      <c r="K188" s="178"/>
      <c r="L188" s="183"/>
      <c r="M188" s="184"/>
      <c r="N188" s="185"/>
      <c r="O188" s="185"/>
      <c r="P188" s="186">
        <f>SUM(P189:P241)</f>
        <v>0</v>
      </c>
      <c r="Q188" s="185"/>
      <c r="R188" s="186">
        <f>SUM(R189:R241)</f>
        <v>0</v>
      </c>
      <c r="S188" s="185"/>
      <c r="T188" s="187">
        <f>SUM(T189:T241)</f>
        <v>34.229970000000002</v>
      </c>
      <c r="AR188" s="188" t="s">
        <v>81</v>
      </c>
      <c r="AT188" s="189" t="s">
        <v>72</v>
      </c>
      <c r="AU188" s="189" t="s">
        <v>83</v>
      </c>
      <c r="AY188" s="188" t="s">
        <v>138</v>
      </c>
      <c r="BK188" s="190">
        <f>SUM(BK189:BK241)</f>
        <v>0</v>
      </c>
    </row>
    <row r="189" spans="2:65" s="1" customFormat="1" ht="22.5" customHeight="1">
      <c r="B189" s="42"/>
      <c r="C189" s="196" t="s">
        <v>279</v>
      </c>
      <c r="D189" s="196" t="s">
        <v>143</v>
      </c>
      <c r="E189" s="197" t="s">
        <v>280</v>
      </c>
      <c r="F189" s="198" t="s">
        <v>281</v>
      </c>
      <c r="G189" s="199" t="s">
        <v>282</v>
      </c>
      <c r="H189" s="200">
        <v>5.2690000000000001</v>
      </c>
      <c r="I189" s="201"/>
      <c r="J189" s="202">
        <f>ROUND(I189*H189,2)</f>
        <v>0</v>
      </c>
      <c r="K189" s="198" t="s">
        <v>147</v>
      </c>
      <c r="L189" s="62"/>
      <c r="M189" s="203" t="s">
        <v>23</v>
      </c>
      <c r="N189" s="204" t="s">
        <v>44</v>
      </c>
      <c r="O189" s="43"/>
      <c r="P189" s="205">
        <f>O189*H189</f>
        <v>0</v>
      </c>
      <c r="Q189" s="205">
        <v>0</v>
      </c>
      <c r="R189" s="205">
        <f>Q189*H189</f>
        <v>0</v>
      </c>
      <c r="S189" s="205">
        <v>1.8</v>
      </c>
      <c r="T189" s="206">
        <f>S189*H189</f>
        <v>9.4842000000000013</v>
      </c>
      <c r="AR189" s="25" t="s">
        <v>148</v>
      </c>
      <c r="AT189" s="25" t="s">
        <v>143</v>
      </c>
      <c r="AU189" s="25" t="s">
        <v>149</v>
      </c>
      <c r="AY189" s="25" t="s">
        <v>138</v>
      </c>
      <c r="BE189" s="207">
        <f>IF(N189="základní",J189,0)</f>
        <v>0</v>
      </c>
      <c r="BF189" s="207">
        <f>IF(N189="snížená",J189,0)</f>
        <v>0</v>
      </c>
      <c r="BG189" s="207">
        <f>IF(N189="zákl. přenesená",J189,0)</f>
        <v>0</v>
      </c>
      <c r="BH189" s="207">
        <f>IF(N189="sníž. přenesená",J189,0)</f>
        <v>0</v>
      </c>
      <c r="BI189" s="207">
        <f>IF(N189="nulová",J189,0)</f>
        <v>0</v>
      </c>
      <c r="BJ189" s="25" t="s">
        <v>81</v>
      </c>
      <c r="BK189" s="207">
        <f>ROUND(I189*H189,2)</f>
        <v>0</v>
      </c>
      <c r="BL189" s="25" t="s">
        <v>148</v>
      </c>
      <c r="BM189" s="25" t="s">
        <v>283</v>
      </c>
    </row>
    <row r="190" spans="2:65" s="1" customFormat="1" ht="27">
      <c r="B190" s="42"/>
      <c r="C190" s="64"/>
      <c r="D190" s="208" t="s">
        <v>151</v>
      </c>
      <c r="E190" s="64"/>
      <c r="F190" s="209" t="s">
        <v>284</v>
      </c>
      <c r="G190" s="64"/>
      <c r="H190" s="64"/>
      <c r="I190" s="164"/>
      <c r="J190" s="64"/>
      <c r="K190" s="64"/>
      <c r="L190" s="62"/>
      <c r="M190" s="210"/>
      <c r="N190" s="43"/>
      <c r="O190" s="43"/>
      <c r="P190" s="43"/>
      <c r="Q190" s="43"/>
      <c r="R190" s="43"/>
      <c r="S190" s="43"/>
      <c r="T190" s="79"/>
      <c r="AT190" s="25" t="s">
        <v>151</v>
      </c>
      <c r="AU190" s="25" t="s">
        <v>149</v>
      </c>
    </row>
    <row r="191" spans="2:65" s="1" customFormat="1" ht="40.5">
      <c r="B191" s="42"/>
      <c r="C191" s="64"/>
      <c r="D191" s="208" t="s">
        <v>153</v>
      </c>
      <c r="E191" s="64"/>
      <c r="F191" s="211" t="s">
        <v>285</v>
      </c>
      <c r="G191" s="64"/>
      <c r="H191" s="64"/>
      <c r="I191" s="164"/>
      <c r="J191" s="64"/>
      <c r="K191" s="64"/>
      <c r="L191" s="62"/>
      <c r="M191" s="210"/>
      <c r="N191" s="43"/>
      <c r="O191" s="43"/>
      <c r="P191" s="43"/>
      <c r="Q191" s="43"/>
      <c r="R191" s="43"/>
      <c r="S191" s="43"/>
      <c r="T191" s="79"/>
      <c r="AT191" s="25" t="s">
        <v>153</v>
      </c>
      <c r="AU191" s="25" t="s">
        <v>149</v>
      </c>
    </row>
    <row r="192" spans="2:65" s="11" customFormat="1" ht="13.5">
      <c r="B192" s="212"/>
      <c r="C192" s="213"/>
      <c r="D192" s="208" t="s">
        <v>155</v>
      </c>
      <c r="E192" s="214" t="s">
        <v>23</v>
      </c>
      <c r="F192" s="215" t="s">
        <v>286</v>
      </c>
      <c r="G192" s="213"/>
      <c r="H192" s="216" t="s">
        <v>23</v>
      </c>
      <c r="I192" s="217"/>
      <c r="J192" s="213"/>
      <c r="K192" s="213"/>
      <c r="L192" s="218"/>
      <c r="M192" s="219"/>
      <c r="N192" s="220"/>
      <c r="O192" s="220"/>
      <c r="P192" s="220"/>
      <c r="Q192" s="220"/>
      <c r="R192" s="220"/>
      <c r="S192" s="220"/>
      <c r="T192" s="221"/>
      <c r="AT192" s="222" t="s">
        <v>155</v>
      </c>
      <c r="AU192" s="222" t="s">
        <v>149</v>
      </c>
      <c r="AV192" s="11" t="s">
        <v>81</v>
      </c>
      <c r="AW192" s="11" t="s">
        <v>36</v>
      </c>
      <c r="AX192" s="11" t="s">
        <v>73</v>
      </c>
      <c r="AY192" s="222" t="s">
        <v>138</v>
      </c>
    </row>
    <row r="193" spans="2:65" s="12" customFormat="1" ht="13.5">
      <c r="B193" s="223"/>
      <c r="C193" s="224"/>
      <c r="D193" s="208" t="s">
        <v>155</v>
      </c>
      <c r="E193" s="225" t="s">
        <v>23</v>
      </c>
      <c r="F193" s="226" t="s">
        <v>287</v>
      </c>
      <c r="G193" s="224"/>
      <c r="H193" s="227">
        <v>1.978</v>
      </c>
      <c r="I193" s="228"/>
      <c r="J193" s="224"/>
      <c r="K193" s="224"/>
      <c r="L193" s="229"/>
      <c r="M193" s="230"/>
      <c r="N193" s="231"/>
      <c r="O193" s="231"/>
      <c r="P193" s="231"/>
      <c r="Q193" s="231"/>
      <c r="R193" s="231"/>
      <c r="S193" s="231"/>
      <c r="T193" s="232"/>
      <c r="AT193" s="233" t="s">
        <v>155</v>
      </c>
      <c r="AU193" s="233" t="s">
        <v>149</v>
      </c>
      <c r="AV193" s="12" t="s">
        <v>83</v>
      </c>
      <c r="AW193" s="12" t="s">
        <v>36</v>
      </c>
      <c r="AX193" s="12" t="s">
        <v>73</v>
      </c>
      <c r="AY193" s="233" t="s">
        <v>138</v>
      </c>
    </row>
    <row r="194" spans="2:65" s="11" customFormat="1" ht="13.5">
      <c r="B194" s="212"/>
      <c r="C194" s="213"/>
      <c r="D194" s="208" t="s">
        <v>155</v>
      </c>
      <c r="E194" s="214" t="s">
        <v>23</v>
      </c>
      <c r="F194" s="215" t="s">
        <v>288</v>
      </c>
      <c r="G194" s="213"/>
      <c r="H194" s="216" t="s">
        <v>23</v>
      </c>
      <c r="I194" s="217"/>
      <c r="J194" s="213"/>
      <c r="K194" s="213"/>
      <c r="L194" s="218"/>
      <c r="M194" s="219"/>
      <c r="N194" s="220"/>
      <c r="O194" s="220"/>
      <c r="P194" s="220"/>
      <c r="Q194" s="220"/>
      <c r="R194" s="220"/>
      <c r="S194" s="220"/>
      <c r="T194" s="221"/>
      <c r="AT194" s="222" t="s">
        <v>155</v>
      </c>
      <c r="AU194" s="222" t="s">
        <v>149</v>
      </c>
      <c r="AV194" s="11" t="s">
        <v>81</v>
      </c>
      <c r="AW194" s="11" t="s">
        <v>36</v>
      </c>
      <c r="AX194" s="11" t="s">
        <v>73</v>
      </c>
      <c r="AY194" s="222" t="s">
        <v>138</v>
      </c>
    </row>
    <row r="195" spans="2:65" s="12" customFormat="1" ht="13.5">
      <c r="B195" s="223"/>
      <c r="C195" s="224"/>
      <c r="D195" s="208" t="s">
        <v>155</v>
      </c>
      <c r="E195" s="225" t="s">
        <v>23</v>
      </c>
      <c r="F195" s="226" t="s">
        <v>289</v>
      </c>
      <c r="G195" s="224"/>
      <c r="H195" s="227">
        <v>3.2909999999999999</v>
      </c>
      <c r="I195" s="228"/>
      <c r="J195" s="224"/>
      <c r="K195" s="224"/>
      <c r="L195" s="229"/>
      <c r="M195" s="230"/>
      <c r="N195" s="231"/>
      <c r="O195" s="231"/>
      <c r="P195" s="231"/>
      <c r="Q195" s="231"/>
      <c r="R195" s="231"/>
      <c r="S195" s="231"/>
      <c r="T195" s="232"/>
      <c r="AT195" s="233" t="s">
        <v>155</v>
      </c>
      <c r="AU195" s="233" t="s">
        <v>149</v>
      </c>
      <c r="AV195" s="12" t="s">
        <v>83</v>
      </c>
      <c r="AW195" s="12" t="s">
        <v>36</v>
      </c>
      <c r="AX195" s="12" t="s">
        <v>73</v>
      </c>
      <c r="AY195" s="233" t="s">
        <v>138</v>
      </c>
    </row>
    <row r="196" spans="2:65" s="13" customFormat="1" ht="13.5">
      <c r="B196" s="234"/>
      <c r="C196" s="235"/>
      <c r="D196" s="236" t="s">
        <v>155</v>
      </c>
      <c r="E196" s="237" t="s">
        <v>23</v>
      </c>
      <c r="F196" s="238" t="s">
        <v>158</v>
      </c>
      <c r="G196" s="235"/>
      <c r="H196" s="239">
        <v>5.2690000000000001</v>
      </c>
      <c r="I196" s="240"/>
      <c r="J196" s="235"/>
      <c r="K196" s="235"/>
      <c r="L196" s="241"/>
      <c r="M196" s="242"/>
      <c r="N196" s="243"/>
      <c r="O196" s="243"/>
      <c r="P196" s="243"/>
      <c r="Q196" s="243"/>
      <c r="R196" s="243"/>
      <c r="S196" s="243"/>
      <c r="T196" s="244"/>
      <c r="AT196" s="245" t="s">
        <v>155</v>
      </c>
      <c r="AU196" s="245" t="s">
        <v>149</v>
      </c>
      <c r="AV196" s="13" t="s">
        <v>148</v>
      </c>
      <c r="AW196" s="13" t="s">
        <v>36</v>
      </c>
      <c r="AX196" s="13" t="s">
        <v>81</v>
      </c>
      <c r="AY196" s="245" t="s">
        <v>138</v>
      </c>
    </row>
    <row r="197" spans="2:65" s="1" customFormat="1" ht="22.5" customHeight="1">
      <c r="B197" s="42"/>
      <c r="C197" s="196" t="s">
        <v>290</v>
      </c>
      <c r="D197" s="196" t="s">
        <v>143</v>
      </c>
      <c r="E197" s="197" t="s">
        <v>291</v>
      </c>
      <c r="F197" s="198" t="s">
        <v>292</v>
      </c>
      <c r="G197" s="199" t="s">
        <v>146</v>
      </c>
      <c r="H197" s="200">
        <v>9.6</v>
      </c>
      <c r="I197" s="201"/>
      <c r="J197" s="202">
        <f>ROUND(I197*H197,2)</f>
        <v>0</v>
      </c>
      <c r="K197" s="198" t="s">
        <v>147</v>
      </c>
      <c r="L197" s="62"/>
      <c r="M197" s="203" t="s">
        <v>23</v>
      </c>
      <c r="N197" s="204" t="s">
        <v>44</v>
      </c>
      <c r="O197" s="43"/>
      <c r="P197" s="205">
        <f>O197*H197</f>
        <v>0</v>
      </c>
      <c r="Q197" s="205">
        <v>0</v>
      </c>
      <c r="R197" s="205">
        <f>Q197*H197</f>
        <v>0</v>
      </c>
      <c r="S197" s="205">
        <v>0.32400000000000001</v>
      </c>
      <c r="T197" s="206">
        <f>S197*H197</f>
        <v>3.1103999999999998</v>
      </c>
      <c r="AR197" s="25" t="s">
        <v>148</v>
      </c>
      <c r="AT197" s="25" t="s">
        <v>143</v>
      </c>
      <c r="AU197" s="25" t="s">
        <v>149</v>
      </c>
      <c r="AY197" s="25" t="s">
        <v>138</v>
      </c>
      <c r="BE197" s="207">
        <f>IF(N197="základní",J197,0)</f>
        <v>0</v>
      </c>
      <c r="BF197" s="207">
        <f>IF(N197="snížená",J197,0)</f>
        <v>0</v>
      </c>
      <c r="BG197" s="207">
        <f>IF(N197="zákl. přenesená",J197,0)</f>
        <v>0</v>
      </c>
      <c r="BH197" s="207">
        <f>IF(N197="sníž. přenesená",J197,0)</f>
        <v>0</v>
      </c>
      <c r="BI197" s="207">
        <f>IF(N197="nulová",J197,0)</f>
        <v>0</v>
      </c>
      <c r="BJ197" s="25" t="s">
        <v>81</v>
      </c>
      <c r="BK197" s="207">
        <f>ROUND(I197*H197,2)</f>
        <v>0</v>
      </c>
      <c r="BL197" s="25" t="s">
        <v>148</v>
      </c>
      <c r="BM197" s="25" t="s">
        <v>293</v>
      </c>
    </row>
    <row r="198" spans="2:65" s="1" customFormat="1" ht="13.5">
      <c r="B198" s="42"/>
      <c r="C198" s="64"/>
      <c r="D198" s="208" t="s">
        <v>151</v>
      </c>
      <c r="E198" s="64"/>
      <c r="F198" s="209" t="s">
        <v>294</v>
      </c>
      <c r="G198" s="64"/>
      <c r="H198" s="64"/>
      <c r="I198" s="164"/>
      <c r="J198" s="64"/>
      <c r="K198" s="64"/>
      <c r="L198" s="62"/>
      <c r="M198" s="210"/>
      <c r="N198" s="43"/>
      <c r="O198" s="43"/>
      <c r="P198" s="43"/>
      <c r="Q198" s="43"/>
      <c r="R198" s="43"/>
      <c r="S198" s="43"/>
      <c r="T198" s="79"/>
      <c r="AT198" s="25" t="s">
        <v>151</v>
      </c>
      <c r="AU198" s="25" t="s">
        <v>149</v>
      </c>
    </row>
    <row r="199" spans="2:65" s="11" customFormat="1" ht="13.5">
      <c r="B199" s="212"/>
      <c r="C199" s="213"/>
      <c r="D199" s="208" t="s">
        <v>155</v>
      </c>
      <c r="E199" s="214" t="s">
        <v>23</v>
      </c>
      <c r="F199" s="215" t="s">
        <v>295</v>
      </c>
      <c r="G199" s="213"/>
      <c r="H199" s="216" t="s">
        <v>23</v>
      </c>
      <c r="I199" s="217"/>
      <c r="J199" s="213"/>
      <c r="K199" s="213"/>
      <c r="L199" s="218"/>
      <c r="M199" s="219"/>
      <c r="N199" s="220"/>
      <c r="O199" s="220"/>
      <c r="P199" s="220"/>
      <c r="Q199" s="220"/>
      <c r="R199" s="220"/>
      <c r="S199" s="220"/>
      <c r="T199" s="221"/>
      <c r="AT199" s="222" t="s">
        <v>155</v>
      </c>
      <c r="AU199" s="222" t="s">
        <v>149</v>
      </c>
      <c r="AV199" s="11" t="s">
        <v>81</v>
      </c>
      <c r="AW199" s="11" t="s">
        <v>36</v>
      </c>
      <c r="AX199" s="11" t="s">
        <v>73</v>
      </c>
      <c r="AY199" s="222" t="s">
        <v>138</v>
      </c>
    </row>
    <row r="200" spans="2:65" s="12" customFormat="1" ht="13.5">
      <c r="B200" s="223"/>
      <c r="C200" s="224"/>
      <c r="D200" s="208" t="s">
        <v>155</v>
      </c>
      <c r="E200" s="225" t="s">
        <v>23</v>
      </c>
      <c r="F200" s="226" t="s">
        <v>296</v>
      </c>
      <c r="G200" s="224"/>
      <c r="H200" s="227">
        <v>9.6</v>
      </c>
      <c r="I200" s="228"/>
      <c r="J200" s="224"/>
      <c r="K200" s="224"/>
      <c r="L200" s="229"/>
      <c r="M200" s="230"/>
      <c r="N200" s="231"/>
      <c r="O200" s="231"/>
      <c r="P200" s="231"/>
      <c r="Q200" s="231"/>
      <c r="R200" s="231"/>
      <c r="S200" s="231"/>
      <c r="T200" s="232"/>
      <c r="AT200" s="233" t="s">
        <v>155</v>
      </c>
      <c r="AU200" s="233" t="s">
        <v>149</v>
      </c>
      <c r="AV200" s="12" t="s">
        <v>83</v>
      </c>
      <c r="AW200" s="12" t="s">
        <v>36</v>
      </c>
      <c r="AX200" s="12" t="s">
        <v>73</v>
      </c>
      <c r="AY200" s="233" t="s">
        <v>138</v>
      </c>
    </row>
    <row r="201" spans="2:65" s="13" customFormat="1" ht="13.5">
      <c r="B201" s="234"/>
      <c r="C201" s="235"/>
      <c r="D201" s="236" t="s">
        <v>155</v>
      </c>
      <c r="E201" s="237" t="s">
        <v>23</v>
      </c>
      <c r="F201" s="238" t="s">
        <v>158</v>
      </c>
      <c r="G201" s="235"/>
      <c r="H201" s="239">
        <v>9.6</v>
      </c>
      <c r="I201" s="240"/>
      <c r="J201" s="235"/>
      <c r="K201" s="235"/>
      <c r="L201" s="241"/>
      <c r="M201" s="242"/>
      <c r="N201" s="243"/>
      <c r="O201" s="243"/>
      <c r="P201" s="243"/>
      <c r="Q201" s="243"/>
      <c r="R201" s="243"/>
      <c r="S201" s="243"/>
      <c r="T201" s="244"/>
      <c r="AT201" s="245" t="s">
        <v>155</v>
      </c>
      <c r="AU201" s="245" t="s">
        <v>149</v>
      </c>
      <c r="AV201" s="13" t="s">
        <v>148</v>
      </c>
      <c r="AW201" s="13" t="s">
        <v>36</v>
      </c>
      <c r="AX201" s="13" t="s">
        <v>81</v>
      </c>
      <c r="AY201" s="245" t="s">
        <v>138</v>
      </c>
    </row>
    <row r="202" spans="2:65" s="1" customFormat="1" ht="22.5" customHeight="1">
      <c r="B202" s="42"/>
      <c r="C202" s="196" t="s">
        <v>9</v>
      </c>
      <c r="D202" s="196" t="s">
        <v>143</v>
      </c>
      <c r="E202" s="197" t="s">
        <v>297</v>
      </c>
      <c r="F202" s="198" t="s">
        <v>298</v>
      </c>
      <c r="G202" s="199" t="s">
        <v>282</v>
      </c>
      <c r="H202" s="200">
        <v>0.68400000000000005</v>
      </c>
      <c r="I202" s="201"/>
      <c r="J202" s="202">
        <f>ROUND(I202*H202,2)</f>
        <v>0</v>
      </c>
      <c r="K202" s="198" t="s">
        <v>147</v>
      </c>
      <c r="L202" s="62"/>
      <c r="M202" s="203" t="s">
        <v>23</v>
      </c>
      <c r="N202" s="204" t="s">
        <v>44</v>
      </c>
      <c r="O202" s="43"/>
      <c r="P202" s="205">
        <f>O202*H202</f>
        <v>0</v>
      </c>
      <c r="Q202" s="205">
        <v>0</v>
      </c>
      <c r="R202" s="205">
        <f>Q202*H202</f>
        <v>0</v>
      </c>
      <c r="S202" s="205">
        <v>2.1</v>
      </c>
      <c r="T202" s="206">
        <f>S202*H202</f>
        <v>1.4364000000000001</v>
      </c>
      <c r="AR202" s="25" t="s">
        <v>148</v>
      </c>
      <c r="AT202" s="25" t="s">
        <v>143</v>
      </c>
      <c r="AU202" s="25" t="s">
        <v>149</v>
      </c>
      <c r="AY202" s="25" t="s">
        <v>138</v>
      </c>
      <c r="BE202" s="207">
        <f>IF(N202="základní",J202,0)</f>
        <v>0</v>
      </c>
      <c r="BF202" s="207">
        <f>IF(N202="snížená",J202,0)</f>
        <v>0</v>
      </c>
      <c r="BG202" s="207">
        <f>IF(N202="zákl. přenesená",J202,0)</f>
        <v>0</v>
      </c>
      <c r="BH202" s="207">
        <f>IF(N202="sníž. přenesená",J202,0)</f>
        <v>0</v>
      </c>
      <c r="BI202" s="207">
        <f>IF(N202="nulová",J202,0)</f>
        <v>0</v>
      </c>
      <c r="BJ202" s="25" t="s">
        <v>81</v>
      </c>
      <c r="BK202" s="207">
        <f>ROUND(I202*H202,2)</f>
        <v>0</v>
      </c>
      <c r="BL202" s="25" t="s">
        <v>148</v>
      </c>
      <c r="BM202" s="25" t="s">
        <v>299</v>
      </c>
    </row>
    <row r="203" spans="2:65" s="1" customFormat="1" ht="27">
      <c r="B203" s="42"/>
      <c r="C203" s="64"/>
      <c r="D203" s="208" t="s">
        <v>151</v>
      </c>
      <c r="E203" s="64"/>
      <c r="F203" s="209" t="s">
        <v>300</v>
      </c>
      <c r="G203" s="64"/>
      <c r="H203" s="64"/>
      <c r="I203" s="164"/>
      <c r="J203" s="64"/>
      <c r="K203" s="64"/>
      <c r="L203" s="62"/>
      <c r="M203" s="210"/>
      <c r="N203" s="43"/>
      <c r="O203" s="43"/>
      <c r="P203" s="43"/>
      <c r="Q203" s="43"/>
      <c r="R203" s="43"/>
      <c r="S203" s="43"/>
      <c r="T203" s="79"/>
      <c r="AT203" s="25" t="s">
        <v>151</v>
      </c>
      <c r="AU203" s="25" t="s">
        <v>149</v>
      </c>
    </row>
    <row r="204" spans="2:65" s="1" customFormat="1" ht="40.5">
      <c r="B204" s="42"/>
      <c r="C204" s="64"/>
      <c r="D204" s="208" t="s">
        <v>153</v>
      </c>
      <c r="E204" s="64"/>
      <c r="F204" s="211" t="s">
        <v>301</v>
      </c>
      <c r="G204" s="64"/>
      <c r="H204" s="64"/>
      <c r="I204" s="164"/>
      <c r="J204" s="64"/>
      <c r="K204" s="64"/>
      <c r="L204" s="62"/>
      <c r="M204" s="210"/>
      <c r="N204" s="43"/>
      <c r="O204" s="43"/>
      <c r="P204" s="43"/>
      <c r="Q204" s="43"/>
      <c r="R204" s="43"/>
      <c r="S204" s="43"/>
      <c r="T204" s="79"/>
      <c r="AT204" s="25" t="s">
        <v>153</v>
      </c>
      <c r="AU204" s="25" t="s">
        <v>149</v>
      </c>
    </row>
    <row r="205" spans="2:65" s="11" customFormat="1" ht="13.5">
      <c r="B205" s="212"/>
      <c r="C205" s="213"/>
      <c r="D205" s="208" t="s">
        <v>155</v>
      </c>
      <c r="E205" s="214" t="s">
        <v>23</v>
      </c>
      <c r="F205" s="215" t="s">
        <v>302</v>
      </c>
      <c r="G205" s="213"/>
      <c r="H205" s="216" t="s">
        <v>23</v>
      </c>
      <c r="I205" s="217"/>
      <c r="J205" s="213"/>
      <c r="K205" s="213"/>
      <c r="L205" s="218"/>
      <c r="M205" s="219"/>
      <c r="N205" s="220"/>
      <c r="O205" s="220"/>
      <c r="P205" s="220"/>
      <c r="Q205" s="220"/>
      <c r="R205" s="220"/>
      <c r="S205" s="220"/>
      <c r="T205" s="221"/>
      <c r="AT205" s="222" t="s">
        <v>155</v>
      </c>
      <c r="AU205" s="222" t="s">
        <v>149</v>
      </c>
      <c r="AV205" s="11" t="s">
        <v>81</v>
      </c>
      <c r="AW205" s="11" t="s">
        <v>36</v>
      </c>
      <c r="AX205" s="11" t="s">
        <v>73</v>
      </c>
      <c r="AY205" s="222" t="s">
        <v>138</v>
      </c>
    </row>
    <row r="206" spans="2:65" s="12" customFormat="1" ht="13.5">
      <c r="B206" s="223"/>
      <c r="C206" s="224"/>
      <c r="D206" s="208" t="s">
        <v>155</v>
      </c>
      <c r="E206" s="225" t="s">
        <v>23</v>
      </c>
      <c r="F206" s="226" t="s">
        <v>303</v>
      </c>
      <c r="G206" s="224"/>
      <c r="H206" s="227">
        <v>0.68400000000000005</v>
      </c>
      <c r="I206" s="228"/>
      <c r="J206" s="224"/>
      <c r="K206" s="224"/>
      <c r="L206" s="229"/>
      <c r="M206" s="230"/>
      <c r="N206" s="231"/>
      <c r="O206" s="231"/>
      <c r="P206" s="231"/>
      <c r="Q206" s="231"/>
      <c r="R206" s="231"/>
      <c r="S206" s="231"/>
      <c r="T206" s="232"/>
      <c r="AT206" s="233" t="s">
        <v>155</v>
      </c>
      <c r="AU206" s="233" t="s">
        <v>149</v>
      </c>
      <c r="AV206" s="12" t="s">
        <v>83</v>
      </c>
      <c r="AW206" s="12" t="s">
        <v>36</v>
      </c>
      <c r="AX206" s="12" t="s">
        <v>73</v>
      </c>
      <c r="AY206" s="233" t="s">
        <v>138</v>
      </c>
    </row>
    <row r="207" spans="2:65" s="13" customFormat="1" ht="13.5">
      <c r="B207" s="234"/>
      <c r="C207" s="235"/>
      <c r="D207" s="236" t="s">
        <v>155</v>
      </c>
      <c r="E207" s="237" t="s">
        <v>23</v>
      </c>
      <c r="F207" s="238" t="s">
        <v>158</v>
      </c>
      <c r="G207" s="235"/>
      <c r="H207" s="239">
        <v>0.68400000000000005</v>
      </c>
      <c r="I207" s="240"/>
      <c r="J207" s="235"/>
      <c r="K207" s="235"/>
      <c r="L207" s="241"/>
      <c r="M207" s="242"/>
      <c r="N207" s="243"/>
      <c r="O207" s="243"/>
      <c r="P207" s="243"/>
      <c r="Q207" s="243"/>
      <c r="R207" s="243"/>
      <c r="S207" s="243"/>
      <c r="T207" s="244"/>
      <c r="AT207" s="245" t="s">
        <v>155</v>
      </c>
      <c r="AU207" s="245" t="s">
        <v>149</v>
      </c>
      <c r="AV207" s="13" t="s">
        <v>148</v>
      </c>
      <c r="AW207" s="13" t="s">
        <v>36</v>
      </c>
      <c r="AX207" s="13" t="s">
        <v>81</v>
      </c>
      <c r="AY207" s="245" t="s">
        <v>138</v>
      </c>
    </row>
    <row r="208" spans="2:65" s="1" customFormat="1" ht="31.5" customHeight="1">
      <c r="B208" s="42"/>
      <c r="C208" s="196" t="s">
        <v>304</v>
      </c>
      <c r="D208" s="196" t="s">
        <v>143</v>
      </c>
      <c r="E208" s="197" t="s">
        <v>305</v>
      </c>
      <c r="F208" s="198" t="s">
        <v>306</v>
      </c>
      <c r="G208" s="199" t="s">
        <v>282</v>
      </c>
      <c r="H208" s="200">
        <v>0.44900000000000001</v>
      </c>
      <c r="I208" s="201"/>
      <c r="J208" s="202">
        <f>ROUND(I208*H208,2)</f>
        <v>0</v>
      </c>
      <c r="K208" s="198" t="s">
        <v>147</v>
      </c>
      <c r="L208" s="62"/>
      <c r="M208" s="203" t="s">
        <v>23</v>
      </c>
      <c r="N208" s="204" t="s">
        <v>44</v>
      </c>
      <c r="O208" s="43"/>
      <c r="P208" s="205">
        <f>O208*H208</f>
        <v>0</v>
      </c>
      <c r="Q208" s="205">
        <v>0</v>
      </c>
      <c r="R208" s="205">
        <f>Q208*H208</f>
        <v>0</v>
      </c>
      <c r="S208" s="205">
        <v>2.2000000000000002</v>
      </c>
      <c r="T208" s="206">
        <f>S208*H208</f>
        <v>0.98780000000000012</v>
      </c>
      <c r="AR208" s="25" t="s">
        <v>148</v>
      </c>
      <c r="AT208" s="25" t="s">
        <v>143</v>
      </c>
      <c r="AU208" s="25" t="s">
        <v>149</v>
      </c>
      <c r="AY208" s="25" t="s">
        <v>138</v>
      </c>
      <c r="BE208" s="207">
        <f>IF(N208="základní",J208,0)</f>
        <v>0</v>
      </c>
      <c r="BF208" s="207">
        <f>IF(N208="snížená",J208,0)</f>
        <v>0</v>
      </c>
      <c r="BG208" s="207">
        <f>IF(N208="zákl. přenesená",J208,0)</f>
        <v>0</v>
      </c>
      <c r="BH208" s="207">
        <f>IF(N208="sníž. přenesená",J208,0)</f>
        <v>0</v>
      </c>
      <c r="BI208" s="207">
        <f>IF(N208="nulová",J208,0)</f>
        <v>0</v>
      </c>
      <c r="BJ208" s="25" t="s">
        <v>81</v>
      </c>
      <c r="BK208" s="207">
        <f>ROUND(I208*H208,2)</f>
        <v>0</v>
      </c>
      <c r="BL208" s="25" t="s">
        <v>148</v>
      </c>
      <c r="BM208" s="25" t="s">
        <v>307</v>
      </c>
    </row>
    <row r="209" spans="2:65" s="1" customFormat="1" ht="13.5">
      <c r="B209" s="42"/>
      <c r="C209" s="64"/>
      <c r="D209" s="208" t="s">
        <v>151</v>
      </c>
      <c r="E209" s="64"/>
      <c r="F209" s="209" t="s">
        <v>308</v>
      </c>
      <c r="G209" s="64"/>
      <c r="H209" s="64"/>
      <c r="I209" s="164"/>
      <c r="J209" s="64"/>
      <c r="K209" s="64"/>
      <c r="L209" s="62"/>
      <c r="M209" s="210"/>
      <c r="N209" s="43"/>
      <c r="O209" s="43"/>
      <c r="P209" s="43"/>
      <c r="Q209" s="43"/>
      <c r="R209" s="43"/>
      <c r="S209" s="43"/>
      <c r="T209" s="79"/>
      <c r="AT209" s="25" t="s">
        <v>151</v>
      </c>
      <c r="AU209" s="25" t="s">
        <v>149</v>
      </c>
    </row>
    <row r="210" spans="2:65" s="12" customFormat="1" ht="13.5">
      <c r="B210" s="223"/>
      <c r="C210" s="224"/>
      <c r="D210" s="236" t="s">
        <v>155</v>
      </c>
      <c r="E210" s="247" t="s">
        <v>23</v>
      </c>
      <c r="F210" s="248" t="s">
        <v>309</v>
      </c>
      <c r="G210" s="224"/>
      <c r="H210" s="249">
        <v>0.44900000000000001</v>
      </c>
      <c r="I210" s="228"/>
      <c r="J210" s="224"/>
      <c r="K210" s="224"/>
      <c r="L210" s="229"/>
      <c r="M210" s="230"/>
      <c r="N210" s="231"/>
      <c r="O210" s="231"/>
      <c r="P210" s="231"/>
      <c r="Q210" s="231"/>
      <c r="R210" s="231"/>
      <c r="S210" s="231"/>
      <c r="T210" s="232"/>
      <c r="AT210" s="233" t="s">
        <v>155</v>
      </c>
      <c r="AU210" s="233" t="s">
        <v>149</v>
      </c>
      <c r="AV210" s="12" t="s">
        <v>83</v>
      </c>
      <c r="AW210" s="12" t="s">
        <v>36</v>
      </c>
      <c r="AX210" s="12" t="s">
        <v>81</v>
      </c>
      <c r="AY210" s="233" t="s">
        <v>138</v>
      </c>
    </row>
    <row r="211" spans="2:65" s="1" customFormat="1" ht="22.5" customHeight="1">
      <c r="B211" s="42"/>
      <c r="C211" s="196" t="s">
        <v>310</v>
      </c>
      <c r="D211" s="196" t="s">
        <v>143</v>
      </c>
      <c r="E211" s="197" t="s">
        <v>311</v>
      </c>
      <c r="F211" s="198" t="s">
        <v>312</v>
      </c>
      <c r="G211" s="199" t="s">
        <v>146</v>
      </c>
      <c r="H211" s="200">
        <v>12.57</v>
      </c>
      <c r="I211" s="201"/>
      <c r="J211" s="202">
        <f>ROUND(I211*H211,2)</f>
        <v>0</v>
      </c>
      <c r="K211" s="198" t="s">
        <v>147</v>
      </c>
      <c r="L211" s="62"/>
      <c r="M211" s="203" t="s">
        <v>23</v>
      </c>
      <c r="N211" s="204" t="s">
        <v>44</v>
      </c>
      <c r="O211" s="43"/>
      <c r="P211" s="205">
        <f>O211*H211</f>
        <v>0</v>
      </c>
      <c r="Q211" s="205">
        <v>0</v>
      </c>
      <c r="R211" s="205">
        <f>Q211*H211</f>
        <v>0</v>
      </c>
      <c r="S211" s="205">
        <v>0.09</v>
      </c>
      <c r="T211" s="206">
        <f>S211*H211</f>
        <v>1.1313</v>
      </c>
      <c r="AR211" s="25" t="s">
        <v>148</v>
      </c>
      <c r="AT211" s="25" t="s">
        <v>143</v>
      </c>
      <c r="AU211" s="25" t="s">
        <v>149</v>
      </c>
      <c r="AY211" s="25" t="s">
        <v>138</v>
      </c>
      <c r="BE211" s="207">
        <f>IF(N211="základní",J211,0)</f>
        <v>0</v>
      </c>
      <c r="BF211" s="207">
        <f>IF(N211="snížená",J211,0)</f>
        <v>0</v>
      </c>
      <c r="BG211" s="207">
        <f>IF(N211="zákl. přenesená",J211,0)</f>
        <v>0</v>
      </c>
      <c r="BH211" s="207">
        <f>IF(N211="sníž. přenesená",J211,0)</f>
        <v>0</v>
      </c>
      <c r="BI211" s="207">
        <f>IF(N211="nulová",J211,0)</f>
        <v>0</v>
      </c>
      <c r="BJ211" s="25" t="s">
        <v>81</v>
      </c>
      <c r="BK211" s="207">
        <f>ROUND(I211*H211,2)</f>
        <v>0</v>
      </c>
      <c r="BL211" s="25" t="s">
        <v>148</v>
      </c>
      <c r="BM211" s="25" t="s">
        <v>313</v>
      </c>
    </row>
    <row r="212" spans="2:65" s="1" customFormat="1" ht="13.5">
      <c r="B212" s="42"/>
      <c r="C212" s="64"/>
      <c r="D212" s="236" t="s">
        <v>151</v>
      </c>
      <c r="E212" s="64"/>
      <c r="F212" s="263" t="s">
        <v>314</v>
      </c>
      <c r="G212" s="64"/>
      <c r="H212" s="64"/>
      <c r="I212" s="164"/>
      <c r="J212" s="64"/>
      <c r="K212" s="64"/>
      <c r="L212" s="62"/>
      <c r="M212" s="210"/>
      <c r="N212" s="43"/>
      <c r="O212" s="43"/>
      <c r="P212" s="43"/>
      <c r="Q212" s="43"/>
      <c r="R212" s="43"/>
      <c r="S212" s="43"/>
      <c r="T212" s="79"/>
      <c r="AT212" s="25" t="s">
        <v>151</v>
      </c>
      <c r="AU212" s="25" t="s">
        <v>149</v>
      </c>
    </row>
    <row r="213" spans="2:65" s="1" customFormat="1" ht="22.5" customHeight="1">
      <c r="B213" s="42"/>
      <c r="C213" s="196" t="s">
        <v>315</v>
      </c>
      <c r="D213" s="196" t="s">
        <v>143</v>
      </c>
      <c r="E213" s="197" t="s">
        <v>316</v>
      </c>
      <c r="F213" s="198" t="s">
        <v>317</v>
      </c>
      <c r="G213" s="199" t="s">
        <v>146</v>
      </c>
      <c r="H213" s="200">
        <v>12.57</v>
      </c>
      <c r="I213" s="201"/>
      <c r="J213" s="202">
        <f>ROUND(I213*H213,2)</f>
        <v>0</v>
      </c>
      <c r="K213" s="198" t="s">
        <v>147</v>
      </c>
      <c r="L213" s="62"/>
      <c r="M213" s="203" t="s">
        <v>23</v>
      </c>
      <c r="N213" s="204" t="s">
        <v>44</v>
      </c>
      <c r="O213" s="43"/>
      <c r="P213" s="205">
        <f>O213*H213</f>
        <v>0</v>
      </c>
      <c r="Q213" s="205">
        <v>0</v>
      </c>
      <c r="R213" s="205">
        <f>Q213*H213</f>
        <v>0</v>
      </c>
      <c r="S213" s="205">
        <v>3.5000000000000003E-2</v>
      </c>
      <c r="T213" s="206">
        <f>S213*H213</f>
        <v>0.43995000000000006</v>
      </c>
      <c r="AR213" s="25" t="s">
        <v>318</v>
      </c>
      <c r="AT213" s="25" t="s">
        <v>143</v>
      </c>
      <c r="AU213" s="25" t="s">
        <v>149</v>
      </c>
      <c r="AY213" s="25" t="s">
        <v>138</v>
      </c>
      <c r="BE213" s="207">
        <f>IF(N213="základní",J213,0)</f>
        <v>0</v>
      </c>
      <c r="BF213" s="207">
        <f>IF(N213="snížená",J213,0)</f>
        <v>0</v>
      </c>
      <c r="BG213" s="207">
        <f>IF(N213="zákl. přenesená",J213,0)</f>
        <v>0</v>
      </c>
      <c r="BH213" s="207">
        <f>IF(N213="sníž. přenesená",J213,0)</f>
        <v>0</v>
      </c>
      <c r="BI213" s="207">
        <f>IF(N213="nulová",J213,0)</f>
        <v>0</v>
      </c>
      <c r="BJ213" s="25" t="s">
        <v>81</v>
      </c>
      <c r="BK213" s="207">
        <f>ROUND(I213*H213,2)</f>
        <v>0</v>
      </c>
      <c r="BL213" s="25" t="s">
        <v>318</v>
      </c>
      <c r="BM213" s="25" t="s">
        <v>319</v>
      </c>
    </row>
    <row r="214" spans="2:65" s="1" customFormat="1" ht="27">
      <c r="B214" s="42"/>
      <c r="C214" s="64"/>
      <c r="D214" s="208" t="s">
        <v>151</v>
      </c>
      <c r="E214" s="64"/>
      <c r="F214" s="209" t="s">
        <v>320</v>
      </c>
      <c r="G214" s="64"/>
      <c r="H214" s="64"/>
      <c r="I214" s="164"/>
      <c r="J214" s="64"/>
      <c r="K214" s="64"/>
      <c r="L214" s="62"/>
      <c r="M214" s="210"/>
      <c r="N214" s="43"/>
      <c r="O214" s="43"/>
      <c r="P214" s="43"/>
      <c r="Q214" s="43"/>
      <c r="R214" s="43"/>
      <c r="S214" s="43"/>
      <c r="T214" s="79"/>
      <c r="AT214" s="25" t="s">
        <v>151</v>
      </c>
      <c r="AU214" s="25" t="s">
        <v>149</v>
      </c>
    </row>
    <row r="215" spans="2:65" s="1" customFormat="1" ht="27">
      <c r="B215" s="42"/>
      <c r="C215" s="64"/>
      <c r="D215" s="236" t="s">
        <v>153</v>
      </c>
      <c r="E215" s="64"/>
      <c r="F215" s="246" t="s">
        <v>321</v>
      </c>
      <c r="G215" s="64"/>
      <c r="H215" s="64"/>
      <c r="I215" s="164"/>
      <c r="J215" s="64"/>
      <c r="K215" s="64"/>
      <c r="L215" s="62"/>
      <c r="M215" s="210"/>
      <c r="N215" s="43"/>
      <c r="O215" s="43"/>
      <c r="P215" s="43"/>
      <c r="Q215" s="43"/>
      <c r="R215" s="43"/>
      <c r="S215" s="43"/>
      <c r="T215" s="79"/>
      <c r="AT215" s="25" t="s">
        <v>153</v>
      </c>
      <c r="AU215" s="25" t="s">
        <v>149</v>
      </c>
    </row>
    <row r="216" spans="2:65" s="1" customFormat="1" ht="22.5" customHeight="1">
      <c r="B216" s="42"/>
      <c r="C216" s="196" t="s">
        <v>322</v>
      </c>
      <c r="D216" s="196" t="s">
        <v>143</v>
      </c>
      <c r="E216" s="197" t="s">
        <v>323</v>
      </c>
      <c r="F216" s="198" t="s">
        <v>324</v>
      </c>
      <c r="G216" s="199" t="s">
        <v>183</v>
      </c>
      <c r="H216" s="200">
        <v>10.95</v>
      </c>
      <c r="I216" s="201"/>
      <c r="J216" s="202">
        <f>ROUND(I216*H216,2)</f>
        <v>0</v>
      </c>
      <c r="K216" s="198" t="s">
        <v>147</v>
      </c>
      <c r="L216" s="62"/>
      <c r="M216" s="203" t="s">
        <v>23</v>
      </c>
      <c r="N216" s="204" t="s">
        <v>44</v>
      </c>
      <c r="O216" s="43"/>
      <c r="P216" s="205">
        <f>O216*H216</f>
        <v>0</v>
      </c>
      <c r="Q216" s="205">
        <v>0</v>
      </c>
      <c r="R216" s="205">
        <f>Q216*H216</f>
        <v>0</v>
      </c>
      <c r="S216" s="205">
        <v>8.9999999999999993E-3</v>
      </c>
      <c r="T216" s="206">
        <f>S216*H216</f>
        <v>9.8549999999999985E-2</v>
      </c>
      <c r="AR216" s="25" t="s">
        <v>148</v>
      </c>
      <c r="AT216" s="25" t="s">
        <v>143</v>
      </c>
      <c r="AU216" s="25" t="s">
        <v>149</v>
      </c>
      <c r="AY216" s="25" t="s">
        <v>138</v>
      </c>
      <c r="BE216" s="207">
        <f>IF(N216="základní",J216,0)</f>
        <v>0</v>
      </c>
      <c r="BF216" s="207">
        <f>IF(N216="snížená",J216,0)</f>
        <v>0</v>
      </c>
      <c r="BG216" s="207">
        <f>IF(N216="zákl. přenesená",J216,0)</f>
        <v>0</v>
      </c>
      <c r="BH216" s="207">
        <f>IF(N216="sníž. přenesená",J216,0)</f>
        <v>0</v>
      </c>
      <c r="BI216" s="207">
        <f>IF(N216="nulová",J216,0)</f>
        <v>0</v>
      </c>
      <c r="BJ216" s="25" t="s">
        <v>81</v>
      </c>
      <c r="BK216" s="207">
        <f>ROUND(I216*H216,2)</f>
        <v>0</v>
      </c>
      <c r="BL216" s="25" t="s">
        <v>148</v>
      </c>
      <c r="BM216" s="25" t="s">
        <v>325</v>
      </c>
    </row>
    <row r="217" spans="2:65" s="1" customFormat="1" ht="13.5">
      <c r="B217" s="42"/>
      <c r="C217" s="64"/>
      <c r="D217" s="236" t="s">
        <v>151</v>
      </c>
      <c r="E217" s="64"/>
      <c r="F217" s="263" t="s">
        <v>326</v>
      </c>
      <c r="G217" s="64"/>
      <c r="H217" s="64"/>
      <c r="I217" s="164"/>
      <c r="J217" s="64"/>
      <c r="K217" s="64"/>
      <c r="L217" s="62"/>
      <c r="M217" s="210"/>
      <c r="N217" s="43"/>
      <c r="O217" s="43"/>
      <c r="P217" s="43"/>
      <c r="Q217" s="43"/>
      <c r="R217" s="43"/>
      <c r="S217" s="43"/>
      <c r="T217" s="79"/>
      <c r="AT217" s="25" t="s">
        <v>151</v>
      </c>
      <c r="AU217" s="25" t="s">
        <v>149</v>
      </c>
    </row>
    <row r="218" spans="2:65" s="1" customFormat="1" ht="22.5" customHeight="1">
      <c r="B218" s="42"/>
      <c r="C218" s="196" t="s">
        <v>327</v>
      </c>
      <c r="D218" s="196" t="s">
        <v>143</v>
      </c>
      <c r="E218" s="197" t="s">
        <v>328</v>
      </c>
      <c r="F218" s="198" t="s">
        <v>329</v>
      </c>
      <c r="G218" s="199" t="s">
        <v>183</v>
      </c>
      <c r="H218" s="200">
        <v>52.55</v>
      </c>
      <c r="I218" s="201"/>
      <c r="J218" s="202">
        <f>ROUND(I218*H218,2)</f>
        <v>0</v>
      </c>
      <c r="K218" s="198" t="s">
        <v>23</v>
      </c>
      <c r="L218" s="62"/>
      <c r="M218" s="203" t="s">
        <v>23</v>
      </c>
      <c r="N218" s="204" t="s">
        <v>44</v>
      </c>
      <c r="O218" s="43"/>
      <c r="P218" s="205">
        <f>O218*H218</f>
        <v>0</v>
      </c>
      <c r="Q218" s="205">
        <v>0</v>
      </c>
      <c r="R218" s="205">
        <f>Q218*H218</f>
        <v>0</v>
      </c>
      <c r="S218" s="205">
        <v>0.108</v>
      </c>
      <c r="T218" s="206">
        <f>S218*H218</f>
        <v>5.6753999999999998</v>
      </c>
      <c r="AR218" s="25" t="s">
        <v>148</v>
      </c>
      <c r="AT218" s="25" t="s">
        <v>143</v>
      </c>
      <c r="AU218" s="25" t="s">
        <v>149</v>
      </c>
      <c r="AY218" s="25" t="s">
        <v>138</v>
      </c>
      <c r="BE218" s="207">
        <f>IF(N218="základní",J218,0)</f>
        <v>0</v>
      </c>
      <c r="BF218" s="207">
        <f>IF(N218="snížená",J218,0)</f>
        <v>0</v>
      </c>
      <c r="BG218" s="207">
        <f>IF(N218="zákl. přenesená",J218,0)</f>
        <v>0</v>
      </c>
      <c r="BH218" s="207">
        <f>IF(N218="sníž. přenesená",J218,0)</f>
        <v>0</v>
      </c>
      <c r="BI218" s="207">
        <f>IF(N218="nulová",J218,0)</f>
        <v>0</v>
      </c>
      <c r="BJ218" s="25" t="s">
        <v>81</v>
      </c>
      <c r="BK218" s="207">
        <f>ROUND(I218*H218,2)</f>
        <v>0</v>
      </c>
      <c r="BL218" s="25" t="s">
        <v>148</v>
      </c>
      <c r="BM218" s="25" t="s">
        <v>330</v>
      </c>
    </row>
    <row r="219" spans="2:65" s="1" customFormat="1" ht="13.5">
      <c r="B219" s="42"/>
      <c r="C219" s="64"/>
      <c r="D219" s="208" t="s">
        <v>151</v>
      </c>
      <c r="E219" s="64"/>
      <c r="F219" s="209" t="s">
        <v>329</v>
      </c>
      <c r="G219" s="64"/>
      <c r="H219" s="64"/>
      <c r="I219" s="164"/>
      <c r="J219" s="64"/>
      <c r="K219" s="64"/>
      <c r="L219" s="62"/>
      <c r="M219" s="210"/>
      <c r="N219" s="43"/>
      <c r="O219" s="43"/>
      <c r="P219" s="43"/>
      <c r="Q219" s="43"/>
      <c r="R219" s="43"/>
      <c r="S219" s="43"/>
      <c r="T219" s="79"/>
      <c r="AT219" s="25" t="s">
        <v>151</v>
      </c>
      <c r="AU219" s="25" t="s">
        <v>149</v>
      </c>
    </row>
    <row r="220" spans="2:65" s="12" customFormat="1" ht="13.5">
      <c r="B220" s="223"/>
      <c r="C220" s="224"/>
      <c r="D220" s="208" t="s">
        <v>155</v>
      </c>
      <c r="E220" s="225" t="s">
        <v>23</v>
      </c>
      <c r="F220" s="226" t="s">
        <v>331</v>
      </c>
      <c r="G220" s="224"/>
      <c r="H220" s="227">
        <v>15.75</v>
      </c>
      <c r="I220" s="228"/>
      <c r="J220" s="224"/>
      <c r="K220" s="224"/>
      <c r="L220" s="229"/>
      <c r="M220" s="230"/>
      <c r="N220" s="231"/>
      <c r="O220" s="231"/>
      <c r="P220" s="231"/>
      <c r="Q220" s="231"/>
      <c r="R220" s="231"/>
      <c r="S220" s="231"/>
      <c r="T220" s="232"/>
      <c r="AT220" s="233" t="s">
        <v>155</v>
      </c>
      <c r="AU220" s="233" t="s">
        <v>149</v>
      </c>
      <c r="AV220" s="12" t="s">
        <v>83</v>
      </c>
      <c r="AW220" s="12" t="s">
        <v>36</v>
      </c>
      <c r="AX220" s="12" t="s">
        <v>73</v>
      </c>
      <c r="AY220" s="233" t="s">
        <v>138</v>
      </c>
    </row>
    <row r="221" spans="2:65" s="12" customFormat="1" ht="13.5">
      <c r="B221" s="223"/>
      <c r="C221" s="224"/>
      <c r="D221" s="208" t="s">
        <v>155</v>
      </c>
      <c r="E221" s="225" t="s">
        <v>23</v>
      </c>
      <c r="F221" s="226" t="s">
        <v>332</v>
      </c>
      <c r="G221" s="224"/>
      <c r="H221" s="227">
        <v>9.1999999999999993</v>
      </c>
      <c r="I221" s="228"/>
      <c r="J221" s="224"/>
      <c r="K221" s="224"/>
      <c r="L221" s="229"/>
      <c r="M221" s="230"/>
      <c r="N221" s="231"/>
      <c r="O221" s="231"/>
      <c r="P221" s="231"/>
      <c r="Q221" s="231"/>
      <c r="R221" s="231"/>
      <c r="S221" s="231"/>
      <c r="T221" s="232"/>
      <c r="AT221" s="233" t="s">
        <v>155</v>
      </c>
      <c r="AU221" s="233" t="s">
        <v>149</v>
      </c>
      <c r="AV221" s="12" t="s">
        <v>83</v>
      </c>
      <c r="AW221" s="12" t="s">
        <v>36</v>
      </c>
      <c r="AX221" s="12" t="s">
        <v>73</v>
      </c>
      <c r="AY221" s="233" t="s">
        <v>138</v>
      </c>
    </row>
    <row r="222" spans="2:65" s="12" customFormat="1" ht="13.5">
      <c r="B222" s="223"/>
      <c r="C222" s="224"/>
      <c r="D222" s="208" t="s">
        <v>155</v>
      </c>
      <c r="E222" s="225" t="s">
        <v>23</v>
      </c>
      <c r="F222" s="226" t="s">
        <v>333</v>
      </c>
      <c r="G222" s="224"/>
      <c r="H222" s="227">
        <v>9.1999999999999993</v>
      </c>
      <c r="I222" s="228"/>
      <c r="J222" s="224"/>
      <c r="K222" s="224"/>
      <c r="L222" s="229"/>
      <c r="M222" s="230"/>
      <c r="N222" s="231"/>
      <c r="O222" s="231"/>
      <c r="P222" s="231"/>
      <c r="Q222" s="231"/>
      <c r="R222" s="231"/>
      <c r="S222" s="231"/>
      <c r="T222" s="232"/>
      <c r="AT222" s="233" t="s">
        <v>155</v>
      </c>
      <c r="AU222" s="233" t="s">
        <v>149</v>
      </c>
      <c r="AV222" s="12" t="s">
        <v>83</v>
      </c>
      <c r="AW222" s="12" t="s">
        <v>36</v>
      </c>
      <c r="AX222" s="12" t="s">
        <v>73</v>
      </c>
      <c r="AY222" s="233" t="s">
        <v>138</v>
      </c>
    </row>
    <row r="223" spans="2:65" s="12" customFormat="1" ht="13.5">
      <c r="B223" s="223"/>
      <c r="C223" s="224"/>
      <c r="D223" s="208" t="s">
        <v>155</v>
      </c>
      <c r="E223" s="225" t="s">
        <v>23</v>
      </c>
      <c r="F223" s="226" t="s">
        <v>334</v>
      </c>
      <c r="G223" s="224"/>
      <c r="H223" s="227">
        <v>9.1999999999999993</v>
      </c>
      <c r="I223" s="228"/>
      <c r="J223" s="224"/>
      <c r="K223" s="224"/>
      <c r="L223" s="229"/>
      <c r="M223" s="230"/>
      <c r="N223" s="231"/>
      <c r="O223" s="231"/>
      <c r="P223" s="231"/>
      <c r="Q223" s="231"/>
      <c r="R223" s="231"/>
      <c r="S223" s="231"/>
      <c r="T223" s="232"/>
      <c r="AT223" s="233" t="s">
        <v>155</v>
      </c>
      <c r="AU223" s="233" t="s">
        <v>149</v>
      </c>
      <c r="AV223" s="12" t="s">
        <v>83</v>
      </c>
      <c r="AW223" s="12" t="s">
        <v>36</v>
      </c>
      <c r="AX223" s="12" t="s">
        <v>73</v>
      </c>
      <c r="AY223" s="233" t="s">
        <v>138</v>
      </c>
    </row>
    <row r="224" spans="2:65" s="12" customFormat="1" ht="13.5">
      <c r="B224" s="223"/>
      <c r="C224" s="224"/>
      <c r="D224" s="208" t="s">
        <v>155</v>
      </c>
      <c r="E224" s="225" t="s">
        <v>23</v>
      </c>
      <c r="F224" s="226" t="s">
        <v>335</v>
      </c>
      <c r="G224" s="224"/>
      <c r="H224" s="227">
        <v>9.1999999999999993</v>
      </c>
      <c r="I224" s="228"/>
      <c r="J224" s="224"/>
      <c r="K224" s="224"/>
      <c r="L224" s="229"/>
      <c r="M224" s="230"/>
      <c r="N224" s="231"/>
      <c r="O224" s="231"/>
      <c r="P224" s="231"/>
      <c r="Q224" s="231"/>
      <c r="R224" s="231"/>
      <c r="S224" s="231"/>
      <c r="T224" s="232"/>
      <c r="AT224" s="233" t="s">
        <v>155</v>
      </c>
      <c r="AU224" s="233" t="s">
        <v>149</v>
      </c>
      <c r="AV224" s="12" t="s">
        <v>83</v>
      </c>
      <c r="AW224" s="12" t="s">
        <v>36</v>
      </c>
      <c r="AX224" s="12" t="s">
        <v>73</v>
      </c>
      <c r="AY224" s="233" t="s">
        <v>138</v>
      </c>
    </row>
    <row r="225" spans="2:65" s="13" customFormat="1" ht="13.5">
      <c r="B225" s="234"/>
      <c r="C225" s="235"/>
      <c r="D225" s="236" t="s">
        <v>155</v>
      </c>
      <c r="E225" s="237" t="s">
        <v>23</v>
      </c>
      <c r="F225" s="238" t="s">
        <v>158</v>
      </c>
      <c r="G225" s="235"/>
      <c r="H225" s="239">
        <v>52.55</v>
      </c>
      <c r="I225" s="240"/>
      <c r="J225" s="235"/>
      <c r="K225" s="235"/>
      <c r="L225" s="241"/>
      <c r="M225" s="242"/>
      <c r="N225" s="243"/>
      <c r="O225" s="243"/>
      <c r="P225" s="243"/>
      <c r="Q225" s="243"/>
      <c r="R225" s="243"/>
      <c r="S225" s="243"/>
      <c r="T225" s="244"/>
      <c r="AT225" s="245" t="s">
        <v>155</v>
      </c>
      <c r="AU225" s="245" t="s">
        <v>149</v>
      </c>
      <c r="AV225" s="13" t="s">
        <v>148</v>
      </c>
      <c r="AW225" s="13" t="s">
        <v>36</v>
      </c>
      <c r="AX225" s="13" t="s">
        <v>81</v>
      </c>
      <c r="AY225" s="245" t="s">
        <v>138</v>
      </c>
    </row>
    <row r="226" spans="2:65" s="1" customFormat="1" ht="22.5" customHeight="1">
      <c r="B226" s="42"/>
      <c r="C226" s="196" t="s">
        <v>336</v>
      </c>
      <c r="D226" s="196" t="s">
        <v>143</v>
      </c>
      <c r="E226" s="197" t="s">
        <v>337</v>
      </c>
      <c r="F226" s="198" t="s">
        <v>338</v>
      </c>
      <c r="G226" s="199" t="s">
        <v>146</v>
      </c>
      <c r="H226" s="200">
        <v>200.405</v>
      </c>
      <c r="I226" s="201"/>
      <c r="J226" s="202">
        <f>ROUND(I226*H226,2)</f>
        <v>0</v>
      </c>
      <c r="K226" s="198" t="s">
        <v>147</v>
      </c>
      <c r="L226" s="62"/>
      <c r="M226" s="203" t="s">
        <v>23</v>
      </c>
      <c r="N226" s="204" t="s">
        <v>44</v>
      </c>
      <c r="O226" s="43"/>
      <c r="P226" s="205">
        <f>O226*H226</f>
        <v>0</v>
      </c>
      <c r="Q226" s="205">
        <v>0</v>
      </c>
      <c r="R226" s="205">
        <f>Q226*H226</f>
        <v>0</v>
      </c>
      <c r="S226" s="205">
        <v>0.05</v>
      </c>
      <c r="T226" s="206">
        <f>S226*H226</f>
        <v>10.020250000000001</v>
      </c>
      <c r="AR226" s="25" t="s">
        <v>148</v>
      </c>
      <c r="AT226" s="25" t="s">
        <v>143</v>
      </c>
      <c r="AU226" s="25" t="s">
        <v>149</v>
      </c>
      <c r="AY226" s="25" t="s">
        <v>138</v>
      </c>
      <c r="BE226" s="207">
        <f>IF(N226="základní",J226,0)</f>
        <v>0</v>
      </c>
      <c r="BF226" s="207">
        <f>IF(N226="snížená",J226,0)</f>
        <v>0</v>
      </c>
      <c r="BG226" s="207">
        <f>IF(N226="zákl. přenesená",J226,0)</f>
        <v>0</v>
      </c>
      <c r="BH226" s="207">
        <f>IF(N226="sníž. přenesená",J226,0)</f>
        <v>0</v>
      </c>
      <c r="BI226" s="207">
        <f>IF(N226="nulová",J226,0)</f>
        <v>0</v>
      </c>
      <c r="BJ226" s="25" t="s">
        <v>81</v>
      </c>
      <c r="BK226" s="207">
        <f>ROUND(I226*H226,2)</f>
        <v>0</v>
      </c>
      <c r="BL226" s="25" t="s">
        <v>148</v>
      </c>
      <c r="BM226" s="25" t="s">
        <v>339</v>
      </c>
    </row>
    <row r="227" spans="2:65" s="1" customFormat="1" ht="27">
      <c r="B227" s="42"/>
      <c r="C227" s="64"/>
      <c r="D227" s="208" t="s">
        <v>151</v>
      </c>
      <c r="E227" s="64"/>
      <c r="F227" s="209" t="s">
        <v>340</v>
      </c>
      <c r="G227" s="64"/>
      <c r="H227" s="64"/>
      <c r="I227" s="164"/>
      <c r="J227" s="64"/>
      <c r="K227" s="64"/>
      <c r="L227" s="62"/>
      <c r="M227" s="210"/>
      <c r="N227" s="43"/>
      <c r="O227" s="43"/>
      <c r="P227" s="43"/>
      <c r="Q227" s="43"/>
      <c r="R227" s="43"/>
      <c r="S227" s="43"/>
      <c r="T227" s="79"/>
      <c r="AT227" s="25" t="s">
        <v>151</v>
      </c>
      <c r="AU227" s="25" t="s">
        <v>149</v>
      </c>
    </row>
    <row r="228" spans="2:65" s="1" customFormat="1" ht="40.5">
      <c r="B228" s="42"/>
      <c r="C228" s="64"/>
      <c r="D228" s="208" t="s">
        <v>153</v>
      </c>
      <c r="E228" s="64"/>
      <c r="F228" s="211" t="s">
        <v>341</v>
      </c>
      <c r="G228" s="64"/>
      <c r="H228" s="64"/>
      <c r="I228" s="164"/>
      <c r="J228" s="64"/>
      <c r="K228" s="64"/>
      <c r="L228" s="62"/>
      <c r="M228" s="210"/>
      <c r="N228" s="43"/>
      <c r="O228" s="43"/>
      <c r="P228" s="43"/>
      <c r="Q228" s="43"/>
      <c r="R228" s="43"/>
      <c r="S228" s="43"/>
      <c r="T228" s="79"/>
      <c r="AT228" s="25" t="s">
        <v>153</v>
      </c>
      <c r="AU228" s="25" t="s">
        <v>149</v>
      </c>
    </row>
    <row r="229" spans="2:65" s="11" customFormat="1" ht="13.5">
      <c r="B229" s="212"/>
      <c r="C229" s="213"/>
      <c r="D229" s="208" t="s">
        <v>155</v>
      </c>
      <c r="E229" s="214" t="s">
        <v>23</v>
      </c>
      <c r="F229" s="215" t="s">
        <v>342</v>
      </c>
      <c r="G229" s="213"/>
      <c r="H229" s="216" t="s">
        <v>23</v>
      </c>
      <c r="I229" s="217"/>
      <c r="J229" s="213"/>
      <c r="K229" s="213"/>
      <c r="L229" s="218"/>
      <c r="M229" s="219"/>
      <c r="N229" s="220"/>
      <c r="O229" s="220"/>
      <c r="P229" s="220"/>
      <c r="Q229" s="220"/>
      <c r="R229" s="220"/>
      <c r="S229" s="220"/>
      <c r="T229" s="221"/>
      <c r="AT229" s="222" t="s">
        <v>155</v>
      </c>
      <c r="AU229" s="222" t="s">
        <v>149</v>
      </c>
      <c r="AV229" s="11" t="s">
        <v>81</v>
      </c>
      <c r="AW229" s="11" t="s">
        <v>36</v>
      </c>
      <c r="AX229" s="11" t="s">
        <v>73</v>
      </c>
      <c r="AY229" s="222" t="s">
        <v>138</v>
      </c>
    </row>
    <row r="230" spans="2:65" s="12" customFormat="1" ht="13.5">
      <c r="B230" s="223"/>
      <c r="C230" s="224"/>
      <c r="D230" s="208" t="s">
        <v>155</v>
      </c>
      <c r="E230" s="225" t="s">
        <v>23</v>
      </c>
      <c r="F230" s="226" t="s">
        <v>343</v>
      </c>
      <c r="G230" s="224"/>
      <c r="H230" s="227">
        <v>200.405</v>
      </c>
      <c r="I230" s="228"/>
      <c r="J230" s="224"/>
      <c r="K230" s="224"/>
      <c r="L230" s="229"/>
      <c r="M230" s="230"/>
      <c r="N230" s="231"/>
      <c r="O230" s="231"/>
      <c r="P230" s="231"/>
      <c r="Q230" s="231"/>
      <c r="R230" s="231"/>
      <c r="S230" s="231"/>
      <c r="T230" s="232"/>
      <c r="AT230" s="233" t="s">
        <v>155</v>
      </c>
      <c r="AU230" s="233" t="s">
        <v>149</v>
      </c>
      <c r="AV230" s="12" t="s">
        <v>83</v>
      </c>
      <c r="AW230" s="12" t="s">
        <v>36</v>
      </c>
      <c r="AX230" s="12" t="s">
        <v>73</v>
      </c>
      <c r="AY230" s="233" t="s">
        <v>138</v>
      </c>
    </row>
    <row r="231" spans="2:65" s="13" customFormat="1" ht="13.5">
      <c r="B231" s="234"/>
      <c r="C231" s="235"/>
      <c r="D231" s="236" t="s">
        <v>155</v>
      </c>
      <c r="E231" s="237" t="s">
        <v>23</v>
      </c>
      <c r="F231" s="238" t="s">
        <v>158</v>
      </c>
      <c r="G231" s="235"/>
      <c r="H231" s="239">
        <v>200.405</v>
      </c>
      <c r="I231" s="240"/>
      <c r="J231" s="235"/>
      <c r="K231" s="235"/>
      <c r="L231" s="241"/>
      <c r="M231" s="242"/>
      <c r="N231" s="243"/>
      <c r="O231" s="243"/>
      <c r="P231" s="243"/>
      <c r="Q231" s="243"/>
      <c r="R231" s="243"/>
      <c r="S231" s="243"/>
      <c r="T231" s="244"/>
      <c r="AT231" s="245" t="s">
        <v>155</v>
      </c>
      <c r="AU231" s="245" t="s">
        <v>149</v>
      </c>
      <c r="AV231" s="13" t="s">
        <v>148</v>
      </c>
      <c r="AW231" s="13" t="s">
        <v>36</v>
      </c>
      <c r="AX231" s="13" t="s">
        <v>81</v>
      </c>
      <c r="AY231" s="245" t="s">
        <v>138</v>
      </c>
    </row>
    <row r="232" spans="2:65" s="1" customFormat="1" ht="22.5" customHeight="1">
      <c r="B232" s="42"/>
      <c r="C232" s="196" t="s">
        <v>344</v>
      </c>
      <c r="D232" s="196" t="s">
        <v>143</v>
      </c>
      <c r="E232" s="197" t="s">
        <v>345</v>
      </c>
      <c r="F232" s="198" t="s">
        <v>346</v>
      </c>
      <c r="G232" s="199" t="s">
        <v>146</v>
      </c>
      <c r="H232" s="200">
        <v>7.8</v>
      </c>
      <c r="I232" s="201"/>
      <c r="J232" s="202">
        <f>ROUND(I232*H232,2)</f>
        <v>0</v>
      </c>
      <c r="K232" s="198" t="s">
        <v>147</v>
      </c>
      <c r="L232" s="62"/>
      <c r="M232" s="203" t="s">
        <v>23</v>
      </c>
      <c r="N232" s="204" t="s">
        <v>44</v>
      </c>
      <c r="O232" s="43"/>
      <c r="P232" s="205">
        <f>O232*H232</f>
        <v>0</v>
      </c>
      <c r="Q232" s="205">
        <v>0</v>
      </c>
      <c r="R232" s="205">
        <f>Q232*H232</f>
        <v>0</v>
      </c>
      <c r="S232" s="205">
        <v>6.3E-2</v>
      </c>
      <c r="T232" s="206">
        <f>S232*H232</f>
        <v>0.4914</v>
      </c>
      <c r="AR232" s="25" t="s">
        <v>148</v>
      </c>
      <c r="AT232" s="25" t="s">
        <v>143</v>
      </c>
      <c r="AU232" s="25" t="s">
        <v>149</v>
      </c>
      <c r="AY232" s="25" t="s">
        <v>138</v>
      </c>
      <c r="BE232" s="207">
        <f>IF(N232="základní",J232,0)</f>
        <v>0</v>
      </c>
      <c r="BF232" s="207">
        <f>IF(N232="snížená",J232,0)</f>
        <v>0</v>
      </c>
      <c r="BG232" s="207">
        <f>IF(N232="zákl. přenesená",J232,0)</f>
        <v>0</v>
      </c>
      <c r="BH232" s="207">
        <f>IF(N232="sníž. přenesená",J232,0)</f>
        <v>0</v>
      </c>
      <c r="BI232" s="207">
        <f>IF(N232="nulová",J232,0)</f>
        <v>0</v>
      </c>
      <c r="BJ232" s="25" t="s">
        <v>81</v>
      </c>
      <c r="BK232" s="207">
        <f>ROUND(I232*H232,2)</f>
        <v>0</v>
      </c>
      <c r="BL232" s="25" t="s">
        <v>148</v>
      </c>
      <c r="BM232" s="25" t="s">
        <v>347</v>
      </c>
    </row>
    <row r="233" spans="2:65" s="1" customFormat="1" ht="27">
      <c r="B233" s="42"/>
      <c r="C233" s="64"/>
      <c r="D233" s="208" t="s">
        <v>151</v>
      </c>
      <c r="E233" s="64"/>
      <c r="F233" s="209" t="s">
        <v>348</v>
      </c>
      <c r="G233" s="64"/>
      <c r="H233" s="64"/>
      <c r="I233" s="164"/>
      <c r="J233" s="64"/>
      <c r="K233" s="64"/>
      <c r="L233" s="62"/>
      <c r="M233" s="210"/>
      <c r="N233" s="43"/>
      <c r="O233" s="43"/>
      <c r="P233" s="43"/>
      <c r="Q233" s="43"/>
      <c r="R233" s="43"/>
      <c r="S233" s="43"/>
      <c r="T233" s="79"/>
      <c r="AT233" s="25" t="s">
        <v>151</v>
      </c>
      <c r="AU233" s="25" t="s">
        <v>149</v>
      </c>
    </row>
    <row r="234" spans="2:65" s="1" customFormat="1" ht="40.5">
      <c r="B234" s="42"/>
      <c r="C234" s="64"/>
      <c r="D234" s="208" t="s">
        <v>153</v>
      </c>
      <c r="E234" s="64"/>
      <c r="F234" s="211" t="s">
        <v>341</v>
      </c>
      <c r="G234" s="64"/>
      <c r="H234" s="64"/>
      <c r="I234" s="164"/>
      <c r="J234" s="64"/>
      <c r="K234" s="64"/>
      <c r="L234" s="62"/>
      <c r="M234" s="210"/>
      <c r="N234" s="43"/>
      <c r="O234" s="43"/>
      <c r="P234" s="43"/>
      <c r="Q234" s="43"/>
      <c r="R234" s="43"/>
      <c r="S234" s="43"/>
      <c r="T234" s="79"/>
      <c r="AT234" s="25" t="s">
        <v>153</v>
      </c>
      <c r="AU234" s="25" t="s">
        <v>149</v>
      </c>
    </row>
    <row r="235" spans="2:65" s="12" customFormat="1" ht="13.5">
      <c r="B235" s="223"/>
      <c r="C235" s="224"/>
      <c r="D235" s="236" t="s">
        <v>155</v>
      </c>
      <c r="E235" s="247" t="s">
        <v>23</v>
      </c>
      <c r="F235" s="248" t="s">
        <v>349</v>
      </c>
      <c r="G235" s="224"/>
      <c r="H235" s="249">
        <v>7.8</v>
      </c>
      <c r="I235" s="228"/>
      <c r="J235" s="224"/>
      <c r="K235" s="224"/>
      <c r="L235" s="229"/>
      <c r="M235" s="230"/>
      <c r="N235" s="231"/>
      <c r="O235" s="231"/>
      <c r="P235" s="231"/>
      <c r="Q235" s="231"/>
      <c r="R235" s="231"/>
      <c r="S235" s="231"/>
      <c r="T235" s="232"/>
      <c r="AT235" s="233" t="s">
        <v>155</v>
      </c>
      <c r="AU235" s="233" t="s">
        <v>149</v>
      </c>
      <c r="AV235" s="12" t="s">
        <v>83</v>
      </c>
      <c r="AW235" s="12" t="s">
        <v>36</v>
      </c>
      <c r="AX235" s="12" t="s">
        <v>81</v>
      </c>
      <c r="AY235" s="233" t="s">
        <v>138</v>
      </c>
    </row>
    <row r="236" spans="2:65" s="1" customFormat="1" ht="22.5" customHeight="1">
      <c r="B236" s="42"/>
      <c r="C236" s="196" t="s">
        <v>350</v>
      </c>
      <c r="D236" s="196" t="s">
        <v>143</v>
      </c>
      <c r="E236" s="197" t="s">
        <v>351</v>
      </c>
      <c r="F236" s="198" t="s">
        <v>352</v>
      </c>
      <c r="G236" s="199" t="s">
        <v>353</v>
      </c>
      <c r="H236" s="200">
        <v>24</v>
      </c>
      <c r="I236" s="201"/>
      <c r="J236" s="202">
        <f>ROUND(I236*H236,2)</f>
        <v>0</v>
      </c>
      <c r="K236" s="198" t="s">
        <v>147</v>
      </c>
      <c r="L236" s="62"/>
      <c r="M236" s="203" t="s">
        <v>23</v>
      </c>
      <c r="N236" s="204" t="s">
        <v>44</v>
      </c>
      <c r="O236" s="43"/>
      <c r="P236" s="205">
        <f>O236*H236</f>
        <v>0</v>
      </c>
      <c r="Q236" s="205">
        <v>0</v>
      </c>
      <c r="R236" s="205">
        <f>Q236*H236</f>
        <v>0</v>
      </c>
      <c r="S236" s="205">
        <v>5.5E-2</v>
      </c>
      <c r="T236" s="206">
        <f>S236*H236</f>
        <v>1.32</v>
      </c>
      <c r="AR236" s="25" t="s">
        <v>148</v>
      </c>
      <c r="AT236" s="25" t="s">
        <v>143</v>
      </c>
      <c r="AU236" s="25" t="s">
        <v>149</v>
      </c>
      <c r="AY236" s="25" t="s">
        <v>138</v>
      </c>
      <c r="BE236" s="207">
        <f>IF(N236="základní",J236,0)</f>
        <v>0</v>
      </c>
      <c r="BF236" s="207">
        <f>IF(N236="snížená",J236,0)</f>
        <v>0</v>
      </c>
      <c r="BG236" s="207">
        <f>IF(N236="zákl. přenesená",J236,0)</f>
        <v>0</v>
      </c>
      <c r="BH236" s="207">
        <f>IF(N236="sníž. přenesená",J236,0)</f>
        <v>0</v>
      </c>
      <c r="BI236" s="207">
        <f>IF(N236="nulová",J236,0)</f>
        <v>0</v>
      </c>
      <c r="BJ236" s="25" t="s">
        <v>81</v>
      </c>
      <c r="BK236" s="207">
        <f>ROUND(I236*H236,2)</f>
        <v>0</v>
      </c>
      <c r="BL236" s="25" t="s">
        <v>148</v>
      </c>
      <c r="BM236" s="25" t="s">
        <v>354</v>
      </c>
    </row>
    <row r="237" spans="2:65" s="1" customFormat="1" ht="40.5">
      <c r="B237" s="42"/>
      <c r="C237" s="64"/>
      <c r="D237" s="208" t="s">
        <v>153</v>
      </c>
      <c r="E237" s="64"/>
      <c r="F237" s="211" t="s">
        <v>341</v>
      </c>
      <c r="G237" s="64"/>
      <c r="H237" s="64"/>
      <c r="I237" s="164"/>
      <c r="J237" s="64"/>
      <c r="K237" s="64"/>
      <c r="L237" s="62"/>
      <c r="M237" s="210"/>
      <c r="N237" s="43"/>
      <c r="O237" s="43"/>
      <c r="P237" s="43"/>
      <c r="Q237" s="43"/>
      <c r="R237" s="43"/>
      <c r="S237" s="43"/>
      <c r="T237" s="79"/>
      <c r="AT237" s="25" t="s">
        <v>153</v>
      </c>
      <c r="AU237" s="25" t="s">
        <v>149</v>
      </c>
    </row>
    <row r="238" spans="2:65" s="12" customFormat="1" ht="13.5">
      <c r="B238" s="223"/>
      <c r="C238" s="224"/>
      <c r="D238" s="236" t="s">
        <v>155</v>
      </c>
      <c r="E238" s="247" t="s">
        <v>23</v>
      </c>
      <c r="F238" s="248" t="s">
        <v>355</v>
      </c>
      <c r="G238" s="224"/>
      <c r="H238" s="249">
        <v>24</v>
      </c>
      <c r="I238" s="228"/>
      <c r="J238" s="224"/>
      <c r="K238" s="224"/>
      <c r="L238" s="229"/>
      <c r="M238" s="230"/>
      <c r="N238" s="231"/>
      <c r="O238" s="231"/>
      <c r="P238" s="231"/>
      <c r="Q238" s="231"/>
      <c r="R238" s="231"/>
      <c r="S238" s="231"/>
      <c r="T238" s="232"/>
      <c r="AT238" s="233" t="s">
        <v>155</v>
      </c>
      <c r="AU238" s="233" t="s">
        <v>149</v>
      </c>
      <c r="AV238" s="12" t="s">
        <v>83</v>
      </c>
      <c r="AW238" s="12" t="s">
        <v>36</v>
      </c>
      <c r="AX238" s="12" t="s">
        <v>81</v>
      </c>
      <c r="AY238" s="233" t="s">
        <v>138</v>
      </c>
    </row>
    <row r="239" spans="2:65" s="1" customFormat="1" ht="22.5" customHeight="1">
      <c r="B239" s="42"/>
      <c r="C239" s="196" t="s">
        <v>356</v>
      </c>
      <c r="D239" s="196" t="s">
        <v>143</v>
      </c>
      <c r="E239" s="197" t="s">
        <v>357</v>
      </c>
      <c r="F239" s="198" t="s">
        <v>358</v>
      </c>
      <c r="G239" s="199" t="s">
        <v>146</v>
      </c>
      <c r="H239" s="200">
        <v>17.16</v>
      </c>
      <c r="I239" s="201"/>
      <c r="J239" s="202">
        <f>ROUND(I239*H239,2)</f>
        <v>0</v>
      </c>
      <c r="K239" s="198" t="s">
        <v>23</v>
      </c>
      <c r="L239" s="62"/>
      <c r="M239" s="203" t="s">
        <v>23</v>
      </c>
      <c r="N239" s="204" t="s">
        <v>44</v>
      </c>
      <c r="O239" s="43"/>
      <c r="P239" s="205">
        <f>O239*H239</f>
        <v>0</v>
      </c>
      <c r="Q239" s="205">
        <v>0</v>
      </c>
      <c r="R239" s="205">
        <f>Q239*H239</f>
        <v>0</v>
      </c>
      <c r="S239" s="205">
        <v>2E-3</v>
      </c>
      <c r="T239" s="206">
        <f>S239*H239</f>
        <v>3.4320000000000003E-2</v>
      </c>
      <c r="AR239" s="25" t="s">
        <v>148</v>
      </c>
      <c r="AT239" s="25" t="s">
        <v>143</v>
      </c>
      <c r="AU239" s="25" t="s">
        <v>149</v>
      </c>
      <c r="AY239" s="25" t="s">
        <v>138</v>
      </c>
      <c r="BE239" s="207">
        <f>IF(N239="základní",J239,0)</f>
        <v>0</v>
      </c>
      <c r="BF239" s="207">
        <f>IF(N239="snížená",J239,0)</f>
        <v>0</v>
      </c>
      <c r="BG239" s="207">
        <f>IF(N239="zákl. přenesená",J239,0)</f>
        <v>0</v>
      </c>
      <c r="BH239" s="207">
        <f>IF(N239="sníž. přenesená",J239,0)</f>
        <v>0</v>
      </c>
      <c r="BI239" s="207">
        <f>IF(N239="nulová",J239,0)</f>
        <v>0</v>
      </c>
      <c r="BJ239" s="25" t="s">
        <v>81</v>
      </c>
      <c r="BK239" s="207">
        <f>ROUND(I239*H239,2)</f>
        <v>0</v>
      </c>
      <c r="BL239" s="25" t="s">
        <v>148</v>
      </c>
      <c r="BM239" s="25" t="s">
        <v>359</v>
      </c>
    </row>
    <row r="240" spans="2:65" s="1" customFormat="1" ht="13.5">
      <c r="B240" s="42"/>
      <c r="C240" s="64"/>
      <c r="D240" s="208" t="s">
        <v>151</v>
      </c>
      <c r="E240" s="64"/>
      <c r="F240" s="209" t="s">
        <v>358</v>
      </c>
      <c r="G240" s="64"/>
      <c r="H240" s="64"/>
      <c r="I240" s="164"/>
      <c r="J240" s="64"/>
      <c r="K240" s="64"/>
      <c r="L240" s="62"/>
      <c r="M240" s="210"/>
      <c r="N240" s="43"/>
      <c r="O240" s="43"/>
      <c r="P240" s="43"/>
      <c r="Q240" s="43"/>
      <c r="R240" s="43"/>
      <c r="S240" s="43"/>
      <c r="T240" s="79"/>
      <c r="AT240" s="25" t="s">
        <v>151</v>
      </c>
      <c r="AU240" s="25" t="s">
        <v>149</v>
      </c>
    </row>
    <row r="241" spans="2:65" s="12" customFormat="1" ht="13.5">
      <c r="B241" s="223"/>
      <c r="C241" s="224"/>
      <c r="D241" s="208" t="s">
        <v>155</v>
      </c>
      <c r="E241" s="225" t="s">
        <v>23</v>
      </c>
      <c r="F241" s="226" t="s">
        <v>360</v>
      </c>
      <c r="G241" s="224"/>
      <c r="H241" s="227">
        <v>17.16</v>
      </c>
      <c r="I241" s="228"/>
      <c r="J241" s="224"/>
      <c r="K241" s="224"/>
      <c r="L241" s="229"/>
      <c r="M241" s="230"/>
      <c r="N241" s="231"/>
      <c r="O241" s="231"/>
      <c r="P241" s="231"/>
      <c r="Q241" s="231"/>
      <c r="R241" s="231"/>
      <c r="S241" s="231"/>
      <c r="T241" s="232"/>
      <c r="AT241" s="233" t="s">
        <v>155</v>
      </c>
      <c r="AU241" s="233" t="s">
        <v>149</v>
      </c>
      <c r="AV241" s="12" t="s">
        <v>83</v>
      </c>
      <c r="AW241" s="12" t="s">
        <v>36</v>
      </c>
      <c r="AX241" s="12" t="s">
        <v>81</v>
      </c>
      <c r="AY241" s="233" t="s">
        <v>138</v>
      </c>
    </row>
    <row r="242" spans="2:65" s="10" customFormat="1" ht="22.35" customHeight="1">
      <c r="B242" s="177"/>
      <c r="C242" s="178"/>
      <c r="D242" s="193" t="s">
        <v>72</v>
      </c>
      <c r="E242" s="194" t="s">
        <v>361</v>
      </c>
      <c r="F242" s="194" t="s">
        <v>362</v>
      </c>
      <c r="G242" s="178"/>
      <c r="H242" s="178"/>
      <c r="I242" s="181"/>
      <c r="J242" s="195">
        <f>BK242</f>
        <v>0</v>
      </c>
      <c r="K242" s="178"/>
      <c r="L242" s="183"/>
      <c r="M242" s="184"/>
      <c r="N242" s="185"/>
      <c r="O242" s="185"/>
      <c r="P242" s="186">
        <f>SUM(P243:P248)</f>
        <v>0</v>
      </c>
      <c r="Q242" s="185"/>
      <c r="R242" s="186">
        <f>SUM(R243:R248)</f>
        <v>2.6400000000000002E-4</v>
      </c>
      <c r="S242" s="185"/>
      <c r="T242" s="187">
        <f>SUM(T243:T248)</f>
        <v>0</v>
      </c>
      <c r="AR242" s="188" t="s">
        <v>81</v>
      </c>
      <c r="AT242" s="189" t="s">
        <v>72</v>
      </c>
      <c r="AU242" s="189" t="s">
        <v>83</v>
      </c>
      <c r="AY242" s="188" t="s">
        <v>138</v>
      </c>
      <c r="BK242" s="190">
        <f>SUM(BK243:BK248)</f>
        <v>0</v>
      </c>
    </row>
    <row r="243" spans="2:65" s="1" customFormat="1" ht="22.5" customHeight="1">
      <c r="B243" s="42"/>
      <c r="C243" s="196" t="s">
        <v>363</v>
      </c>
      <c r="D243" s="196" t="s">
        <v>143</v>
      </c>
      <c r="E243" s="197" t="s">
        <v>364</v>
      </c>
      <c r="F243" s="198" t="s">
        <v>365</v>
      </c>
      <c r="G243" s="199" t="s">
        <v>183</v>
      </c>
      <c r="H243" s="200">
        <v>8.8000000000000007</v>
      </c>
      <c r="I243" s="201"/>
      <c r="J243" s="202">
        <f>ROUND(I243*H243,2)</f>
        <v>0</v>
      </c>
      <c r="K243" s="198" t="s">
        <v>147</v>
      </c>
      <c r="L243" s="62"/>
      <c r="M243" s="203" t="s">
        <v>23</v>
      </c>
      <c r="N243" s="204" t="s">
        <v>44</v>
      </c>
      <c r="O243" s="43"/>
      <c r="P243" s="205">
        <f>O243*H243</f>
        <v>0</v>
      </c>
      <c r="Q243" s="205">
        <v>3.0000000000000001E-5</v>
      </c>
      <c r="R243" s="205">
        <f>Q243*H243</f>
        <v>2.6400000000000002E-4</v>
      </c>
      <c r="S243" s="205">
        <v>0</v>
      </c>
      <c r="T243" s="206">
        <f>S243*H243</f>
        <v>0</v>
      </c>
      <c r="AR243" s="25" t="s">
        <v>148</v>
      </c>
      <c r="AT243" s="25" t="s">
        <v>143</v>
      </c>
      <c r="AU243" s="25" t="s">
        <v>149</v>
      </c>
      <c r="AY243" s="25" t="s">
        <v>138</v>
      </c>
      <c r="BE243" s="207">
        <f>IF(N243="základní",J243,0)</f>
        <v>0</v>
      </c>
      <c r="BF243" s="207">
        <f>IF(N243="snížená",J243,0)</f>
        <v>0</v>
      </c>
      <c r="BG243" s="207">
        <f>IF(N243="zákl. přenesená",J243,0)</f>
        <v>0</v>
      </c>
      <c r="BH243" s="207">
        <f>IF(N243="sníž. přenesená",J243,0)</f>
        <v>0</v>
      </c>
      <c r="BI243" s="207">
        <f>IF(N243="nulová",J243,0)</f>
        <v>0</v>
      </c>
      <c r="BJ243" s="25" t="s">
        <v>81</v>
      </c>
      <c r="BK243" s="207">
        <f>ROUND(I243*H243,2)</f>
        <v>0</v>
      </c>
      <c r="BL243" s="25" t="s">
        <v>148</v>
      </c>
      <c r="BM243" s="25" t="s">
        <v>366</v>
      </c>
    </row>
    <row r="244" spans="2:65" s="1" customFormat="1" ht="27">
      <c r="B244" s="42"/>
      <c r="C244" s="64"/>
      <c r="D244" s="208" t="s">
        <v>151</v>
      </c>
      <c r="E244" s="64"/>
      <c r="F244" s="209" t="s">
        <v>367</v>
      </c>
      <c r="G244" s="64"/>
      <c r="H244" s="64"/>
      <c r="I244" s="164"/>
      <c r="J244" s="64"/>
      <c r="K244" s="64"/>
      <c r="L244" s="62"/>
      <c r="M244" s="210"/>
      <c r="N244" s="43"/>
      <c r="O244" s="43"/>
      <c r="P244" s="43"/>
      <c r="Q244" s="43"/>
      <c r="R244" s="43"/>
      <c r="S244" s="43"/>
      <c r="T244" s="79"/>
      <c r="AT244" s="25" t="s">
        <v>151</v>
      </c>
      <c r="AU244" s="25" t="s">
        <v>149</v>
      </c>
    </row>
    <row r="245" spans="2:65" s="1" customFormat="1" ht="54">
      <c r="B245" s="42"/>
      <c r="C245" s="64"/>
      <c r="D245" s="208" t="s">
        <v>153</v>
      </c>
      <c r="E245" s="64"/>
      <c r="F245" s="211" t="s">
        <v>368</v>
      </c>
      <c r="G245" s="64"/>
      <c r="H245" s="64"/>
      <c r="I245" s="164"/>
      <c r="J245" s="64"/>
      <c r="K245" s="64"/>
      <c r="L245" s="62"/>
      <c r="M245" s="210"/>
      <c r="N245" s="43"/>
      <c r="O245" s="43"/>
      <c r="P245" s="43"/>
      <c r="Q245" s="43"/>
      <c r="R245" s="43"/>
      <c r="S245" s="43"/>
      <c r="T245" s="79"/>
      <c r="AT245" s="25" t="s">
        <v>153</v>
      </c>
      <c r="AU245" s="25" t="s">
        <v>149</v>
      </c>
    </row>
    <row r="246" spans="2:65" s="11" customFormat="1" ht="13.5">
      <c r="B246" s="212"/>
      <c r="C246" s="213"/>
      <c r="D246" s="208" t="s">
        <v>155</v>
      </c>
      <c r="E246" s="214" t="s">
        <v>23</v>
      </c>
      <c r="F246" s="215" t="s">
        <v>295</v>
      </c>
      <c r="G246" s="213"/>
      <c r="H246" s="216" t="s">
        <v>23</v>
      </c>
      <c r="I246" s="217"/>
      <c r="J246" s="213"/>
      <c r="K246" s="213"/>
      <c r="L246" s="218"/>
      <c r="M246" s="219"/>
      <c r="N246" s="220"/>
      <c r="O246" s="220"/>
      <c r="P246" s="220"/>
      <c r="Q246" s="220"/>
      <c r="R246" s="220"/>
      <c r="S246" s="220"/>
      <c r="T246" s="221"/>
      <c r="AT246" s="222" t="s">
        <v>155</v>
      </c>
      <c r="AU246" s="222" t="s">
        <v>149</v>
      </c>
      <c r="AV246" s="11" t="s">
        <v>81</v>
      </c>
      <c r="AW246" s="11" t="s">
        <v>36</v>
      </c>
      <c r="AX246" s="11" t="s">
        <v>73</v>
      </c>
      <c r="AY246" s="222" t="s">
        <v>138</v>
      </c>
    </row>
    <row r="247" spans="2:65" s="12" customFormat="1" ht="13.5">
      <c r="B247" s="223"/>
      <c r="C247" s="224"/>
      <c r="D247" s="208" t="s">
        <v>155</v>
      </c>
      <c r="E247" s="225" t="s">
        <v>23</v>
      </c>
      <c r="F247" s="226" t="s">
        <v>369</v>
      </c>
      <c r="G247" s="224"/>
      <c r="H247" s="227">
        <v>8.8000000000000007</v>
      </c>
      <c r="I247" s="228"/>
      <c r="J247" s="224"/>
      <c r="K247" s="224"/>
      <c r="L247" s="229"/>
      <c r="M247" s="230"/>
      <c r="N247" s="231"/>
      <c r="O247" s="231"/>
      <c r="P247" s="231"/>
      <c r="Q247" s="231"/>
      <c r="R247" s="231"/>
      <c r="S247" s="231"/>
      <c r="T247" s="232"/>
      <c r="AT247" s="233" t="s">
        <v>155</v>
      </c>
      <c r="AU247" s="233" t="s">
        <v>149</v>
      </c>
      <c r="AV247" s="12" t="s">
        <v>83</v>
      </c>
      <c r="AW247" s="12" t="s">
        <v>36</v>
      </c>
      <c r="AX247" s="12" t="s">
        <v>73</v>
      </c>
      <c r="AY247" s="233" t="s">
        <v>138</v>
      </c>
    </row>
    <row r="248" spans="2:65" s="13" customFormat="1" ht="13.5">
      <c r="B248" s="234"/>
      <c r="C248" s="235"/>
      <c r="D248" s="208" t="s">
        <v>155</v>
      </c>
      <c r="E248" s="260" t="s">
        <v>23</v>
      </c>
      <c r="F248" s="261" t="s">
        <v>158</v>
      </c>
      <c r="G248" s="235"/>
      <c r="H248" s="262">
        <v>8.8000000000000007</v>
      </c>
      <c r="I248" s="240"/>
      <c r="J248" s="235"/>
      <c r="K248" s="235"/>
      <c r="L248" s="241"/>
      <c r="M248" s="242"/>
      <c r="N248" s="243"/>
      <c r="O248" s="243"/>
      <c r="P248" s="243"/>
      <c r="Q248" s="243"/>
      <c r="R248" s="243"/>
      <c r="S248" s="243"/>
      <c r="T248" s="244"/>
      <c r="AT248" s="245" t="s">
        <v>155</v>
      </c>
      <c r="AU248" s="245" t="s">
        <v>149</v>
      </c>
      <c r="AV248" s="13" t="s">
        <v>148</v>
      </c>
      <c r="AW248" s="13" t="s">
        <v>36</v>
      </c>
      <c r="AX248" s="13" t="s">
        <v>81</v>
      </c>
      <c r="AY248" s="245" t="s">
        <v>138</v>
      </c>
    </row>
    <row r="249" spans="2:65" s="10" customFormat="1" ht="22.35" customHeight="1">
      <c r="B249" s="177"/>
      <c r="C249" s="178"/>
      <c r="D249" s="179" t="s">
        <v>72</v>
      </c>
      <c r="E249" s="191" t="s">
        <v>370</v>
      </c>
      <c r="F249" s="191" t="s">
        <v>371</v>
      </c>
      <c r="G249" s="178"/>
      <c r="H249" s="178"/>
      <c r="I249" s="181"/>
      <c r="J249" s="192">
        <f>BK249</f>
        <v>0</v>
      </c>
      <c r="K249" s="178"/>
      <c r="L249" s="183"/>
      <c r="M249" s="184"/>
      <c r="N249" s="185"/>
      <c r="O249" s="185"/>
      <c r="P249" s="186">
        <f>P250+P264</f>
        <v>0</v>
      </c>
      <c r="Q249" s="185"/>
      <c r="R249" s="186">
        <f>R250+R264</f>
        <v>0</v>
      </c>
      <c r="S249" s="185"/>
      <c r="T249" s="187">
        <f>T250+T264</f>
        <v>0</v>
      </c>
      <c r="AR249" s="188" t="s">
        <v>81</v>
      </c>
      <c r="AT249" s="189" t="s">
        <v>72</v>
      </c>
      <c r="AU249" s="189" t="s">
        <v>83</v>
      </c>
      <c r="AY249" s="188" t="s">
        <v>138</v>
      </c>
      <c r="BK249" s="190">
        <f>BK250+BK264</f>
        <v>0</v>
      </c>
    </row>
    <row r="250" spans="2:65" s="14" customFormat="1" ht="14.45" customHeight="1">
      <c r="B250" s="264"/>
      <c r="C250" s="265"/>
      <c r="D250" s="266" t="s">
        <v>72</v>
      </c>
      <c r="E250" s="266" t="s">
        <v>372</v>
      </c>
      <c r="F250" s="266" t="s">
        <v>373</v>
      </c>
      <c r="G250" s="265"/>
      <c r="H250" s="265"/>
      <c r="I250" s="267"/>
      <c r="J250" s="268">
        <f>BK250</f>
        <v>0</v>
      </c>
      <c r="K250" s="265"/>
      <c r="L250" s="269"/>
      <c r="M250" s="270"/>
      <c r="N250" s="271"/>
      <c r="O250" s="271"/>
      <c r="P250" s="272">
        <f>SUM(P251:P263)</f>
        <v>0</v>
      </c>
      <c r="Q250" s="271"/>
      <c r="R250" s="272">
        <f>SUM(R251:R263)</f>
        <v>0</v>
      </c>
      <c r="S250" s="271"/>
      <c r="T250" s="273">
        <f>SUM(T251:T263)</f>
        <v>0</v>
      </c>
      <c r="AR250" s="274" t="s">
        <v>81</v>
      </c>
      <c r="AT250" s="275" t="s">
        <v>72</v>
      </c>
      <c r="AU250" s="275" t="s">
        <v>149</v>
      </c>
      <c r="AY250" s="274" t="s">
        <v>138</v>
      </c>
      <c r="BK250" s="276">
        <f>SUM(BK251:BK263)</f>
        <v>0</v>
      </c>
    </row>
    <row r="251" spans="2:65" s="1" customFormat="1" ht="31.5" customHeight="1">
      <c r="B251" s="42"/>
      <c r="C251" s="196" t="s">
        <v>374</v>
      </c>
      <c r="D251" s="196" t="s">
        <v>143</v>
      </c>
      <c r="E251" s="197" t="s">
        <v>375</v>
      </c>
      <c r="F251" s="198" t="s">
        <v>376</v>
      </c>
      <c r="G251" s="199" t="s">
        <v>377</v>
      </c>
      <c r="H251" s="200">
        <v>33.994999999999997</v>
      </c>
      <c r="I251" s="201"/>
      <c r="J251" s="202">
        <f>ROUND(I251*H251,2)</f>
        <v>0</v>
      </c>
      <c r="K251" s="198" t="s">
        <v>147</v>
      </c>
      <c r="L251" s="62"/>
      <c r="M251" s="203" t="s">
        <v>23</v>
      </c>
      <c r="N251" s="204" t="s">
        <v>44</v>
      </c>
      <c r="O251" s="43"/>
      <c r="P251" s="205">
        <f>O251*H251</f>
        <v>0</v>
      </c>
      <c r="Q251" s="205">
        <v>0</v>
      </c>
      <c r="R251" s="205">
        <f>Q251*H251</f>
        <v>0</v>
      </c>
      <c r="S251" s="205">
        <v>0</v>
      </c>
      <c r="T251" s="206">
        <f>S251*H251</f>
        <v>0</v>
      </c>
      <c r="AR251" s="25" t="s">
        <v>148</v>
      </c>
      <c r="AT251" s="25" t="s">
        <v>143</v>
      </c>
      <c r="AU251" s="25" t="s">
        <v>148</v>
      </c>
      <c r="AY251" s="25" t="s">
        <v>138</v>
      </c>
      <c r="BE251" s="207">
        <f>IF(N251="základní",J251,0)</f>
        <v>0</v>
      </c>
      <c r="BF251" s="207">
        <f>IF(N251="snížená",J251,0)</f>
        <v>0</v>
      </c>
      <c r="BG251" s="207">
        <f>IF(N251="zákl. přenesená",J251,0)</f>
        <v>0</v>
      </c>
      <c r="BH251" s="207">
        <f>IF(N251="sníž. přenesená",J251,0)</f>
        <v>0</v>
      </c>
      <c r="BI251" s="207">
        <f>IF(N251="nulová",J251,0)</f>
        <v>0</v>
      </c>
      <c r="BJ251" s="25" t="s">
        <v>81</v>
      </c>
      <c r="BK251" s="207">
        <f>ROUND(I251*H251,2)</f>
        <v>0</v>
      </c>
      <c r="BL251" s="25" t="s">
        <v>148</v>
      </c>
      <c r="BM251" s="25" t="s">
        <v>378</v>
      </c>
    </row>
    <row r="252" spans="2:65" s="1" customFormat="1" ht="27">
      <c r="B252" s="42"/>
      <c r="C252" s="64"/>
      <c r="D252" s="208" t="s">
        <v>151</v>
      </c>
      <c r="E252" s="64"/>
      <c r="F252" s="209" t="s">
        <v>379</v>
      </c>
      <c r="G252" s="64"/>
      <c r="H252" s="64"/>
      <c r="I252" s="164"/>
      <c r="J252" s="64"/>
      <c r="K252" s="64"/>
      <c r="L252" s="62"/>
      <c r="M252" s="210"/>
      <c r="N252" s="43"/>
      <c r="O252" s="43"/>
      <c r="P252" s="43"/>
      <c r="Q252" s="43"/>
      <c r="R252" s="43"/>
      <c r="S252" s="43"/>
      <c r="T252" s="79"/>
      <c r="AT252" s="25" t="s">
        <v>151</v>
      </c>
      <c r="AU252" s="25" t="s">
        <v>148</v>
      </c>
    </row>
    <row r="253" spans="2:65" s="1" customFormat="1" ht="121.5">
      <c r="B253" s="42"/>
      <c r="C253" s="64"/>
      <c r="D253" s="236" t="s">
        <v>153</v>
      </c>
      <c r="E253" s="64"/>
      <c r="F253" s="246" t="s">
        <v>380</v>
      </c>
      <c r="G253" s="64"/>
      <c r="H253" s="64"/>
      <c r="I253" s="164"/>
      <c r="J253" s="64"/>
      <c r="K253" s="64"/>
      <c r="L253" s="62"/>
      <c r="M253" s="210"/>
      <c r="N253" s="43"/>
      <c r="O253" s="43"/>
      <c r="P253" s="43"/>
      <c r="Q253" s="43"/>
      <c r="R253" s="43"/>
      <c r="S253" s="43"/>
      <c r="T253" s="79"/>
      <c r="AT253" s="25" t="s">
        <v>153</v>
      </c>
      <c r="AU253" s="25" t="s">
        <v>148</v>
      </c>
    </row>
    <row r="254" spans="2:65" s="1" customFormat="1" ht="22.5" customHeight="1">
      <c r="B254" s="42"/>
      <c r="C254" s="196" t="s">
        <v>381</v>
      </c>
      <c r="D254" s="196" t="s">
        <v>143</v>
      </c>
      <c r="E254" s="197" t="s">
        <v>382</v>
      </c>
      <c r="F254" s="198" t="s">
        <v>383</v>
      </c>
      <c r="G254" s="199" t="s">
        <v>377</v>
      </c>
      <c r="H254" s="200">
        <v>33.994999999999997</v>
      </c>
      <c r="I254" s="201"/>
      <c r="J254" s="202">
        <f>ROUND(I254*H254,2)</f>
        <v>0</v>
      </c>
      <c r="K254" s="198" t="s">
        <v>147</v>
      </c>
      <c r="L254" s="62"/>
      <c r="M254" s="203" t="s">
        <v>23</v>
      </c>
      <c r="N254" s="204" t="s">
        <v>44</v>
      </c>
      <c r="O254" s="43"/>
      <c r="P254" s="205">
        <f>O254*H254</f>
        <v>0</v>
      </c>
      <c r="Q254" s="205">
        <v>0</v>
      </c>
      <c r="R254" s="205">
        <f>Q254*H254</f>
        <v>0</v>
      </c>
      <c r="S254" s="205">
        <v>0</v>
      </c>
      <c r="T254" s="206">
        <f>S254*H254</f>
        <v>0</v>
      </c>
      <c r="AR254" s="25" t="s">
        <v>148</v>
      </c>
      <c r="AT254" s="25" t="s">
        <v>143</v>
      </c>
      <c r="AU254" s="25" t="s">
        <v>148</v>
      </c>
      <c r="AY254" s="25" t="s">
        <v>138</v>
      </c>
      <c r="BE254" s="207">
        <f>IF(N254="základní",J254,0)</f>
        <v>0</v>
      </c>
      <c r="BF254" s="207">
        <f>IF(N254="snížená",J254,0)</f>
        <v>0</v>
      </c>
      <c r="BG254" s="207">
        <f>IF(N254="zákl. přenesená",J254,0)</f>
        <v>0</v>
      </c>
      <c r="BH254" s="207">
        <f>IF(N254="sníž. přenesená",J254,0)</f>
        <v>0</v>
      </c>
      <c r="BI254" s="207">
        <f>IF(N254="nulová",J254,0)</f>
        <v>0</v>
      </c>
      <c r="BJ254" s="25" t="s">
        <v>81</v>
      </c>
      <c r="BK254" s="207">
        <f>ROUND(I254*H254,2)</f>
        <v>0</v>
      </c>
      <c r="BL254" s="25" t="s">
        <v>148</v>
      </c>
      <c r="BM254" s="25" t="s">
        <v>384</v>
      </c>
    </row>
    <row r="255" spans="2:65" s="1" customFormat="1" ht="13.5">
      <c r="B255" s="42"/>
      <c r="C255" s="64"/>
      <c r="D255" s="208" t="s">
        <v>151</v>
      </c>
      <c r="E255" s="64"/>
      <c r="F255" s="209" t="s">
        <v>385</v>
      </c>
      <c r="G255" s="64"/>
      <c r="H255" s="64"/>
      <c r="I255" s="164"/>
      <c r="J255" s="64"/>
      <c r="K255" s="64"/>
      <c r="L255" s="62"/>
      <c r="M255" s="210"/>
      <c r="N255" s="43"/>
      <c r="O255" s="43"/>
      <c r="P255" s="43"/>
      <c r="Q255" s="43"/>
      <c r="R255" s="43"/>
      <c r="S255" s="43"/>
      <c r="T255" s="79"/>
      <c r="AT255" s="25" t="s">
        <v>151</v>
      </c>
      <c r="AU255" s="25" t="s">
        <v>148</v>
      </c>
    </row>
    <row r="256" spans="2:65" s="1" customFormat="1" ht="81">
      <c r="B256" s="42"/>
      <c r="C256" s="64"/>
      <c r="D256" s="236" t="s">
        <v>153</v>
      </c>
      <c r="E256" s="64"/>
      <c r="F256" s="246" t="s">
        <v>386</v>
      </c>
      <c r="G256" s="64"/>
      <c r="H256" s="64"/>
      <c r="I256" s="164"/>
      <c r="J256" s="64"/>
      <c r="K256" s="64"/>
      <c r="L256" s="62"/>
      <c r="M256" s="210"/>
      <c r="N256" s="43"/>
      <c r="O256" s="43"/>
      <c r="P256" s="43"/>
      <c r="Q256" s="43"/>
      <c r="R256" s="43"/>
      <c r="S256" s="43"/>
      <c r="T256" s="79"/>
      <c r="AT256" s="25" t="s">
        <v>153</v>
      </c>
      <c r="AU256" s="25" t="s">
        <v>148</v>
      </c>
    </row>
    <row r="257" spans="2:65" s="1" customFormat="1" ht="22.5" customHeight="1">
      <c r="B257" s="42"/>
      <c r="C257" s="196" t="s">
        <v>387</v>
      </c>
      <c r="D257" s="196" t="s">
        <v>143</v>
      </c>
      <c r="E257" s="197" t="s">
        <v>388</v>
      </c>
      <c r="F257" s="198" t="s">
        <v>389</v>
      </c>
      <c r="G257" s="199" t="s">
        <v>377</v>
      </c>
      <c r="H257" s="200">
        <v>645.90499999999997</v>
      </c>
      <c r="I257" s="201"/>
      <c r="J257" s="202">
        <f>ROUND(I257*H257,2)</f>
        <v>0</v>
      </c>
      <c r="K257" s="198" t="s">
        <v>147</v>
      </c>
      <c r="L257" s="62"/>
      <c r="M257" s="203" t="s">
        <v>23</v>
      </c>
      <c r="N257" s="204" t="s">
        <v>44</v>
      </c>
      <c r="O257" s="43"/>
      <c r="P257" s="205">
        <f>O257*H257</f>
        <v>0</v>
      </c>
      <c r="Q257" s="205">
        <v>0</v>
      </c>
      <c r="R257" s="205">
        <f>Q257*H257</f>
        <v>0</v>
      </c>
      <c r="S257" s="205">
        <v>0</v>
      </c>
      <c r="T257" s="206">
        <f>S257*H257</f>
        <v>0</v>
      </c>
      <c r="AR257" s="25" t="s">
        <v>148</v>
      </c>
      <c r="AT257" s="25" t="s">
        <v>143</v>
      </c>
      <c r="AU257" s="25" t="s">
        <v>148</v>
      </c>
      <c r="AY257" s="25" t="s">
        <v>138</v>
      </c>
      <c r="BE257" s="207">
        <f>IF(N257="základní",J257,0)</f>
        <v>0</v>
      </c>
      <c r="BF257" s="207">
        <f>IF(N257="snížená",J257,0)</f>
        <v>0</v>
      </c>
      <c r="BG257" s="207">
        <f>IF(N257="zákl. přenesená",J257,0)</f>
        <v>0</v>
      </c>
      <c r="BH257" s="207">
        <f>IF(N257="sníž. přenesená",J257,0)</f>
        <v>0</v>
      </c>
      <c r="BI257" s="207">
        <f>IF(N257="nulová",J257,0)</f>
        <v>0</v>
      </c>
      <c r="BJ257" s="25" t="s">
        <v>81</v>
      </c>
      <c r="BK257" s="207">
        <f>ROUND(I257*H257,2)</f>
        <v>0</v>
      </c>
      <c r="BL257" s="25" t="s">
        <v>148</v>
      </c>
      <c r="BM257" s="25" t="s">
        <v>390</v>
      </c>
    </row>
    <row r="258" spans="2:65" s="1" customFormat="1" ht="27">
      <c r="B258" s="42"/>
      <c r="C258" s="64"/>
      <c r="D258" s="208" t="s">
        <v>151</v>
      </c>
      <c r="E258" s="64"/>
      <c r="F258" s="209" t="s">
        <v>391</v>
      </c>
      <c r="G258" s="64"/>
      <c r="H258" s="64"/>
      <c r="I258" s="164"/>
      <c r="J258" s="64"/>
      <c r="K258" s="64"/>
      <c r="L258" s="62"/>
      <c r="M258" s="210"/>
      <c r="N258" s="43"/>
      <c r="O258" s="43"/>
      <c r="P258" s="43"/>
      <c r="Q258" s="43"/>
      <c r="R258" s="43"/>
      <c r="S258" s="43"/>
      <c r="T258" s="79"/>
      <c r="AT258" s="25" t="s">
        <v>151</v>
      </c>
      <c r="AU258" s="25" t="s">
        <v>148</v>
      </c>
    </row>
    <row r="259" spans="2:65" s="1" customFormat="1" ht="81">
      <c r="B259" s="42"/>
      <c r="C259" s="64"/>
      <c r="D259" s="208" t="s">
        <v>153</v>
      </c>
      <c r="E259" s="64"/>
      <c r="F259" s="211" t="s">
        <v>386</v>
      </c>
      <c r="G259" s="64"/>
      <c r="H259" s="64"/>
      <c r="I259" s="164"/>
      <c r="J259" s="64"/>
      <c r="K259" s="64"/>
      <c r="L259" s="62"/>
      <c r="M259" s="210"/>
      <c r="N259" s="43"/>
      <c r="O259" s="43"/>
      <c r="P259" s="43"/>
      <c r="Q259" s="43"/>
      <c r="R259" s="43"/>
      <c r="S259" s="43"/>
      <c r="T259" s="79"/>
      <c r="AT259" s="25" t="s">
        <v>153</v>
      </c>
      <c r="AU259" s="25" t="s">
        <v>148</v>
      </c>
    </row>
    <row r="260" spans="2:65" s="12" customFormat="1" ht="13.5">
      <c r="B260" s="223"/>
      <c r="C260" s="224"/>
      <c r="D260" s="236" t="s">
        <v>155</v>
      </c>
      <c r="E260" s="224"/>
      <c r="F260" s="248" t="s">
        <v>392</v>
      </c>
      <c r="G260" s="224"/>
      <c r="H260" s="249">
        <v>645.90499999999997</v>
      </c>
      <c r="I260" s="228"/>
      <c r="J260" s="224"/>
      <c r="K260" s="224"/>
      <c r="L260" s="229"/>
      <c r="M260" s="230"/>
      <c r="N260" s="231"/>
      <c r="O260" s="231"/>
      <c r="P260" s="231"/>
      <c r="Q260" s="231"/>
      <c r="R260" s="231"/>
      <c r="S260" s="231"/>
      <c r="T260" s="232"/>
      <c r="AT260" s="233" t="s">
        <v>155</v>
      </c>
      <c r="AU260" s="233" t="s">
        <v>148</v>
      </c>
      <c r="AV260" s="12" t="s">
        <v>83</v>
      </c>
      <c r="AW260" s="12" t="s">
        <v>6</v>
      </c>
      <c r="AX260" s="12" t="s">
        <v>81</v>
      </c>
      <c r="AY260" s="233" t="s">
        <v>138</v>
      </c>
    </row>
    <row r="261" spans="2:65" s="1" customFormat="1" ht="22.5" customHeight="1">
      <c r="B261" s="42"/>
      <c r="C261" s="196" t="s">
        <v>393</v>
      </c>
      <c r="D261" s="196" t="s">
        <v>143</v>
      </c>
      <c r="E261" s="197" t="s">
        <v>394</v>
      </c>
      <c r="F261" s="198" t="s">
        <v>395</v>
      </c>
      <c r="G261" s="199" t="s">
        <v>377</v>
      </c>
      <c r="H261" s="200">
        <v>33.994999999999997</v>
      </c>
      <c r="I261" s="201"/>
      <c r="J261" s="202">
        <f>ROUND(I261*H261,2)</f>
        <v>0</v>
      </c>
      <c r="K261" s="198" t="s">
        <v>147</v>
      </c>
      <c r="L261" s="62"/>
      <c r="M261" s="203" t="s">
        <v>23</v>
      </c>
      <c r="N261" s="204" t="s">
        <v>44</v>
      </c>
      <c r="O261" s="43"/>
      <c r="P261" s="205">
        <f>O261*H261</f>
        <v>0</v>
      </c>
      <c r="Q261" s="205">
        <v>0</v>
      </c>
      <c r="R261" s="205">
        <f>Q261*H261</f>
        <v>0</v>
      </c>
      <c r="S261" s="205">
        <v>0</v>
      </c>
      <c r="T261" s="206">
        <f>S261*H261</f>
        <v>0</v>
      </c>
      <c r="AR261" s="25" t="s">
        <v>148</v>
      </c>
      <c r="AT261" s="25" t="s">
        <v>143</v>
      </c>
      <c r="AU261" s="25" t="s">
        <v>148</v>
      </c>
      <c r="AY261" s="25" t="s">
        <v>138</v>
      </c>
      <c r="BE261" s="207">
        <f>IF(N261="základní",J261,0)</f>
        <v>0</v>
      </c>
      <c r="BF261" s="207">
        <f>IF(N261="snížená",J261,0)</f>
        <v>0</v>
      </c>
      <c r="BG261" s="207">
        <f>IF(N261="zákl. přenesená",J261,0)</f>
        <v>0</v>
      </c>
      <c r="BH261" s="207">
        <f>IF(N261="sníž. přenesená",J261,0)</f>
        <v>0</v>
      </c>
      <c r="BI261" s="207">
        <f>IF(N261="nulová",J261,0)</f>
        <v>0</v>
      </c>
      <c r="BJ261" s="25" t="s">
        <v>81</v>
      </c>
      <c r="BK261" s="207">
        <f>ROUND(I261*H261,2)</f>
        <v>0</v>
      </c>
      <c r="BL261" s="25" t="s">
        <v>148</v>
      </c>
      <c r="BM261" s="25" t="s">
        <v>396</v>
      </c>
    </row>
    <row r="262" spans="2:65" s="1" customFormat="1" ht="13.5">
      <c r="B262" s="42"/>
      <c r="C262" s="64"/>
      <c r="D262" s="208" t="s">
        <v>151</v>
      </c>
      <c r="E262" s="64"/>
      <c r="F262" s="209" t="s">
        <v>397</v>
      </c>
      <c r="G262" s="64"/>
      <c r="H262" s="64"/>
      <c r="I262" s="164"/>
      <c r="J262" s="64"/>
      <c r="K262" s="64"/>
      <c r="L262" s="62"/>
      <c r="M262" s="210"/>
      <c r="N262" s="43"/>
      <c r="O262" s="43"/>
      <c r="P262" s="43"/>
      <c r="Q262" s="43"/>
      <c r="R262" s="43"/>
      <c r="S262" s="43"/>
      <c r="T262" s="79"/>
      <c r="AT262" s="25" t="s">
        <v>151</v>
      </c>
      <c r="AU262" s="25" t="s">
        <v>148</v>
      </c>
    </row>
    <row r="263" spans="2:65" s="1" customFormat="1" ht="67.5">
      <c r="B263" s="42"/>
      <c r="C263" s="64"/>
      <c r="D263" s="208" t="s">
        <v>153</v>
      </c>
      <c r="E263" s="64"/>
      <c r="F263" s="211" t="s">
        <v>398</v>
      </c>
      <c r="G263" s="64"/>
      <c r="H263" s="64"/>
      <c r="I263" s="164"/>
      <c r="J263" s="64"/>
      <c r="K263" s="64"/>
      <c r="L263" s="62"/>
      <c r="M263" s="210"/>
      <c r="N263" s="43"/>
      <c r="O263" s="43"/>
      <c r="P263" s="43"/>
      <c r="Q263" s="43"/>
      <c r="R263" s="43"/>
      <c r="S263" s="43"/>
      <c r="T263" s="79"/>
      <c r="AT263" s="25" t="s">
        <v>153</v>
      </c>
      <c r="AU263" s="25" t="s">
        <v>148</v>
      </c>
    </row>
    <row r="264" spans="2:65" s="14" customFormat="1" ht="21.6" customHeight="1">
      <c r="B264" s="264"/>
      <c r="C264" s="265"/>
      <c r="D264" s="266" t="s">
        <v>72</v>
      </c>
      <c r="E264" s="266" t="s">
        <v>399</v>
      </c>
      <c r="F264" s="266" t="s">
        <v>371</v>
      </c>
      <c r="G264" s="265"/>
      <c r="H264" s="265"/>
      <c r="I264" s="267"/>
      <c r="J264" s="268">
        <f>BK264</f>
        <v>0</v>
      </c>
      <c r="K264" s="265"/>
      <c r="L264" s="269"/>
      <c r="M264" s="270"/>
      <c r="N264" s="271"/>
      <c r="O264" s="271"/>
      <c r="P264" s="272">
        <f>SUM(P265:P267)</f>
        <v>0</v>
      </c>
      <c r="Q264" s="271"/>
      <c r="R264" s="272">
        <f>SUM(R265:R267)</f>
        <v>0</v>
      </c>
      <c r="S264" s="271"/>
      <c r="T264" s="273">
        <f>SUM(T265:T267)</f>
        <v>0</v>
      </c>
      <c r="AR264" s="274" t="s">
        <v>81</v>
      </c>
      <c r="AT264" s="275" t="s">
        <v>72</v>
      </c>
      <c r="AU264" s="275" t="s">
        <v>149</v>
      </c>
      <c r="AY264" s="274" t="s">
        <v>138</v>
      </c>
      <c r="BK264" s="276">
        <f>SUM(BK265:BK267)</f>
        <v>0</v>
      </c>
    </row>
    <row r="265" spans="2:65" s="1" customFormat="1" ht="22.5" customHeight="1">
      <c r="B265" s="42"/>
      <c r="C265" s="196" t="s">
        <v>400</v>
      </c>
      <c r="D265" s="196" t="s">
        <v>143</v>
      </c>
      <c r="E265" s="197" t="s">
        <v>401</v>
      </c>
      <c r="F265" s="198" t="s">
        <v>402</v>
      </c>
      <c r="G265" s="199" t="s">
        <v>377</v>
      </c>
      <c r="H265" s="200">
        <v>3.3690000000000002</v>
      </c>
      <c r="I265" s="201"/>
      <c r="J265" s="202">
        <f>ROUND(I265*H265,2)</f>
        <v>0</v>
      </c>
      <c r="K265" s="198" t="s">
        <v>147</v>
      </c>
      <c r="L265" s="62"/>
      <c r="M265" s="203" t="s">
        <v>23</v>
      </c>
      <c r="N265" s="204" t="s">
        <v>44</v>
      </c>
      <c r="O265" s="43"/>
      <c r="P265" s="205">
        <f>O265*H265</f>
        <v>0</v>
      </c>
      <c r="Q265" s="205">
        <v>0</v>
      </c>
      <c r="R265" s="205">
        <f>Q265*H265</f>
        <v>0</v>
      </c>
      <c r="S265" s="205">
        <v>0</v>
      </c>
      <c r="T265" s="206">
        <f>S265*H265</f>
        <v>0</v>
      </c>
      <c r="AR265" s="25" t="s">
        <v>148</v>
      </c>
      <c r="AT265" s="25" t="s">
        <v>143</v>
      </c>
      <c r="AU265" s="25" t="s">
        <v>148</v>
      </c>
      <c r="AY265" s="25" t="s">
        <v>138</v>
      </c>
      <c r="BE265" s="207">
        <f>IF(N265="základní",J265,0)</f>
        <v>0</v>
      </c>
      <c r="BF265" s="207">
        <f>IF(N265="snížená",J265,0)</f>
        <v>0</v>
      </c>
      <c r="BG265" s="207">
        <f>IF(N265="zákl. přenesená",J265,0)</f>
        <v>0</v>
      </c>
      <c r="BH265" s="207">
        <f>IF(N265="sníž. přenesená",J265,0)</f>
        <v>0</v>
      </c>
      <c r="BI265" s="207">
        <f>IF(N265="nulová",J265,0)</f>
        <v>0</v>
      </c>
      <c r="BJ265" s="25" t="s">
        <v>81</v>
      </c>
      <c r="BK265" s="207">
        <f>ROUND(I265*H265,2)</f>
        <v>0</v>
      </c>
      <c r="BL265" s="25" t="s">
        <v>148</v>
      </c>
      <c r="BM265" s="25" t="s">
        <v>403</v>
      </c>
    </row>
    <row r="266" spans="2:65" s="1" customFormat="1" ht="40.5">
      <c r="B266" s="42"/>
      <c r="C266" s="64"/>
      <c r="D266" s="208" t="s">
        <v>151</v>
      </c>
      <c r="E266" s="64"/>
      <c r="F266" s="209" t="s">
        <v>404</v>
      </c>
      <c r="G266" s="64"/>
      <c r="H266" s="64"/>
      <c r="I266" s="164"/>
      <c r="J266" s="64"/>
      <c r="K266" s="64"/>
      <c r="L266" s="62"/>
      <c r="M266" s="210"/>
      <c r="N266" s="43"/>
      <c r="O266" s="43"/>
      <c r="P266" s="43"/>
      <c r="Q266" s="43"/>
      <c r="R266" s="43"/>
      <c r="S266" s="43"/>
      <c r="T266" s="79"/>
      <c r="AT266" s="25" t="s">
        <v>151</v>
      </c>
      <c r="AU266" s="25" t="s">
        <v>148</v>
      </c>
    </row>
    <row r="267" spans="2:65" s="1" customFormat="1" ht="81">
      <c r="B267" s="42"/>
      <c r="C267" s="64"/>
      <c r="D267" s="208" t="s">
        <v>153</v>
      </c>
      <c r="E267" s="64"/>
      <c r="F267" s="211" t="s">
        <v>405</v>
      </c>
      <c r="G267" s="64"/>
      <c r="H267" s="64"/>
      <c r="I267" s="164"/>
      <c r="J267" s="64"/>
      <c r="K267" s="64"/>
      <c r="L267" s="62"/>
      <c r="M267" s="210"/>
      <c r="N267" s="43"/>
      <c r="O267" s="43"/>
      <c r="P267" s="43"/>
      <c r="Q267" s="43"/>
      <c r="R267" s="43"/>
      <c r="S267" s="43"/>
      <c r="T267" s="79"/>
      <c r="AT267" s="25" t="s">
        <v>153</v>
      </c>
      <c r="AU267" s="25" t="s">
        <v>148</v>
      </c>
    </row>
    <row r="268" spans="2:65" s="10" customFormat="1" ht="37.35" customHeight="1">
      <c r="B268" s="177"/>
      <c r="C268" s="178"/>
      <c r="D268" s="179" t="s">
        <v>72</v>
      </c>
      <c r="E268" s="180" t="s">
        <v>406</v>
      </c>
      <c r="F268" s="180" t="s">
        <v>407</v>
      </c>
      <c r="G268" s="178"/>
      <c r="H268" s="178"/>
      <c r="I268" s="181"/>
      <c r="J268" s="182">
        <f>BK268</f>
        <v>0</v>
      </c>
      <c r="K268" s="178"/>
      <c r="L268" s="183"/>
      <c r="M268" s="184"/>
      <c r="N268" s="185"/>
      <c r="O268" s="185"/>
      <c r="P268" s="186">
        <f>P269+P276+P291+P373+P386+P412+P438</f>
        <v>0</v>
      </c>
      <c r="Q268" s="185"/>
      <c r="R268" s="186">
        <f>R269+R276+R291+R373+R386+R412+R438</f>
        <v>0.74319397600000003</v>
      </c>
      <c r="S268" s="185"/>
      <c r="T268" s="187">
        <f>T269+T276+T291+T373+T386+T412+T438</f>
        <v>0.20448745000000002</v>
      </c>
      <c r="AR268" s="188" t="s">
        <v>83</v>
      </c>
      <c r="AT268" s="189" t="s">
        <v>72</v>
      </c>
      <c r="AU268" s="189" t="s">
        <v>73</v>
      </c>
      <c r="AY268" s="188" t="s">
        <v>138</v>
      </c>
      <c r="BK268" s="190">
        <f>BK269+BK276+BK291+BK373+BK386+BK412+BK438</f>
        <v>0</v>
      </c>
    </row>
    <row r="269" spans="2:65" s="10" customFormat="1" ht="19.899999999999999" customHeight="1">
      <c r="B269" s="177"/>
      <c r="C269" s="178"/>
      <c r="D269" s="193" t="s">
        <v>72</v>
      </c>
      <c r="E269" s="194" t="s">
        <v>408</v>
      </c>
      <c r="F269" s="194" t="s">
        <v>409</v>
      </c>
      <c r="G269" s="178"/>
      <c r="H269" s="178"/>
      <c r="I269" s="181"/>
      <c r="J269" s="195">
        <f>BK269</f>
        <v>0</v>
      </c>
      <c r="K269" s="178"/>
      <c r="L269" s="183"/>
      <c r="M269" s="184"/>
      <c r="N269" s="185"/>
      <c r="O269" s="185"/>
      <c r="P269" s="186">
        <f>SUM(P270:P275)</f>
        <v>0</v>
      </c>
      <c r="Q269" s="185"/>
      <c r="R269" s="186">
        <f>SUM(R270:R275)</f>
        <v>0</v>
      </c>
      <c r="S269" s="185"/>
      <c r="T269" s="187">
        <f>SUM(T270:T275)</f>
        <v>1.084745E-2</v>
      </c>
      <c r="AR269" s="188" t="s">
        <v>83</v>
      </c>
      <c r="AT269" s="189" t="s">
        <v>72</v>
      </c>
      <c r="AU269" s="189" t="s">
        <v>81</v>
      </c>
      <c r="AY269" s="188" t="s">
        <v>138</v>
      </c>
      <c r="BK269" s="190">
        <f>SUM(BK270:BK275)</f>
        <v>0</v>
      </c>
    </row>
    <row r="270" spans="2:65" s="1" customFormat="1" ht="22.5" customHeight="1">
      <c r="B270" s="42"/>
      <c r="C270" s="196" t="s">
        <v>410</v>
      </c>
      <c r="D270" s="196" t="s">
        <v>143</v>
      </c>
      <c r="E270" s="197" t="s">
        <v>411</v>
      </c>
      <c r="F270" s="198" t="s">
        <v>412</v>
      </c>
      <c r="G270" s="199" t="s">
        <v>146</v>
      </c>
      <c r="H270" s="200">
        <v>7.4809999999999999</v>
      </c>
      <c r="I270" s="201"/>
      <c r="J270" s="202">
        <f>ROUND(I270*H270,2)</f>
        <v>0</v>
      </c>
      <c r="K270" s="198" t="s">
        <v>147</v>
      </c>
      <c r="L270" s="62"/>
      <c r="M270" s="203" t="s">
        <v>23</v>
      </c>
      <c r="N270" s="204" t="s">
        <v>44</v>
      </c>
      <c r="O270" s="43"/>
      <c r="P270" s="205">
        <f>O270*H270</f>
        <v>0</v>
      </c>
      <c r="Q270" s="205">
        <v>0</v>
      </c>
      <c r="R270" s="205">
        <f>Q270*H270</f>
        <v>0</v>
      </c>
      <c r="S270" s="205">
        <v>1.4499999999999999E-3</v>
      </c>
      <c r="T270" s="206">
        <f>S270*H270</f>
        <v>1.084745E-2</v>
      </c>
      <c r="AR270" s="25" t="s">
        <v>248</v>
      </c>
      <c r="AT270" s="25" t="s">
        <v>143</v>
      </c>
      <c r="AU270" s="25" t="s">
        <v>83</v>
      </c>
      <c r="AY270" s="25" t="s">
        <v>138</v>
      </c>
      <c r="BE270" s="207">
        <f>IF(N270="základní",J270,0)</f>
        <v>0</v>
      </c>
      <c r="BF270" s="207">
        <f>IF(N270="snížená",J270,0)</f>
        <v>0</v>
      </c>
      <c r="BG270" s="207">
        <f>IF(N270="zákl. přenesená",J270,0)</f>
        <v>0</v>
      </c>
      <c r="BH270" s="207">
        <f>IF(N270="sníž. přenesená",J270,0)</f>
        <v>0</v>
      </c>
      <c r="BI270" s="207">
        <f>IF(N270="nulová",J270,0)</f>
        <v>0</v>
      </c>
      <c r="BJ270" s="25" t="s">
        <v>81</v>
      </c>
      <c r="BK270" s="207">
        <f>ROUND(I270*H270,2)</f>
        <v>0</v>
      </c>
      <c r="BL270" s="25" t="s">
        <v>248</v>
      </c>
      <c r="BM270" s="25" t="s">
        <v>413</v>
      </c>
    </row>
    <row r="271" spans="2:65" s="1" customFormat="1" ht="27">
      <c r="B271" s="42"/>
      <c r="C271" s="64"/>
      <c r="D271" s="208" t="s">
        <v>151</v>
      </c>
      <c r="E271" s="64"/>
      <c r="F271" s="209" t="s">
        <v>414</v>
      </c>
      <c r="G271" s="64"/>
      <c r="H271" s="64"/>
      <c r="I271" s="164"/>
      <c r="J271" s="64"/>
      <c r="K271" s="64"/>
      <c r="L271" s="62"/>
      <c r="M271" s="210"/>
      <c r="N271" s="43"/>
      <c r="O271" s="43"/>
      <c r="P271" s="43"/>
      <c r="Q271" s="43"/>
      <c r="R271" s="43"/>
      <c r="S271" s="43"/>
      <c r="T271" s="79"/>
      <c r="AT271" s="25" t="s">
        <v>151</v>
      </c>
      <c r="AU271" s="25" t="s">
        <v>83</v>
      </c>
    </row>
    <row r="272" spans="2:65" s="1" customFormat="1" ht="67.5">
      <c r="B272" s="42"/>
      <c r="C272" s="64"/>
      <c r="D272" s="208" t="s">
        <v>153</v>
      </c>
      <c r="E272" s="64"/>
      <c r="F272" s="211" t="s">
        <v>415</v>
      </c>
      <c r="G272" s="64"/>
      <c r="H272" s="64"/>
      <c r="I272" s="164"/>
      <c r="J272" s="64"/>
      <c r="K272" s="64"/>
      <c r="L272" s="62"/>
      <c r="M272" s="210"/>
      <c r="N272" s="43"/>
      <c r="O272" s="43"/>
      <c r="P272" s="43"/>
      <c r="Q272" s="43"/>
      <c r="R272" s="43"/>
      <c r="S272" s="43"/>
      <c r="T272" s="79"/>
      <c r="AT272" s="25" t="s">
        <v>153</v>
      </c>
      <c r="AU272" s="25" t="s">
        <v>83</v>
      </c>
    </row>
    <row r="273" spans="2:65" s="11" customFormat="1" ht="13.5">
      <c r="B273" s="212"/>
      <c r="C273" s="213"/>
      <c r="D273" s="208" t="s">
        <v>155</v>
      </c>
      <c r="E273" s="214" t="s">
        <v>23</v>
      </c>
      <c r="F273" s="215" t="s">
        <v>416</v>
      </c>
      <c r="G273" s="213"/>
      <c r="H273" s="216" t="s">
        <v>23</v>
      </c>
      <c r="I273" s="217"/>
      <c r="J273" s="213"/>
      <c r="K273" s="213"/>
      <c r="L273" s="218"/>
      <c r="M273" s="219"/>
      <c r="N273" s="220"/>
      <c r="O273" s="220"/>
      <c r="P273" s="220"/>
      <c r="Q273" s="220"/>
      <c r="R273" s="220"/>
      <c r="S273" s="220"/>
      <c r="T273" s="221"/>
      <c r="AT273" s="222" t="s">
        <v>155</v>
      </c>
      <c r="AU273" s="222" t="s">
        <v>83</v>
      </c>
      <c r="AV273" s="11" t="s">
        <v>81</v>
      </c>
      <c r="AW273" s="11" t="s">
        <v>36</v>
      </c>
      <c r="AX273" s="11" t="s">
        <v>73</v>
      </c>
      <c r="AY273" s="222" t="s">
        <v>138</v>
      </c>
    </row>
    <row r="274" spans="2:65" s="12" customFormat="1" ht="13.5">
      <c r="B274" s="223"/>
      <c r="C274" s="224"/>
      <c r="D274" s="208" t="s">
        <v>155</v>
      </c>
      <c r="E274" s="225" t="s">
        <v>23</v>
      </c>
      <c r="F274" s="226" t="s">
        <v>417</v>
      </c>
      <c r="G274" s="224"/>
      <c r="H274" s="227">
        <v>7.4809999999999999</v>
      </c>
      <c r="I274" s="228"/>
      <c r="J274" s="224"/>
      <c r="K274" s="224"/>
      <c r="L274" s="229"/>
      <c r="M274" s="230"/>
      <c r="N274" s="231"/>
      <c r="O274" s="231"/>
      <c r="P274" s="231"/>
      <c r="Q274" s="231"/>
      <c r="R274" s="231"/>
      <c r="S274" s="231"/>
      <c r="T274" s="232"/>
      <c r="AT274" s="233" t="s">
        <v>155</v>
      </c>
      <c r="AU274" s="233" t="s">
        <v>83</v>
      </c>
      <c r="AV274" s="12" t="s">
        <v>83</v>
      </c>
      <c r="AW274" s="12" t="s">
        <v>36</v>
      </c>
      <c r="AX274" s="12" t="s">
        <v>73</v>
      </c>
      <c r="AY274" s="233" t="s">
        <v>138</v>
      </c>
    </row>
    <row r="275" spans="2:65" s="13" customFormat="1" ht="13.5">
      <c r="B275" s="234"/>
      <c r="C275" s="235"/>
      <c r="D275" s="208" t="s">
        <v>155</v>
      </c>
      <c r="E275" s="260" t="s">
        <v>23</v>
      </c>
      <c r="F275" s="261" t="s">
        <v>158</v>
      </c>
      <c r="G275" s="235"/>
      <c r="H275" s="262">
        <v>7.4809999999999999</v>
      </c>
      <c r="I275" s="240"/>
      <c r="J275" s="235"/>
      <c r="K275" s="235"/>
      <c r="L275" s="241"/>
      <c r="M275" s="242"/>
      <c r="N275" s="243"/>
      <c r="O275" s="243"/>
      <c r="P275" s="243"/>
      <c r="Q275" s="243"/>
      <c r="R275" s="243"/>
      <c r="S275" s="243"/>
      <c r="T275" s="244"/>
      <c r="AT275" s="245" t="s">
        <v>155</v>
      </c>
      <c r="AU275" s="245" t="s">
        <v>83</v>
      </c>
      <c r="AV275" s="13" t="s">
        <v>148</v>
      </c>
      <c r="AW275" s="13" t="s">
        <v>36</v>
      </c>
      <c r="AX275" s="13" t="s">
        <v>81</v>
      </c>
      <c r="AY275" s="245" t="s">
        <v>138</v>
      </c>
    </row>
    <row r="276" spans="2:65" s="10" customFormat="1" ht="29.85" customHeight="1">
      <c r="B276" s="177"/>
      <c r="C276" s="178"/>
      <c r="D276" s="193" t="s">
        <v>72</v>
      </c>
      <c r="E276" s="194" t="s">
        <v>418</v>
      </c>
      <c r="F276" s="194" t="s">
        <v>419</v>
      </c>
      <c r="G276" s="178"/>
      <c r="H276" s="178"/>
      <c r="I276" s="181"/>
      <c r="J276" s="195">
        <f>BK276</f>
        <v>0</v>
      </c>
      <c r="K276" s="178"/>
      <c r="L276" s="183"/>
      <c r="M276" s="184"/>
      <c r="N276" s="185"/>
      <c r="O276" s="185"/>
      <c r="P276" s="186">
        <f>SUM(P277:P290)</f>
        <v>0</v>
      </c>
      <c r="Q276" s="185"/>
      <c r="R276" s="186">
        <f>SUM(R277:R290)</f>
        <v>0</v>
      </c>
      <c r="S276" s="185"/>
      <c r="T276" s="187">
        <f>SUM(T277:T290)</f>
        <v>0.15364</v>
      </c>
      <c r="AR276" s="188" t="s">
        <v>83</v>
      </c>
      <c r="AT276" s="189" t="s">
        <v>72</v>
      </c>
      <c r="AU276" s="189" t="s">
        <v>81</v>
      </c>
      <c r="AY276" s="188" t="s">
        <v>138</v>
      </c>
      <c r="BK276" s="190">
        <f>SUM(BK277:BK290)</f>
        <v>0</v>
      </c>
    </row>
    <row r="277" spans="2:65" s="1" customFormat="1" ht="22.5" customHeight="1">
      <c r="B277" s="42"/>
      <c r="C277" s="196" t="s">
        <v>420</v>
      </c>
      <c r="D277" s="196" t="s">
        <v>143</v>
      </c>
      <c r="E277" s="197" t="s">
        <v>421</v>
      </c>
      <c r="F277" s="198" t="s">
        <v>422</v>
      </c>
      <c r="G277" s="199" t="s">
        <v>183</v>
      </c>
      <c r="H277" s="200">
        <v>92</v>
      </c>
      <c r="I277" s="201"/>
      <c r="J277" s="202">
        <f>ROUND(I277*H277,2)</f>
        <v>0</v>
      </c>
      <c r="K277" s="198" t="s">
        <v>147</v>
      </c>
      <c r="L277" s="62"/>
      <c r="M277" s="203" t="s">
        <v>23</v>
      </c>
      <c r="N277" s="204" t="s">
        <v>44</v>
      </c>
      <c r="O277" s="43"/>
      <c r="P277" s="205">
        <f>O277*H277</f>
        <v>0</v>
      </c>
      <c r="Q277" s="205">
        <v>0</v>
      </c>
      <c r="R277" s="205">
        <f>Q277*H277</f>
        <v>0</v>
      </c>
      <c r="S277" s="205">
        <v>1.67E-3</v>
      </c>
      <c r="T277" s="206">
        <f>S277*H277</f>
        <v>0.15364</v>
      </c>
      <c r="AR277" s="25" t="s">
        <v>248</v>
      </c>
      <c r="AT277" s="25" t="s">
        <v>143</v>
      </c>
      <c r="AU277" s="25" t="s">
        <v>83</v>
      </c>
      <c r="AY277" s="25" t="s">
        <v>138</v>
      </c>
      <c r="BE277" s="207">
        <f>IF(N277="základní",J277,0)</f>
        <v>0</v>
      </c>
      <c r="BF277" s="207">
        <f>IF(N277="snížená",J277,0)</f>
        <v>0</v>
      </c>
      <c r="BG277" s="207">
        <f>IF(N277="zákl. přenesená",J277,0)</f>
        <v>0</v>
      </c>
      <c r="BH277" s="207">
        <f>IF(N277="sníž. přenesená",J277,0)</f>
        <v>0</v>
      </c>
      <c r="BI277" s="207">
        <f>IF(N277="nulová",J277,0)</f>
        <v>0</v>
      </c>
      <c r="BJ277" s="25" t="s">
        <v>81</v>
      </c>
      <c r="BK277" s="207">
        <f>ROUND(I277*H277,2)</f>
        <v>0</v>
      </c>
      <c r="BL277" s="25" t="s">
        <v>248</v>
      </c>
      <c r="BM277" s="25" t="s">
        <v>423</v>
      </c>
    </row>
    <row r="278" spans="2:65" s="1" customFormat="1" ht="13.5">
      <c r="B278" s="42"/>
      <c r="C278" s="64"/>
      <c r="D278" s="208" t="s">
        <v>151</v>
      </c>
      <c r="E278" s="64"/>
      <c r="F278" s="209" t="s">
        <v>424</v>
      </c>
      <c r="G278" s="64"/>
      <c r="H278" s="64"/>
      <c r="I278" s="164"/>
      <c r="J278" s="64"/>
      <c r="K278" s="64"/>
      <c r="L278" s="62"/>
      <c r="M278" s="210"/>
      <c r="N278" s="43"/>
      <c r="O278" s="43"/>
      <c r="P278" s="43"/>
      <c r="Q278" s="43"/>
      <c r="R278" s="43"/>
      <c r="S278" s="43"/>
      <c r="T278" s="79"/>
      <c r="AT278" s="25" t="s">
        <v>151</v>
      </c>
      <c r="AU278" s="25" t="s">
        <v>83</v>
      </c>
    </row>
    <row r="279" spans="2:65" s="12" customFormat="1" ht="13.5">
      <c r="B279" s="223"/>
      <c r="C279" s="224"/>
      <c r="D279" s="236" t="s">
        <v>155</v>
      </c>
      <c r="E279" s="247" t="s">
        <v>23</v>
      </c>
      <c r="F279" s="248" t="s">
        <v>425</v>
      </c>
      <c r="G279" s="224"/>
      <c r="H279" s="249">
        <v>92</v>
      </c>
      <c r="I279" s="228"/>
      <c r="J279" s="224"/>
      <c r="K279" s="224"/>
      <c r="L279" s="229"/>
      <c r="M279" s="230"/>
      <c r="N279" s="231"/>
      <c r="O279" s="231"/>
      <c r="P279" s="231"/>
      <c r="Q279" s="231"/>
      <c r="R279" s="231"/>
      <c r="S279" s="231"/>
      <c r="T279" s="232"/>
      <c r="AT279" s="233" t="s">
        <v>155</v>
      </c>
      <c r="AU279" s="233" t="s">
        <v>83</v>
      </c>
      <c r="AV279" s="12" t="s">
        <v>83</v>
      </c>
      <c r="AW279" s="12" t="s">
        <v>36</v>
      </c>
      <c r="AX279" s="12" t="s">
        <v>81</v>
      </c>
      <c r="AY279" s="233" t="s">
        <v>138</v>
      </c>
    </row>
    <row r="280" spans="2:65" s="1" customFormat="1" ht="31.5" customHeight="1">
      <c r="B280" s="42"/>
      <c r="C280" s="196" t="s">
        <v>426</v>
      </c>
      <c r="D280" s="196" t="s">
        <v>143</v>
      </c>
      <c r="E280" s="197" t="s">
        <v>427</v>
      </c>
      <c r="F280" s="198" t="s">
        <v>428</v>
      </c>
      <c r="G280" s="199" t="s">
        <v>183</v>
      </c>
      <c r="H280" s="200">
        <v>14.5</v>
      </c>
      <c r="I280" s="201"/>
      <c r="J280" s="202">
        <f>ROUND(I280*H280,2)</f>
        <v>0</v>
      </c>
      <c r="K280" s="198" t="s">
        <v>23</v>
      </c>
      <c r="L280" s="62"/>
      <c r="M280" s="203" t="s">
        <v>23</v>
      </c>
      <c r="N280" s="204" t="s">
        <v>44</v>
      </c>
      <c r="O280" s="43"/>
      <c r="P280" s="205">
        <f>O280*H280</f>
        <v>0</v>
      </c>
      <c r="Q280" s="205">
        <v>0</v>
      </c>
      <c r="R280" s="205">
        <f>Q280*H280</f>
        <v>0</v>
      </c>
      <c r="S280" s="205">
        <v>0</v>
      </c>
      <c r="T280" s="206">
        <f>S280*H280</f>
        <v>0</v>
      </c>
      <c r="AR280" s="25" t="s">
        <v>248</v>
      </c>
      <c r="AT280" s="25" t="s">
        <v>143</v>
      </c>
      <c r="AU280" s="25" t="s">
        <v>83</v>
      </c>
      <c r="AY280" s="25" t="s">
        <v>138</v>
      </c>
      <c r="BE280" s="207">
        <f>IF(N280="základní",J280,0)</f>
        <v>0</v>
      </c>
      <c r="BF280" s="207">
        <f>IF(N280="snížená",J280,0)</f>
        <v>0</v>
      </c>
      <c r="BG280" s="207">
        <f>IF(N280="zákl. přenesená",J280,0)</f>
        <v>0</v>
      </c>
      <c r="BH280" s="207">
        <f>IF(N280="sníž. přenesená",J280,0)</f>
        <v>0</v>
      </c>
      <c r="BI280" s="207">
        <f>IF(N280="nulová",J280,0)</f>
        <v>0</v>
      </c>
      <c r="BJ280" s="25" t="s">
        <v>81</v>
      </c>
      <c r="BK280" s="207">
        <f>ROUND(I280*H280,2)</f>
        <v>0</v>
      </c>
      <c r="BL280" s="25" t="s">
        <v>248</v>
      </c>
      <c r="BM280" s="25" t="s">
        <v>429</v>
      </c>
    </row>
    <row r="281" spans="2:65" s="1" customFormat="1" ht="13.5">
      <c r="B281" s="42"/>
      <c r="C281" s="64"/>
      <c r="D281" s="236" t="s">
        <v>151</v>
      </c>
      <c r="E281" s="64"/>
      <c r="F281" s="263" t="s">
        <v>428</v>
      </c>
      <c r="G281" s="64"/>
      <c r="H281" s="64"/>
      <c r="I281" s="164"/>
      <c r="J281" s="64"/>
      <c r="K281" s="64"/>
      <c r="L281" s="62"/>
      <c r="M281" s="210"/>
      <c r="N281" s="43"/>
      <c r="O281" s="43"/>
      <c r="P281" s="43"/>
      <c r="Q281" s="43"/>
      <c r="R281" s="43"/>
      <c r="S281" s="43"/>
      <c r="T281" s="79"/>
      <c r="AT281" s="25" t="s">
        <v>151</v>
      </c>
      <c r="AU281" s="25" t="s">
        <v>83</v>
      </c>
    </row>
    <row r="282" spans="2:65" s="1" customFormat="1" ht="31.5" customHeight="1">
      <c r="B282" s="42"/>
      <c r="C282" s="196" t="s">
        <v>430</v>
      </c>
      <c r="D282" s="196" t="s">
        <v>143</v>
      </c>
      <c r="E282" s="197" t="s">
        <v>431</v>
      </c>
      <c r="F282" s="198" t="s">
        <v>432</v>
      </c>
      <c r="G282" s="199" t="s">
        <v>183</v>
      </c>
      <c r="H282" s="200">
        <v>77.5</v>
      </c>
      <c r="I282" s="201"/>
      <c r="J282" s="202">
        <f>ROUND(I282*H282,2)</f>
        <v>0</v>
      </c>
      <c r="K282" s="198" t="s">
        <v>23</v>
      </c>
      <c r="L282" s="62"/>
      <c r="M282" s="203" t="s">
        <v>23</v>
      </c>
      <c r="N282" s="204" t="s">
        <v>44</v>
      </c>
      <c r="O282" s="43"/>
      <c r="P282" s="205">
        <f>O282*H282</f>
        <v>0</v>
      </c>
      <c r="Q282" s="205">
        <v>0</v>
      </c>
      <c r="R282" s="205">
        <f>Q282*H282</f>
        <v>0</v>
      </c>
      <c r="S282" s="205">
        <v>0</v>
      </c>
      <c r="T282" s="206">
        <f>S282*H282</f>
        <v>0</v>
      </c>
      <c r="AR282" s="25" t="s">
        <v>248</v>
      </c>
      <c r="AT282" s="25" t="s">
        <v>143</v>
      </c>
      <c r="AU282" s="25" t="s">
        <v>83</v>
      </c>
      <c r="AY282" s="25" t="s">
        <v>138</v>
      </c>
      <c r="BE282" s="207">
        <f>IF(N282="základní",J282,0)</f>
        <v>0</v>
      </c>
      <c r="BF282" s="207">
        <f>IF(N282="snížená",J282,0)</f>
        <v>0</v>
      </c>
      <c r="BG282" s="207">
        <f>IF(N282="zákl. přenesená",J282,0)</f>
        <v>0</v>
      </c>
      <c r="BH282" s="207">
        <f>IF(N282="sníž. přenesená",J282,0)</f>
        <v>0</v>
      </c>
      <c r="BI282" s="207">
        <f>IF(N282="nulová",J282,0)</f>
        <v>0</v>
      </c>
      <c r="BJ282" s="25" t="s">
        <v>81</v>
      </c>
      <c r="BK282" s="207">
        <f>ROUND(I282*H282,2)</f>
        <v>0</v>
      </c>
      <c r="BL282" s="25" t="s">
        <v>248</v>
      </c>
      <c r="BM282" s="25" t="s">
        <v>433</v>
      </c>
    </row>
    <row r="283" spans="2:65" s="1" customFormat="1" ht="13.5">
      <c r="B283" s="42"/>
      <c r="C283" s="64"/>
      <c r="D283" s="208" t="s">
        <v>151</v>
      </c>
      <c r="E283" s="64"/>
      <c r="F283" s="209" t="s">
        <v>432</v>
      </c>
      <c r="G283" s="64"/>
      <c r="H283" s="64"/>
      <c r="I283" s="164"/>
      <c r="J283" s="64"/>
      <c r="K283" s="64"/>
      <c r="L283" s="62"/>
      <c r="M283" s="210"/>
      <c r="N283" s="43"/>
      <c r="O283" s="43"/>
      <c r="P283" s="43"/>
      <c r="Q283" s="43"/>
      <c r="R283" s="43"/>
      <c r="S283" s="43"/>
      <c r="T283" s="79"/>
      <c r="AT283" s="25" t="s">
        <v>151</v>
      </c>
      <c r="AU283" s="25" t="s">
        <v>83</v>
      </c>
    </row>
    <row r="284" spans="2:65" s="12" customFormat="1" ht="13.5">
      <c r="B284" s="223"/>
      <c r="C284" s="224"/>
      <c r="D284" s="236" t="s">
        <v>155</v>
      </c>
      <c r="E284" s="247" t="s">
        <v>23</v>
      </c>
      <c r="F284" s="248" t="s">
        <v>434</v>
      </c>
      <c r="G284" s="224"/>
      <c r="H284" s="249">
        <v>77.5</v>
      </c>
      <c r="I284" s="228"/>
      <c r="J284" s="224"/>
      <c r="K284" s="224"/>
      <c r="L284" s="229"/>
      <c r="M284" s="230"/>
      <c r="N284" s="231"/>
      <c r="O284" s="231"/>
      <c r="P284" s="231"/>
      <c r="Q284" s="231"/>
      <c r="R284" s="231"/>
      <c r="S284" s="231"/>
      <c r="T284" s="232"/>
      <c r="AT284" s="233" t="s">
        <v>155</v>
      </c>
      <c r="AU284" s="233" t="s">
        <v>83</v>
      </c>
      <c r="AV284" s="12" t="s">
        <v>83</v>
      </c>
      <c r="AW284" s="12" t="s">
        <v>36</v>
      </c>
      <c r="AX284" s="12" t="s">
        <v>81</v>
      </c>
      <c r="AY284" s="233" t="s">
        <v>138</v>
      </c>
    </row>
    <row r="285" spans="2:65" s="1" customFormat="1" ht="22.5" customHeight="1">
      <c r="B285" s="42"/>
      <c r="C285" s="196" t="s">
        <v>435</v>
      </c>
      <c r="D285" s="196" t="s">
        <v>143</v>
      </c>
      <c r="E285" s="197" t="s">
        <v>436</v>
      </c>
      <c r="F285" s="198" t="s">
        <v>437</v>
      </c>
      <c r="G285" s="199" t="s">
        <v>377</v>
      </c>
      <c r="H285" s="200">
        <v>0.39500000000000002</v>
      </c>
      <c r="I285" s="201"/>
      <c r="J285" s="202">
        <f>ROUND(I285*H285,2)</f>
        <v>0</v>
      </c>
      <c r="K285" s="198" t="s">
        <v>147</v>
      </c>
      <c r="L285" s="62"/>
      <c r="M285" s="203" t="s">
        <v>23</v>
      </c>
      <c r="N285" s="204" t="s">
        <v>44</v>
      </c>
      <c r="O285" s="43"/>
      <c r="P285" s="205">
        <f>O285*H285</f>
        <v>0</v>
      </c>
      <c r="Q285" s="205">
        <v>0</v>
      </c>
      <c r="R285" s="205">
        <f>Q285*H285</f>
        <v>0</v>
      </c>
      <c r="S285" s="205">
        <v>0</v>
      </c>
      <c r="T285" s="206">
        <f>S285*H285</f>
        <v>0</v>
      </c>
      <c r="AR285" s="25" t="s">
        <v>248</v>
      </c>
      <c r="AT285" s="25" t="s">
        <v>143</v>
      </c>
      <c r="AU285" s="25" t="s">
        <v>83</v>
      </c>
      <c r="AY285" s="25" t="s">
        <v>138</v>
      </c>
      <c r="BE285" s="207">
        <f>IF(N285="základní",J285,0)</f>
        <v>0</v>
      </c>
      <c r="BF285" s="207">
        <f>IF(N285="snížená",J285,0)</f>
        <v>0</v>
      </c>
      <c r="BG285" s="207">
        <f>IF(N285="zákl. přenesená",J285,0)</f>
        <v>0</v>
      </c>
      <c r="BH285" s="207">
        <f>IF(N285="sníž. přenesená",J285,0)</f>
        <v>0</v>
      </c>
      <c r="BI285" s="207">
        <f>IF(N285="nulová",J285,0)</f>
        <v>0</v>
      </c>
      <c r="BJ285" s="25" t="s">
        <v>81</v>
      </c>
      <c r="BK285" s="207">
        <f>ROUND(I285*H285,2)</f>
        <v>0</v>
      </c>
      <c r="BL285" s="25" t="s">
        <v>248</v>
      </c>
      <c r="BM285" s="25" t="s">
        <v>438</v>
      </c>
    </row>
    <row r="286" spans="2:65" s="1" customFormat="1" ht="27">
      <c r="B286" s="42"/>
      <c r="C286" s="64"/>
      <c r="D286" s="208" t="s">
        <v>151</v>
      </c>
      <c r="E286" s="64"/>
      <c r="F286" s="209" t="s">
        <v>439</v>
      </c>
      <c r="G286" s="64"/>
      <c r="H286" s="64"/>
      <c r="I286" s="164"/>
      <c r="J286" s="64"/>
      <c r="K286" s="64"/>
      <c r="L286" s="62"/>
      <c r="M286" s="210"/>
      <c r="N286" s="43"/>
      <c r="O286" s="43"/>
      <c r="P286" s="43"/>
      <c r="Q286" s="43"/>
      <c r="R286" s="43"/>
      <c r="S286" s="43"/>
      <c r="T286" s="79"/>
      <c r="AT286" s="25" t="s">
        <v>151</v>
      </c>
      <c r="AU286" s="25" t="s">
        <v>83</v>
      </c>
    </row>
    <row r="287" spans="2:65" s="1" customFormat="1" ht="121.5">
      <c r="B287" s="42"/>
      <c r="C287" s="64"/>
      <c r="D287" s="236" t="s">
        <v>153</v>
      </c>
      <c r="E287" s="64"/>
      <c r="F287" s="246" t="s">
        <v>440</v>
      </c>
      <c r="G287" s="64"/>
      <c r="H287" s="64"/>
      <c r="I287" s="164"/>
      <c r="J287" s="64"/>
      <c r="K287" s="64"/>
      <c r="L287" s="62"/>
      <c r="M287" s="210"/>
      <c r="N287" s="43"/>
      <c r="O287" s="43"/>
      <c r="P287" s="43"/>
      <c r="Q287" s="43"/>
      <c r="R287" s="43"/>
      <c r="S287" s="43"/>
      <c r="T287" s="79"/>
      <c r="AT287" s="25" t="s">
        <v>153</v>
      </c>
      <c r="AU287" s="25" t="s">
        <v>83</v>
      </c>
    </row>
    <row r="288" spans="2:65" s="1" customFormat="1" ht="22.5" customHeight="1">
      <c r="B288" s="42"/>
      <c r="C288" s="196" t="s">
        <v>441</v>
      </c>
      <c r="D288" s="196" t="s">
        <v>143</v>
      </c>
      <c r="E288" s="197" t="s">
        <v>442</v>
      </c>
      <c r="F288" s="198" t="s">
        <v>443</v>
      </c>
      <c r="G288" s="199" t="s">
        <v>377</v>
      </c>
      <c r="H288" s="200">
        <v>0.39500000000000002</v>
      </c>
      <c r="I288" s="201"/>
      <c r="J288" s="202">
        <f>ROUND(I288*H288,2)</f>
        <v>0</v>
      </c>
      <c r="K288" s="198" t="s">
        <v>147</v>
      </c>
      <c r="L288" s="62"/>
      <c r="M288" s="203" t="s">
        <v>23</v>
      </c>
      <c r="N288" s="204" t="s">
        <v>44</v>
      </c>
      <c r="O288" s="43"/>
      <c r="P288" s="205">
        <f>O288*H288</f>
        <v>0</v>
      </c>
      <c r="Q288" s="205">
        <v>0</v>
      </c>
      <c r="R288" s="205">
        <f>Q288*H288</f>
        <v>0</v>
      </c>
      <c r="S288" s="205">
        <v>0</v>
      </c>
      <c r="T288" s="206">
        <f>S288*H288</f>
        <v>0</v>
      </c>
      <c r="AR288" s="25" t="s">
        <v>248</v>
      </c>
      <c r="AT288" s="25" t="s">
        <v>143</v>
      </c>
      <c r="AU288" s="25" t="s">
        <v>83</v>
      </c>
      <c r="AY288" s="25" t="s">
        <v>138</v>
      </c>
      <c r="BE288" s="207">
        <f>IF(N288="základní",J288,0)</f>
        <v>0</v>
      </c>
      <c r="BF288" s="207">
        <f>IF(N288="snížená",J288,0)</f>
        <v>0</v>
      </c>
      <c r="BG288" s="207">
        <f>IF(N288="zákl. přenesená",J288,0)</f>
        <v>0</v>
      </c>
      <c r="BH288" s="207">
        <f>IF(N288="sníž. přenesená",J288,0)</f>
        <v>0</v>
      </c>
      <c r="BI288" s="207">
        <f>IF(N288="nulová",J288,0)</f>
        <v>0</v>
      </c>
      <c r="BJ288" s="25" t="s">
        <v>81</v>
      </c>
      <c r="BK288" s="207">
        <f>ROUND(I288*H288,2)</f>
        <v>0</v>
      </c>
      <c r="BL288" s="25" t="s">
        <v>248</v>
      </c>
      <c r="BM288" s="25" t="s">
        <v>444</v>
      </c>
    </row>
    <row r="289" spans="2:65" s="1" customFormat="1" ht="27">
      <c r="B289" s="42"/>
      <c r="C289" s="64"/>
      <c r="D289" s="208" t="s">
        <v>151</v>
      </c>
      <c r="E289" s="64"/>
      <c r="F289" s="209" t="s">
        <v>445</v>
      </c>
      <c r="G289" s="64"/>
      <c r="H289" s="64"/>
      <c r="I289" s="164"/>
      <c r="J289" s="64"/>
      <c r="K289" s="64"/>
      <c r="L289" s="62"/>
      <c r="M289" s="210"/>
      <c r="N289" s="43"/>
      <c r="O289" s="43"/>
      <c r="P289" s="43"/>
      <c r="Q289" s="43"/>
      <c r="R289" s="43"/>
      <c r="S289" s="43"/>
      <c r="T289" s="79"/>
      <c r="AT289" s="25" t="s">
        <v>151</v>
      </c>
      <c r="AU289" s="25" t="s">
        <v>83</v>
      </c>
    </row>
    <row r="290" spans="2:65" s="1" customFormat="1" ht="121.5">
      <c r="B290" s="42"/>
      <c r="C290" s="64"/>
      <c r="D290" s="208" t="s">
        <v>153</v>
      </c>
      <c r="E290" s="64"/>
      <c r="F290" s="211" t="s">
        <v>440</v>
      </c>
      <c r="G290" s="64"/>
      <c r="H290" s="64"/>
      <c r="I290" s="164"/>
      <c r="J290" s="64"/>
      <c r="K290" s="64"/>
      <c r="L290" s="62"/>
      <c r="M290" s="210"/>
      <c r="N290" s="43"/>
      <c r="O290" s="43"/>
      <c r="P290" s="43"/>
      <c r="Q290" s="43"/>
      <c r="R290" s="43"/>
      <c r="S290" s="43"/>
      <c r="T290" s="79"/>
      <c r="AT290" s="25" t="s">
        <v>153</v>
      </c>
      <c r="AU290" s="25" t="s">
        <v>83</v>
      </c>
    </row>
    <row r="291" spans="2:65" s="10" customFormat="1" ht="29.85" customHeight="1">
      <c r="B291" s="177"/>
      <c r="C291" s="178"/>
      <c r="D291" s="193" t="s">
        <v>72</v>
      </c>
      <c r="E291" s="194" t="s">
        <v>446</v>
      </c>
      <c r="F291" s="194" t="s">
        <v>447</v>
      </c>
      <c r="G291" s="178"/>
      <c r="H291" s="178"/>
      <c r="I291" s="181"/>
      <c r="J291" s="195">
        <f>BK291</f>
        <v>0</v>
      </c>
      <c r="K291" s="178"/>
      <c r="L291" s="183"/>
      <c r="M291" s="184"/>
      <c r="N291" s="185"/>
      <c r="O291" s="185"/>
      <c r="P291" s="186">
        <f>SUM(P292:P372)</f>
        <v>0</v>
      </c>
      <c r="Q291" s="185"/>
      <c r="R291" s="186">
        <f>SUM(R292:R372)</f>
        <v>0.14548125000000001</v>
      </c>
      <c r="S291" s="185"/>
      <c r="T291" s="187">
        <f>SUM(T292:T372)</f>
        <v>0.04</v>
      </c>
      <c r="AR291" s="188" t="s">
        <v>83</v>
      </c>
      <c r="AT291" s="189" t="s">
        <v>72</v>
      </c>
      <c r="AU291" s="189" t="s">
        <v>81</v>
      </c>
      <c r="AY291" s="188" t="s">
        <v>138</v>
      </c>
      <c r="BK291" s="190">
        <f>SUM(BK292:BK372)</f>
        <v>0</v>
      </c>
    </row>
    <row r="292" spans="2:65" s="1" customFormat="1" ht="22.5" customHeight="1">
      <c r="B292" s="42"/>
      <c r="C292" s="196" t="s">
        <v>448</v>
      </c>
      <c r="D292" s="196" t="s">
        <v>143</v>
      </c>
      <c r="E292" s="197" t="s">
        <v>449</v>
      </c>
      <c r="F292" s="198" t="s">
        <v>450</v>
      </c>
      <c r="G292" s="199" t="s">
        <v>353</v>
      </c>
      <c r="H292" s="200">
        <v>24</v>
      </c>
      <c r="I292" s="201"/>
      <c r="J292" s="202">
        <f>ROUND(I292*H292,2)</f>
        <v>0</v>
      </c>
      <c r="K292" s="198" t="s">
        <v>23</v>
      </c>
      <c r="L292" s="62"/>
      <c r="M292" s="203" t="s">
        <v>23</v>
      </c>
      <c r="N292" s="204" t="s">
        <v>44</v>
      </c>
      <c r="O292" s="43"/>
      <c r="P292" s="205">
        <f>O292*H292</f>
        <v>0</v>
      </c>
      <c r="Q292" s="205">
        <v>2.5000000000000001E-4</v>
      </c>
      <c r="R292" s="205">
        <f>Q292*H292</f>
        <v>6.0000000000000001E-3</v>
      </c>
      <c r="S292" s="205">
        <v>0</v>
      </c>
      <c r="T292" s="206">
        <f>S292*H292</f>
        <v>0</v>
      </c>
      <c r="AR292" s="25" t="s">
        <v>248</v>
      </c>
      <c r="AT292" s="25" t="s">
        <v>143</v>
      </c>
      <c r="AU292" s="25" t="s">
        <v>83</v>
      </c>
      <c r="AY292" s="25" t="s">
        <v>138</v>
      </c>
      <c r="BE292" s="207">
        <f>IF(N292="základní",J292,0)</f>
        <v>0</v>
      </c>
      <c r="BF292" s="207">
        <f>IF(N292="snížená",J292,0)</f>
        <v>0</v>
      </c>
      <c r="BG292" s="207">
        <f>IF(N292="zákl. přenesená",J292,0)</f>
        <v>0</v>
      </c>
      <c r="BH292" s="207">
        <f>IF(N292="sníž. přenesená",J292,0)</f>
        <v>0</v>
      </c>
      <c r="BI292" s="207">
        <f>IF(N292="nulová",J292,0)</f>
        <v>0</v>
      </c>
      <c r="BJ292" s="25" t="s">
        <v>81</v>
      </c>
      <c r="BK292" s="207">
        <f>ROUND(I292*H292,2)</f>
        <v>0</v>
      </c>
      <c r="BL292" s="25" t="s">
        <v>248</v>
      </c>
      <c r="BM292" s="25" t="s">
        <v>451</v>
      </c>
    </row>
    <row r="293" spans="2:65" s="1" customFormat="1" ht="13.5">
      <c r="B293" s="42"/>
      <c r="C293" s="64"/>
      <c r="D293" s="208" t="s">
        <v>151</v>
      </c>
      <c r="E293" s="64"/>
      <c r="F293" s="209" t="s">
        <v>450</v>
      </c>
      <c r="G293" s="64"/>
      <c r="H293" s="64"/>
      <c r="I293" s="164"/>
      <c r="J293" s="64"/>
      <c r="K293" s="64"/>
      <c r="L293" s="62"/>
      <c r="M293" s="210"/>
      <c r="N293" s="43"/>
      <c r="O293" s="43"/>
      <c r="P293" s="43"/>
      <c r="Q293" s="43"/>
      <c r="R293" s="43"/>
      <c r="S293" s="43"/>
      <c r="T293" s="79"/>
      <c r="AT293" s="25" t="s">
        <v>151</v>
      </c>
      <c r="AU293" s="25" t="s">
        <v>83</v>
      </c>
    </row>
    <row r="294" spans="2:65" s="12" customFormat="1" ht="13.5">
      <c r="B294" s="223"/>
      <c r="C294" s="224"/>
      <c r="D294" s="236" t="s">
        <v>155</v>
      </c>
      <c r="E294" s="247" t="s">
        <v>23</v>
      </c>
      <c r="F294" s="248" t="s">
        <v>355</v>
      </c>
      <c r="G294" s="224"/>
      <c r="H294" s="249">
        <v>24</v>
      </c>
      <c r="I294" s="228"/>
      <c r="J294" s="224"/>
      <c r="K294" s="224"/>
      <c r="L294" s="229"/>
      <c r="M294" s="230"/>
      <c r="N294" s="231"/>
      <c r="O294" s="231"/>
      <c r="P294" s="231"/>
      <c r="Q294" s="231"/>
      <c r="R294" s="231"/>
      <c r="S294" s="231"/>
      <c r="T294" s="232"/>
      <c r="AT294" s="233" t="s">
        <v>155</v>
      </c>
      <c r="AU294" s="233" t="s">
        <v>83</v>
      </c>
      <c r="AV294" s="12" t="s">
        <v>83</v>
      </c>
      <c r="AW294" s="12" t="s">
        <v>36</v>
      </c>
      <c r="AX294" s="12" t="s">
        <v>81</v>
      </c>
      <c r="AY294" s="233" t="s">
        <v>138</v>
      </c>
    </row>
    <row r="295" spans="2:65" s="1" customFormat="1" ht="22.5" customHeight="1">
      <c r="B295" s="42"/>
      <c r="C295" s="250" t="s">
        <v>452</v>
      </c>
      <c r="D295" s="250" t="s">
        <v>196</v>
      </c>
      <c r="E295" s="251" t="s">
        <v>453</v>
      </c>
      <c r="F295" s="252" t="s">
        <v>454</v>
      </c>
      <c r="G295" s="253" t="s">
        <v>353</v>
      </c>
      <c r="H295" s="254">
        <v>8</v>
      </c>
      <c r="I295" s="255"/>
      <c r="J295" s="256">
        <f>ROUND(I295*H295,2)</f>
        <v>0</v>
      </c>
      <c r="K295" s="252" t="s">
        <v>23</v>
      </c>
      <c r="L295" s="257"/>
      <c r="M295" s="258" t="s">
        <v>23</v>
      </c>
      <c r="N295" s="259" t="s">
        <v>44</v>
      </c>
      <c r="O295" s="43"/>
      <c r="P295" s="205">
        <f>O295*H295</f>
        <v>0</v>
      </c>
      <c r="Q295" s="205">
        <v>0</v>
      </c>
      <c r="R295" s="205">
        <f>Q295*H295</f>
        <v>0</v>
      </c>
      <c r="S295" s="205">
        <v>0</v>
      </c>
      <c r="T295" s="206">
        <f>S295*H295</f>
        <v>0</v>
      </c>
      <c r="AR295" s="25" t="s">
        <v>374</v>
      </c>
      <c r="AT295" s="25" t="s">
        <v>196</v>
      </c>
      <c r="AU295" s="25" t="s">
        <v>83</v>
      </c>
      <c r="AY295" s="25" t="s">
        <v>138</v>
      </c>
      <c r="BE295" s="207">
        <f>IF(N295="základní",J295,0)</f>
        <v>0</v>
      </c>
      <c r="BF295" s="207">
        <f>IF(N295="snížená",J295,0)</f>
        <v>0</v>
      </c>
      <c r="BG295" s="207">
        <f>IF(N295="zákl. přenesená",J295,0)</f>
        <v>0</v>
      </c>
      <c r="BH295" s="207">
        <f>IF(N295="sníž. přenesená",J295,0)</f>
        <v>0</v>
      </c>
      <c r="BI295" s="207">
        <f>IF(N295="nulová",J295,0)</f>
        <v>0</v>
      </c>
      <c r="BJ295" s="25" t="s">
        <v>81</v>
      </c>
      <c r="BK295" s="207">
        <f>ROUND(I295*H295,2)</f>
        <v>0</v>
      </c>
      <c r="BL295" s="25" t="s">
        <v>248</v>
      </c>
      <c r="BM295" s="25" t="s">
        <v>455</v>
      </c>
    </row>
    <row r="296" spans="2:65" s="1" customFormat="1" ht="13.5">
      <c r="B296" s="42"/>
      <c r="C296" s="64"/>
      <c r="D296" s="236" t="s">
        <v>151</v>
      </c>
      <c r="E296" s="64"/>
      <c r="F296" s="263" t="s">
        <v>456</v>
      </c>
      <c r="G296" s="64"/>
      <c r="H296" s="64"/>
      <c r="I296" s="164"/>
      <c r="J296" s="64"/>
      <c r="K296" s="64"/>
      <c r="L296" s="62"/>
      <c r="M296" s="210"/>
      <c r="N296" s="43"/>
      <c r="O296" s="43"/>
      <c r="P296" s="43"/>
      <c r="Q296" s="43"/>
      <c r="R296" s="43"/>
      <c r="S296" s="43"/>
      <c r="T296" s="79"/>
      <c r="AT296" s="25" t="s">
        <v>151</v>
      </c>
      <c r="AU296" s="25" t="s">
        <v>83</v>
      </c>
    </row>
    <row r="297" spans="2:65" s="1" customFormat="1" ht="22.5" customHeight="1">
      <c r="B297" s="42"/>
      <c r="C297" s="250" t="s">
        <v>457</v>
      </c>
      <c r="D297" s="250" t="s">
        <v>196</v>
      </c>
      <c r="E297" s="251" t="s">
        <v>458</v>
      </c>
      <c r="F297" s="252" t="s">
        <v>459</v>
      </c>
      <c r="G297" s="253" t="s">
        <v>353</v>
      </c>
      <c r="H297" s="254">
        <v>4</v>
      </c>
      <c r="I297" s="255"/>
      <c r="J297" s="256">
        <f>ROUND(I297*H297,2)</f>
        <v>0</v>
      </c>
      <c r="K297" s="252" t="s">
        <v>23</v>
      </c>
      <c r="L297" s="257"/>
      <c r="M297" s="258" t="s">
        <v>23</v>
      </c>
      <c r="N297" s="259" t="s">
        <v>44</v>
      </c>
      <c r="O297" s="43"/>
      <c r="P297" s="205">
        <f>O297*H297</f>
        <v>0</v>
      </c>
      <c r="Q297" s="205">
        <v>0</v>
      </c>
      <c r="R297" s="205">
        <f>Q297*H297</f>
        <v>0</v>
      </c>
      <c r="S297" s="205">
        <v>0</v>
      </c>
      <c r="T297" s="206">
        <f>S297*H297</f>
        <v>0</v>
      </c>
      <c r="AR297" s="25" t="s">
        <v>374</v>
      </c>
      <c r="AT297" s="25" t="s">
        <v>196</v>
      </c>
      <c r="AU297" s="25" t="s">
        <v>83</v>
      </c>
      <c r="AY297" s="25" t="s">
        <v>138</v>
      </c>
      <c r="BE297" s="207">
        <f>IF(N297="základní",J297,0)</f>
        <v>0</v>
      </c>
      <c r="BF297" s="207">
        <f>IF(N297="snížená",J297,0)</f>
        <v>0</v>
      </c>
      <c r="BG297" s="207">
        <f>IF(N297="zákl. přenesená",J297,0)</f>
        <v>0</v>
      </c>
      <c r="BH297" s="207">
        <f>IF(N297="sníž. přenesená",J297,0)</f>
        <v>0</v>
      </c>
      <c r="BI297" s="207">
        <f>IF(N297="nulová",J297,0)</f>
        <v>0</v>
      </c>
      <c r="BJ297" s="25" t="s">
        <v>81</v>
      </c>
      <c r="BK297" s="207">
        <f>ROUND(I297*H297,2)</f>
        <v>0</v>
      </c>
      <c r="BL297" s="25" t="s">
        <v>248</v>
      </c>
      <c r="BM297" s="25" t="s">
        <v>460</v>
      </c>
    </row>
    <row r="298" spans="2:65" s="1" customFormat="1" ht="13.5">
      <c r="B298" s="42"/>
      <c r="C298" s="64"/>
      <c r="D298" s="236" t="s">
        <v>151</v>
      </c>
      <c r="E298" s="64"/>
      <c r="F298" s="263" t="s">
        <v>461</v>
      </c>
      <c r="G298" s="64"/>
      <c r="H298" s="64"/>
      <c r="I298" s="164"/>
      <c r="J298" s="64"/>
      <c r="K298" s="64"/>
      <c r="L298" s="62"/>
      <c r="M298" s="210"/>
      <c r="N298" s="43"/>
      <c r="O298" s="43"/>
      <c r="P298" s="43"/>
      <c r="Q298" s="43"/>
      <c r="R298" s="43"/>
      <c r="S298" s="43"/>
      <c r="T298" s="79"/>
      <c r="AT298" s="25" t="s">
        <v>151</v>
      </c>
      <c r="AU298" s="25" t="s">
        <v>83</v>
      </c>
    </row>
    <row r="299" spans="2:65" s="1" customFormat="1" ht="22.5" customHeight="1">
      <c r="B299" s="42"/>
      <c r="C299" s="250" t="s">
        <v>462</v>
      </c>
      <c r="D299" s="250" t="s">
        <v>196</v>
      </c>
      <c r="E299" s="251" t="s">
        <v>463</v>
      </c>
      <c r="F299" s="252" t="s">
        <v>464</v>
      </c>
      <c r="G299" s="253" t="s">
        <v>353</v>
      </c>
      <c r="H299" s="254">
        <v>12</v>
      </c>
      <c r="I299" s="255"/>
      <c r="J299" s="256">
        <f>ROUND(I299*H299,2)</f>
        <v>0</v>
      </c>
      <c r="K299" s="252" t="s">
        <v>23</v>
      </c>
      <c r="L299" s="257"/>
      <c r="M299" s="258" t="s">
        <v>23</v>
      </c>
      <c r="N299" s="259" t="s">
        <v>44</v>
      </c>
      <c r="O299" s="43"/>
      <c r="P299" s="205">
        <f>O299*H299</f>
        <v>0</v>
      </c>
      <c r="Q299" s="205">
        <v>0</v>
      </c>
      <c r="R299" s="205">
        <f>Q299*H299</f>
        <v>0</v>
      </c>
      <c r="S299" s="205">
        <v>0</v>
      </c>
      <c r="T299" s="206">
        <f>S299*H299</f>
        <v>0</v>
      </c>
      <c r="AR299" s="25" t="s">
        <v>374</v>
      </c>
      <c r="AT299" s="25" t="s">
        <v>196</v>
      </c>
      <c r="AU299" s="25" t="s">
        <v>83</v>
      </c>
      <c r="AY299" s="25" t="s">
        <v>138</v>
      </c>
      <c r="BE299" s="207">
        <f>IF(N299="základní",J299,0)</f>
        <v>0</v>
      </c>
      <c r="BF299" s="207">
        <f>IF(N299="snížená",J299,0)</f>
        <v>0</v>
      </c>
      <c r="BG299" s="207">
        <f>IF(N299="zákl. přenesená",J299,0)</f>
        <v>0</v>
      </c>
      <c r="BH299" s="207">
        <f>IF(N299="sníž. přenesená",J299,0)</f>
        <v>0</v>
      </c>
      <c r="BI299" s="207">
        <f>IF(N299="nulová",J299,0)</f>
        <v>0</v>
      </c>
      <c r="BJ299" s="25" t="s">
        <v>81</v>
      </c>
      <c r="BK299" s="207">
        <f>ROUND(I299*H299,2)</f>
        <v>0</v>
      </c>
      <c r="BL299" s="25" t="s">
        <v>248</v>
      </c>
      <c r="BM299" s="25" t="s">
        <v>465</v>
      </c>
    </row>
    <row r="300" spans="2:65" s="1" customFormat="1" ht="13.5">
      <c r="B300" s="42"/>
      <c r="C300" s="64"/>
      <c r="D300" s="236" t="s">
        <v>151</v>
      </c>
      <c r="E300" s="64"/>
      <c r="F300" s="263" t="s">
        <v>466</v>
      </c>
      <c r="G300" s="64"/>
      <c r="H300" s="64"/>
      <c r="I300" s="164"/>
      <c r="J300" s="64"/>
      <c r="K300" s="64"/>
      <c r="L300" s="62"/>
      <c r="M300" s="210"/>
      <c r="N300" s="43"/>
      <c r="O300" s="43"/>
      <c r="P300" s="43"/>
      <c r="Q300" s="43"/>
      <c r="R300" s="43"/>
      <c r="S300" s="43"/>
      <c r="T300" s="79"/>
      <c r="AT300" s="25" t="s">
        <v>151</v>
      </c>
      <c r="AU300" s="25" t="s">
        <v>83</v>
      </c>
    </row>
    <row r="301" spans="2:65" s="1" customFormat="1" ht="22.5" customHeight="1">
      <c r="B301" s="42"/>
      <c r="C301" s="196" t="s">
        <v>467</v>
      </c>
      <c r="D301" s="196" t="s">
        <v>143</v>
      </c>
      <c r="E301" s="197" t="s">
        <v>468</v>
      </c>
      <c r="F301" s="198" t="s">
        <v>469</v>
      </c>
      <c r="G301" s="199" t="s">
        <v>353</v>
      </c>
      <c r="H301" s="200">
        <v>11</v>
      </c>
      <c r="I301" s="201"/>
      <c r="J301" s="202">
        <f>ROUND(I301*H301,2)</f>
        <v>0</v>
      </c>
      <c r="K301" s="198" t="s">
        <v>23</v>
      </c>
      <c r="L301" s="62"/>
      <c r="M301" s="203" t="s">
        <v>23</v>
      </c>
      <c r="N301" s="204" t="s">
        <v>44</v>
      </c>
      <c r="O301" s="43"/>
      <c r="P301" s="205">
        <f>O301*H301</f>
        <v>0</v>
      </c>
      <c r="Q301" s="205">
        <v>0</v>
      </c>
      <c r="R301" s="205">
        <f>Q301*H301</f>
        <v>0</v>
      </c>
      <c r="S301" s="205">
        <v>0</v>
      </c>
      <c r="T301" s="206">
        <f>S301*H301</f>
        <v>0</v>
      </c>
      <c r="AR301" s="25" t="s">
        <v>248</v>
      </c>
      <c r="AT301" s="25" t="s">
        <v>143</v>
      </c>
      <c r="AU301" s="25" t="s">
        <v>83</v>
      </c>
      <c r="AY301" s="25" t="s">
        <v>138</v>
      </c>
      <c r="BE301" s="207">
        <f>IF(N301="základní",J301,0)</f>
        <v>0</v>
      </c>
      <c r="BF301" s="207">
        <f>IF(N301="snížená",J301,0)</f>
        <v>0</v>
      </c>
      <c r="BG301" s="207">
        <f>IF(N301="zákl. přenesená",J301,0)</f>
        <v>0</v>
      </c>
      <c r="BH301" s="207">
        <f>IF(N301="sníž. přenesená",J301,0)</f>
        <v>0</v>
      </c>
      <c r="BI301" s="207">
        <f>IF(N301="nulová",J301,0)</f>
        <v>0</v>
      </c>
      <c r="BJ301" s="25" t="s">
        <v>81</v>
      </c>
      <c r="BK301" s="207">
        <f>ROUND(I301*H301,2)</f>
        <v>0</v>
      </c>
      <c r="BL301" s="25" t="s">
        <v>248</v>
      </c>
      <c r="BM301" s="25" t="s">
        <v>470</v>
      </c>
    </row>
    <row r="302" spans="2:65" s="1" customFormat="1" ht="13.5">
      <c r="B302" s="42"/>
      <c r="C302" s="64"/>
      <c r="D302" s="208" t="s">
        <v>151</v>
      </c>
      <c r="E302" s="64"/>
      <c r="F302" s="209" t="s">
        <v>469</v>
      </c>
      <c r="G302" s="64"/>
      <c r="H302" s="64"/>
      <c r="I302" s="164"/>
      <c r="J302" s="64"/>
      <c r="K302" s="64"/>
      <c r="L302" s="62"/>
      <c r="M302" s="210"/>
      <c r="N302" s="43"/>
      <c r="O302" s="43"/>
      <c r="P302" s="43"/>
      <c r="Q302" s="43"/>
      <c r="R302" s="43"/>
      <c r="S302" s="43"/>
      <c r="T302" s="79"/>
      <c r="AT302" s="25" t="s">
        <v>151</v>
      </c>
      <c r="AU302" s="25" t="s">
        <v>83</v>
      </c>
    </row>
    <row r="303" spans="2:65" s="12" customFormat="1" ht="13.5">
      <c r="B303" s="223"/>
      <c r="C303" s="224"/>
      <c r="D303" s="236" t="s">
        <v>155</v>
      </c>
      <c r="E303" s="247" t="s">
        <v>23</v>
      </c>
      <c r="F303" s="248" t="s">
        <v>471</v>
      </c>
      <c r="G303" s="224"/>
      <c r="H303" s="249">
        <v>11</v>
      </c>
      <c r="I303" s="228"/>
      <c r="J303" s="224"/>
      <c r="K303" s="224"/>
      <c r="L303" s="229"/>
      <c r="M303" s="230"/>
      <c r="N303" s="231"/>
      <c r="O303" s="231"/>
      <c r="P303" s="231"/>
      <c r="Q303" s="231"/>
      <c r="R303" s="231"/>
      <c r="S303" s="231"/>
      <c r="T303" s="232"/>
      <c r="AT303" s="233" t="s">
        <v>155</v>
      </c>
      <c r="AU303" s="233" t="s">
        <v>83</v>
      </c>
      <c r="AV303" s="12" t="s">
        <v>83</v>
      </c>
      <c r="AW303" s="12" t="s">
        <v>36</v>
      </c>
      <c r="AX303" s="12" t="s">
        <v>81</v>
      </c>
      <c r="AY303" s="233" t="s">
        <v>138</v>
      </c>
    </row>
    <row r="304" spans="2:65" s="1" customFormat="1" ht="22.5" customHeight="1">
      <c r="B304" s="42"/>
      <c r="C304" s="250" t="s">
        <v>472</v>
      </c>
      <c r="D304" s="250" t="s">
        <v>196</v>
      </c>
      <c r="E304" s="251" t="s">
        <v>473</v>
      </c>
      <c r="F304" s="252" t="s">
        <v>474</v>
      </c>
      <c r="G304" s="253" t="s">
        <v>353</v>
      </c>
      <c r="H304" s="254">
        <v>11</v>
      </c>
      <c r="I304" s="255"/>
      <c r="J304" s="256">
        <f>ROUND(I304*H304,2)</f>
        <v>0</v>
      </c>
      <c r="K304" s="252" t="s">
        <v>23</v>
      </c>
      <c r="L304" s="257"/>
      <c r="M304" s="258" t="s">
        <v>23</v>
      </c>
      <c r="N304" s="259" t="s">
        <v>44</v>
      </c>
      <c r="O304" s="43"/>
      <c r="P304" s="205">
        <f>O304*H304</f>
        <v>0</v>
      </c>
      <c r="Q304" s="205">
        <v>0</v>
      </c>
      <c r="R304" s="205">
        <f>Q304*H304</f>
        <v>0</v>
      </c>
      <c r="S304" s="205">
        <v>0</v>
      </c>
      <c r="T304" s="206">
        <f>S304*H304</f>
        <v>0</v>
      </c>
      <c r="AR304" s="25" t="s">
        <v>374</v>
      </c>
      <c r="AT304" s="25" t="s">
        <v>196</v>
      </c>
      <c r="AU304" s="25" t="s">
        <v>83</v>
      </c>
      <c r="AY304" s="25" t="s">
        <v>138</v>
      </c>
      <c r="BE304" s="207">
        <f>IF(N304="základní",J304,0)</f>
        <v>0</v>
      </c>
      <c r="BF304" s="207">
        <f>IF(N304="snížená",J304,0)</f>
        <v>0</v>
      </c>
      <c r="BG304" s="207">
        <f>IF(N304="zákl. přenesená",J304,0)</f>
        <v>0</v>
      </c>
      <c r="BH304" s="207">
        <f>IF(N304="sníž. přenesená",J304,0)</f>
        <v>0</v>
      </c>
      <c r="BI304" s="207">
        <f>IF(N304="nulová",J304,0)</f>
        <v>0</v>
      </c>
      <c r="BJ304" s="25" t="s">
        <v>81</v>
      </c>
      <c r="BK304" s="207">
        <f>ROUND(I304*H304,2)</f>
        <v>0</v>
      </c>
      <c r="BL304" s="25" t="s">
        <v>248</v>
      </c>
      <c r="BM304" s="25" t="s">
        <v>475</v>
      </c>
    </row>
    <row r="305" spans="2:65" s="1" customFormat="1" ht="13.5">
      <c r="B305" s="42"/>
      <c r="C305" s="64"/>
      <c r="D305" s="236" t="s">
        <v>151</v>
      </c>
      <c r="E305" s="64"/>
      <c r="F305" s="263" t="s">
        <v>474</v>
      </c>
      <c r="G305" s="64"/>
      <c r="H305" s="64"/>
      <c r="I305" s="164"/>
      <c r="J305" s="64"/>
      <c r="K305" s="64"/>
      <c r="L305" s="62"/>
      <c r="M305" s="210"/>
      <c r="N305" s="43"/>
      <c r="O305" s="43"/>
      <c r="P305" s="43"/>
      <c r="Q305" s="43"/>
      <c r="R305" s="43"/>
      <c r="S305" s="43"/>
      <c r="T305" s="79"/>
      <c r="AT305" s="25" t="s">
        <v>151</v>
      </c>
      <c r="AU305" s="25" t="s">
        <v>83</v>
      </c>
    </row>
    <row r="306" spans="2:65" s="1" customFormat="1" ht="31.5" customHeight="1">
      <c r="B306" s="42"/>
      <c r="C306" s="196" t="s">
        <v>476</v>
      </c>
      <c r="D306" s="196" t="s">
        <v>143</v>
      </c>
      <c r="E306" s="197" t="s">
        <v>477</v>
      </c>
      <c r="F306" s="198" t="s">
        <v>478</v>
      </c>
      <c r="G306" s="199" t="s">
        <v>353</v>
      </c>
      <c r="H306" s="200">
        <v>8</v>
      </c>
      <c r="I306" s="201"/>
      <c r="J306" s="202">
        <f>ROUND(I306*H306,2)</f>
        <v>0</v>
      </c>
      <c r="K306" s="198" t="s">
        <v>147</v>
      </c>
      <c r="L306" s="62"/>
      <c r="M306" s="203" t="s">
        <v>23</v>
      </c>
      <c r="N306" s="204" t="s">
        <v>44</v>
      </c>
      <c r="O306" s="43"/>
      <c r="P306" s="205">
        <f>O306*H306</f>
        <v>0</v>
      </c>
      <c r="Q306" s="205">
        <v>0</v>
      </c>
      <c r="R306" s="205">
        <f>Q306*H306</f>
        <v>0</v>
      </c>
      <c r="S306" s="205">
        <v>5.0000000000000001E-3</v>
      </c>
      <c r="T306" s="206">
        <f>S306*H306</f>
        <v>0.04</v>
      </c>
      <c r="AR306" s="25" t="s">
        <v>248</v>
      </c>
      <c r="AT306" s="25" t="s">
        <v>143</v>
      </c>
      <c r="AU306" s="25" t="s">
        <v>83</v>
      </c>
      <c r="AY306" s="25" t="s">
        <v>138</v>
      </c>
      <c r="BE306" s="207">
        <f>IF(N306="základní",J306,0)</f>
        <v>0</v>
      </c>
      <c r="BF306" s="207">
        <f>IF(N306="snížená",J306,0)</f>
        <v>0</v>
      </c>
      <c r="BG306" s="207">
        <f>IF(N306="zákl. přenesená",J306,0)</f>
        <v>0</v>
      </c>
      <c r="BH306" s="207">
        <f>IF(N306="sníž. přenesená",J306,0)</f>
        <v>0</v>
      </c>
      <c r="BI306" s="207">
        <f>IF(N306="nulová",J306,0)</f>
        <v>0</v>
      </c>
      <c r="BJ306" s="25" t="s">
        <v>81</v>
      </c>
      <c r="BK306" s="207">
        <f>ROUND(I306*H306,2)</f>
        <v>0</v>
      </c>
      <c r="BL306" s="25" t="s">
        <v>248</v>
      </c>
      <c r="BM306" s="25" t="s">
        <v>479</v>
      </c>
    </row>
    <row r="307" spans="2:65" s="1" customFormat="1" ht="13.5">
      <c r="B307" s="42"/>
      <c r="C307" s="64"/>
      <c r="D307" s="236" t="s">
        <v>151</v>
      </c>
      <c r="E307" s="64"/>
      <c r="F307" s="263" t="s">
        <v>480</v>
      </c>
      <c r="G307" s="64"/>
      <c r="H307" s="64"/>
      <c r="I307" s="164"/>
      <c r="J307" s="64"/>
      <c r="K307" s="64"/>
      <c r="L307" s="62"/>
      <c r="M307" s="210"/>
      <c r="N307" s="43"/>
      <c r="O307" s="43"/>
      <c r="P307" s="43"/>
      <c r="Q307" s="43"/>
      <c r="R307" s="43"/>
      <c r="S307" s="43"/>
      <c r="T307" s="79"/>
      <c r="AT307" s="25" t="s">
        <v>151</v>
      </c>
      <c r="AU307" s="25" t="s">
        <v>83</v>
      </c>
    </row>
    <row r="308" spans="2:65" s="1" customFormat="1" ht="31.5" customHeight="1">
      <c r="B308" s="42"/>
      <c r="C308" s="196" t="s">
        <v>481</v>
      </c>
      <c r="D308" s="196" t="s">
        <v>143</v>
      </c>
      <c r="E308" s="197" t="s">
        <v>482</v>
      </c>
      <c r="F308" s="198" t="s">
        <v>483</v>
      </c>
      <c r="G308" s="199" t="s">
        <v>146</v>
      </c>
      <c r="H308" s="200">
        <v>10.92</v>
      </c>
      <c r="I308" s="201"/>
      <c r="J308" s="202">
        <f>ROUND(I308*H308,2)</f>
        <v>0</v>
      </c>
      <c r="K308" s="198" t="s">
        <v>147</v>
      </c>
      <c r="L308" s="62"/>
      <c r="M308" s="203" t="s">
        <v>23</v>
      </c>
      <c r="N308" s="204" t="s">
        <v>44</v>
      </c>
      <c r="O308" s="43"/>
      <c r="P308" s="205">
        <f>O308*H308</f>
        <v>0</v>
      </c>
      <c r="Q308" s="205">
        <v>2.5000000000000001E-4</v>
      </c>
      <c r="R308" s="205">
        <f>Q308*H308</f>
        <v>2.7300000000000002E-3</v>
      </c>
      <c r="S308" s="205">
        <v>0</v>
      </c>
      <c r="T308" s="206">
        <f>S308*H308</f>
        <v>0</v>
      </c>
      <c r="AR308" s="25" t="s">
        <v>248</v>
      </c>
      <c r="AT308" s="25" t="s">
        <v>143</v>
      </c>
      <c r="AU308" s="25" t="s">
        <v>83</v>
      </c>
      <c r="AY308" s="25" t="s">
        <v>138</v>
      </c>
      <c r="BE308" s="207">
        <f>IF(N308="základní",J308,0)</f>
        <v>0</v>
      </c>
      <c r="BF308" s="207">
        <f>IF(N308="snížená",J308,0)</f>
        <v>0</v>
      </c>
      <c r="BG308" s="207">
        <f>IF(N308="zákl. přenesená",J308,0)</f>
        <v>0</v>
      </c>
      <c r="BH308" s="207">
        <f>IF(N308="sníž. přenesená",J308,0)</f>
        <v>0</v>
      </c>
      <c r="BI308" s="207">
        <f>IF(N308="nulová",J308,0)</f>
        <v>0</v>
      </c>
      <c r="BJ308" s="25" t="s">
        <v>81</v>
      </c>
      <c r="BK308" s="207">
        <f>ROUND(I308*H308,2)</f>
        <v>0</v>
      </c>
      <c r="BL308" s="25" t="s">
        <v>248</v>
      </c>
      <c r="BM308" s="25" t="s">
        <v>484</v>
      </c>
    </row>
    <row r="309" spans="2:65" s="1" customFormat="1" ht="27">
      <c r="B309" s="42"/>
      <c r="C309" s="64"/>
      <c r="D309" s="208" t="s">
        <v>151</v>
      </c>
      <c r="E309" s="64"/>
      <c r="F309" s="209" t="s">
        <v>485</v>
      </c>
      <c r="G309" s="64"/>
      <c r="H309" s="64"/>
      <c r="I309" s="164"/>
      <c r="J309" s="64"/>
      <c r="K309" s="64"/>
      <c r="L309" s="62"/>
      <c r="M309" s="210"/>
      <c r="N309" s="43"/>
      <c r="O309" s="43"/>
      <c r="P309" s="43"/>
      <c r="Q309" s="43"/>
      <c r="R309" s="43"/>
      <c r="S309" s="43"/>
      <c r="T309" s="79"/>
      <c r="AT309" s="25" t="s">
        <v>151</v>
      </c>
      <c r="AU309" s="25" t="s">
        <v>83</v>
      </c>
    </row>
    <row r="310" spans="2:65" s="1" customFormat="1" ht="94.5">
      <c r="B310" s="42"/>
      <c r="C310" s="64"/>
      <c r="D310" s="208" t="s">
        <v>153</v>
      </c>
      <c r="E310" s="64"/>
      <c r="F310" s="211" t="s">
        <v>486</v>
      </c>
      <c r="G310" s="64"/>
      <c r="H310" s="64"/>
      <c r="I310" s="164"/>
      <c r="J310" s="64"/>
      <c r="K310" s="64"/>
      <c r="L310" s="62"/>
      <c r="M310" s="210"/>
      <c r="N310" s="43"/>
      <c r="O310" s="43"/>
      <c r="P310" s="43"/>
      <c r="Q310" s="43"/>
      <c r="R310" s="43"/>
      <c r="S310" s="43"/>
      <c r="T310" s="79"/>
      <c r="AT310" s="25" t="s">
        <v>153</v>
      </c>
      <c r="AU310" s="25" t="s">
        <v>83</v>
      </c>
    </row>
    <row r="311" spans="2:65" s="12" customFormat="1" ht="13.5">
      <c r="B311" s="223"/>
      <c r="C311" s="224"/>
      <c r="D311" s="236" t="s">
        <v>155</v>
      </c>
      <c r="E311" s="247" t="s">
        <v>23</v>
      </c>
      <c r="F311" s="248" t="s">
        <v>487</v>
      </c>
      <c r="G311" s="224"/>
      <c r="H311" s="249">
        <v>10.92</v>
      </c>
      <c r="I311" s="228"/>
      <c r="J311" s="224"/>
      <c r="K311" s="224"/>
      <c r="L311" s="229"/>
      <c r="M311" s="230"/>
      <c r="N311" s="231"/>
      <c r="O311" s="231"/>
      <c r="P311" s="231"/>
      <c r="Q311" s="231"/>
      <c r="R311" s="231"/>
      <c r="S311" s="231"/>
      <c r="T311" s="232"/>
      <c r="AT311" s="233" t="s">
        <v>155</v>
      </c>
      <c r="AU311" s="233" t="s">
        <v>83</v>
      </c>
      <c r="AV311" s="12" t="s">
        <v>83</v>
      </c>
      <c r="AW311" s="12" t="s">
        <v>36</v>
      </c>
      <c r="AX311" s="12" t="s">
        <v>81</v>
      </c>
      <c r="AY311" s="233" t="s">
        <v>138</v>
      </c>
    </row>
    <row r="312" spans="2:65" s="1" customFormat="1" ht="22.5" customHeight="1">
      <c r="B312" s="42"/>
      <c r="C312" s="250" t="s">
        <v>488</v>
      </c>
      <c r="D312" s="250" t="s">
        <v>196</v>
      </c>
      <c r="E312" s="251" t="s">
        <v>139</v>
      </c>
      <c r="F312" s="252" t="s">
        <v>489</v>
      </c>
      <c r="G312" s="253" t="s">
        <v>353</v>
      </c>
      <c r="H312" s="254">
        <v>2</v>
      </c>
      <c r="I312" s="255"/>
      <c r="J312" s="256">
        <f>ROUND(I312*H312,2)</f>
        <v>0</v>
      </c>
      <c r="K312" s="252" t="s">
        <v>23</v>
      </c>
      <c r="L312" s="257"/>
      <c r="M312" s="258" t="s">
        <v>23</v>
      </c>
      <c r="N312" s="259" t="s">
        <v>44</v>
      </c>
      <c r="O312" s="43"/>
      <c r="P312" s="205">
        <f>O312*H312</f>
        <v>0</v>
      </c>
      <c r="Q312" s="205">
        <v>0</v>
      </c>
      <c r="R312" s="205">
        <f>Q312*H312</f>
        <v>0</v>
      </c>
      <c r="S312" s="205">
        <v>0</v>
      </c>
      <c r="T312" s="206">
        <f>S312*H312</f>
        <v>0</v>
      </c>
      <c r="AR312" s="25" t="s">
        <v>374</v>
      </c>
      <c r="AT312" s="25" t="s">
        <v>196</v>
      </c>
      <c r="AU312" s="25" t="s">
        <v>83</v>
      </c>
      <c r="AY312" s="25" t="s">
        <v>138</v>
      </c>
      <c r="BE312" s="207">
        <f>IF(N312="základní",J312,0)</f>
        <v>0</v>
      </c>
      <c r="BF312" s="207">
        <f>IF(N312="snížená",J312,0)</f>
        <v>0</v>
      </c>
      <c r="BG312" s="207">
        <f>IF(N312="zákl. přenesená",J312,0)</f>
        <v>0</v>
      </c>
      <c r="BH312" s="207">
        <f>IF(N312="sníž. přenesená",J312,0)</f>
        <v>0</v>
      </c>
      <c r="BI312" s="207">
        <f>IF(N312="nulová",J312,0)</f>
        <v>0</v>
      </c>
      <c r="BJ312" s="25" t="s">
        <v>81</v>
      </c>
      <c r="BK312" s="207">
        <f>ROUND(I312*H312,2)</f>
        <v>0</v>
      </c>
      <c r="BL312" s="25" t="s">
        <v>248</v>
      </c>
      <c r="BM312" s="25" t="s">
        <v>490</v>
      </c>
    </row>
    <row r="313" spans="2:65" s="1" customFormat="1" ht="13.5">
      <c r="B313" s="42"/>
      <c r="C313" s="64"/>
      <c r="D313" s="236" t="s">
        <v>151</v>
      </c>
      <c r="E313" s="64"/>
      <c r="F313" s="263" t="s">
        <v>491</v>
      </c>
      <c r="G313" s="64"/>
      <c r="H313" s="64"/>
      <c r="I313" s="164"/>
      <c r="J313" s="64"/>
      <c r="K313" s="64"/>
      <c r="L313" s="62"/>
      <c r="M313" s="210"/>
      <c r="N313" s="43"/>
      <c r="O313" s="43"/>
      <c r="P313" s="43"/>
      <c r="Q313" s="43"/>
      <c r="R313" s="43"/>
      <c r="S313" s="43"/>
      <c r="T313" s="79"/>
      <c r="AT313" s="25" t="s">
        <v>151</v>
      </c>
      <c r="AU313" s="25" t="s">
        <v>83</v>
      </c>
    </row>
    <row r="314" spans="2:65" s="1" customFormat="1" ht="22.5" customHeight="1">
      <c r="B314" s="42"/>
      <c r="C314" s="250" t="s">
        <v>492</v>
      </c>
      <c r="D314" s="250" t="s">
        <v>196</v>
      </c>
      <c r="E314" s="251" t="s">
        <v>189</v>
      </c>
      <c r="F314" s="252" t="s">
        <v>493</v>
      </c>
      <c r="G314" s="253" t="s">
        <v>353</v>
      </c>
      <c r="H314" s="254">
        <v>4</v>
      </c>
      <c r="I314" s="255"/>
      <c r="J314" s="256">
        <f>ROUND(I314*H314,2)</f>
        <v>0</v>
      </c>
      <c r="K314" s="252" t="s">
        <v>23</v>
      </c>
      <c r="L314" s="257"/>
      <c r="M314" s="258" t="s">
        <v>23</v>
      </c>
      <c r="N314" s="259" t="s">
        <v>44</v>
      </c>
      <c r="O314" s="43"/>
      <c r="P314" s="205">
        <f>O314*H314</f>
        <v>0</v>
      </c>
      <c r="Q314" s="205">
        <v>0</v>
      </c>
      <c r="R314" s="205">
        <f>Q314*H314</f>
        <v>0</v>
      </c>
      <c r="S314" s="205">
        <v>0</v>
      </c>
      <c r="T314" s="206">
        <f>S314*H314</f>
        <v>0</v>
      </c>
      <c r="AR314" s="25" t="s">
        <v>374</v>
      </c>
      <c r="AT314" s="25" t="s">
        <v>196</v>
      </c>
      <c r="AU314" s="25" t="s">
        <v>83</v>
      </c>
      <c r="AY314" s="25" t="s">
        <v>138</v>
      </c>
      <c r="BE314" s="207">
        <f>IF(N314="základní",J314,0)</f>
        <v>0</v>
      </c>
      <c r="BF314" s="207">
        <f>IF(N314="snížená",J314,0)</f>
        <v>0</v>
      </c>
      <c r="BG314" s="207">
        <f>IF(N314="zákl. přenesená",J314,0)</f>
        <v>0</v>
      </c>
      <c r="BH314" s="207">
        <f>IF(N314="sníž. přenesená",J314,0)</f>
        <v>0</v>
      </c>
      <c r="BI314" s="207">
        <f>IF(N314="nulová",J314,0)</f>
        <v>0</v>
      </c>
      <c r="BJ314" s="25" t="s">
        <v>81</v>
      </c>
      <c r="BK314" s="207">
        <f>ROUND(I314*H314,2)</f>
        <v>0</v>
      </c>
      <c r="BL314" s="25" t="s">
        <v>248</v>
      </c>
      <c r="BM314" s="25" t="s">
        <v>494</v>
      </c>
    </row>
    <row r="315" spans="2:65" s="1" customFormat="1" ht="13.5">
      <c r="B315" s="42"/>
      <c r="C315" s="64"/>
      <c r="D315" s="236" t="s">
        <v>151</v>
      </c>
      <c r="E315" s="64"/>
      <c r="F315" s="263" t="s">
        <v>495</v>
      </c>
      <c r="G315" s="64"/>
      <c r="H315" s="64"/>
      <c r="I315" s="164"/>
      <c r="J315" s="64"/>
      <c r="K315" s="64"/>
      <c r="L315" s="62"/>
      <c r="M315" s="210"/>
      <c r="N315" s="43"/>
      <c r="O315" s="43"/>
      <c r="P315" s="43"/>
      <c r="Q315" s="43"/>
      <c r="R315" s="43"/>
      <c r="S315" s="43"/>
      <c r="T315" s="79"/>
      <c r="AT315" s="25" t="s">
        <v>151</v>
      </c>
      <c r="AU315" s="25" t="s">
        <v>83</v>
      </c>
    </row>
    <row r="316" spans="2:65" s="1" customFormat="1" ht="31.5" customHeight="1">
      <c r="B316" s="42"/>
      <c r="C316" s="196" t="s">
        <v>496</v>
      </c>
      <c r="D316" s="196" t="s">
        <v>143</v>
      </c>
      <c r="E316" s="197" t="s">
        <v>497</v>
      </c>
      <c r="F316" s="198" t="s">
        <v>498</v>
      </c>
      <c r="G316" s="199" t="s">
        <v>146</v>
      </c>
      <c r="H316" s="200">
        <v>158.285</v>
      </c>
      <c r="I316" s="201"/>
      <c r="J316" s="202">
        <f>ROUND(I316*H316,2)</f>
        <v>0</v>
      </c>
      <c r="K316" s="198" t="s">
        <v>147</v>
      </c>
      <c r="L316" s="62"/>
      <c r="M316" s="203" t="s">
        <v>23</v>
      </c>
      <c r="N316" s="204" t="s">
        <v>44</v>
      </c>
      <c r="O316" s="43"/>
      <c r="P316" s="205">
        <f>O316*H316</f>
        <v>0</v>
      </c>
      <c r="Q316" s="205">
        <v>2.5000000000000001E-4</v>
      </c>
      <c r="R316" s="205">
        <f>Q316*H316</f>
        <v>3.9571250000000002E-2</v>
      </c>
      <c r="S316" s="205">
        <v>0</v>
      </c>
      <c r="T316" s="206">
        <f>S316*H316</f>
        <v>0</v>
      </c>
      <c r="AR316" s="25" t="s">
        <v>248</v>
      </c>
      <c r="AT316" s="25" t="s">
        <v>143</v>
      </c>
      <c r="AU316" s="25" t="s">
        <v>83</v>
      </c>
      <c r="AY316" s="25" t="s">
        <v>138</v>
      </c>
      <c r="BE316" s="207">
        <f>IF(N316="základní",J316,0)</f>
        <v>0</v>
      </c>
      <c r="BF316" s="207">
        <f>IF(N316="snížená",J316,0)</f>
        <v>0</v>
      </c>
      <c r="BG316" s="207">
        <f>IF(N316="zákl. přenesená",J316,0)</f>
        <v>0</v>
      </c>
      <c r="BH316" s="207">
        <f>IF(N316="sníž. přenesená",J316,0)</f>
        <v>0</v>
      </c>
      <c r="BI316" s="207">
        <f>IF(N316="nulová",J316,0)</f>
        <v>0</v>
      </c>
      <c r="BJ316" s="25" t="s">
        <v>81</v>
      </c>
      <c r="BK316" s="207">
        <f>ROUND(I316*H316,2)</f>
        <v>0</v>
      </c>
      <c r="BL316" s="25" t="s">
        <v>248</v>
      </c>
      <c r="BM316" s="25" t="s">
        <v>499</v>
      </c>
    </row>
    <row r="317" spans="2:65" s="1" customFormat="1" ht="27">
      <c r="B317" s="42"/>
      <c r="C317" s="64"/>
      <c r="D317" s="208" t="s">
        <v>151</v>
      </c>
      <c r="E317" s="64"/>
      <c r="F317" s="209" t="s">
        <v>500</v>
      </c>
      <c r="G317" s="64"/>
      <c r="H317" s="64"/>
      <c r="I317" s="164"/>
      <c r="J317" s="64"/>
      <c r="K317" s="64"/>
      <c r="L317" s="62"/>
      <c r="M317" s="210"/>
      <c r="N317" s="43"/>
      <c r="O317" s="43"/>
      <c r="P317" s="43"/>
      <c r="Q317" s="43"/>
      <c r="R317" s="43"/>
      <c r="S317" s="43"/>
      <c r="T317" s="79"/>
      <c r="AT317" s="25" t="s">
        <v>151</v>
      </c>
      <c r="AU317" s="25" t="s">
        <v>83</v>
      </c>
    </row>
    <row r="318" spans="2:65" s="1" customFormat="1" ht="94.5">
      <c r="B318" s="42"/>
      <c r="C318" s="64"/>
      <c r="D318" s="208" t="s">
        <v>153</v>
      </c>
      <c r="E318" s="64"/>
      <c r="F318" s="211" t="s">
        <v>486</v>
      </c>
      <c r="G318" s="64"/>
      <c r="H318" s="64"/>
      <c r="I318" s="164"/>
      <c r="J318" s="64"/>
      <c r="K318" s="64"/>
      <c r="L318" s="62"/>
      <c r="M318" s="210"/>
      <c r="N318" s="43"/>
      <c r="O318" s="43"/>
      <c r="P318" s="43"/>
      <c r="Q318" s="43"/>
      <c r="R318" s="43"/>
      <c r="S318" s="43"/>
      <c r="T318" s="79"/>
      <c r="AT318" s="25" t="s">
        <v>153</v>
      </c>
      <c r="AU318" s="25" t="s">
        <v>83</v>
      </c>
    </row>
    <row r="319" spans="2:65" s="12" customFormat="1" ht="27">
      <c r="B319" s="223"/>
      <c r="C319" s="224"/>
      <c r="D319" s="236" t="s">
        <v>155</v>
      </c>
      <c r="E319" s="247" t="s">
        <v>23</v>
      </c>
      <c r="F319" s="248" t="s">
        <v>501</v>
      </c>
      <c r="G319" s="224"/>
      <c r="H319" s="249">
        <v>158.285</v>
      </c>
      <c r="I319" s="228"/>
      <c r="J319" s="224"/>
      <c r="K319" s="224"/>
      <c r="L319" s="229"/>
      <c r="M319" s="230"/>
      <c r="N319" s="231"/>
      <c r="O319" s="231"/>
      <c r="P319" s="231"/>
      <c r="Q319" s="231"/>
      <c r="R319" s="231"/>
      <c r="S319" s="231"/>
      <c r="T319" s="232"/>
      <c r="AT319" s="233" t="s">
        <v>155</v>
      </c>
      <c r="AU319" s="233" t="s">
        <v>83</v>
      </c>
      <c r="AV319" s="12" t="s">
        <v>83</v>
      </c>
      <c r="AW319" s="12" t="s">
        <v>36</v>
      </c>
      <c r="AX319" s="12" t="s">
        <v>81</v>
      </c>
      <c r="AY319" s="233" t="s">
        <v>138</v>
      </c>
    </row>
    <row r="320" spans="2:65" s="1" customFormat="1" ht="22.5" customHeight="1">
      <c r="B320" s="42"/>
      <c r="C320" s="250" t="s">
        <v>502</v>
      </c>
      <c r="D320" s="250" t="s">
        <v>196</v>
      </c>
      <c r="E320" s="251" t="s">
        <v>195</v>
      </c>
      <c r="F320" s="252" t="s">
        <v>503</v>
      </c>
      <c r="G320" s="253" t="s">
        <v>353</v>
      </c>
      <c r="H320" s="254">
        <v>1</v>
      </c>
      <c r="I320" s="255"/>
      <c r="J320" s="256">
        <f>ROUND(I320*H320,2)</f>
        <v>0</v>
      </c>
      <c r="K320" s="252" t="s">
        <v>23</v>
      </c>
      <c r="L320" s="257"/>
      <c r="M320" s="258" t="s">
        <v>23</v>
      </c>
      <c r="N320" s="259" t="s">
        <v>44</v>
      </c>
      <c r="O320" s="43"/>
      <c r="P320" s="205">
        <f>O320*H320</f>
        <v>0</v>
      </c>
      <c r="Q320" s="205">
        <v>0</v>
      </c>
      <c r="R320" s="205">
        <f>Q320*H320</f>
        <v>0</v>
      </c>
      <c r="S320" s="205">
        <v>0</v>
      </c>
      <c r="T320" s="206">
        <f>S320*H320</f>
        <v>0</v>
      </c>
      <c r="AR320" s="25" t="s">
        <v>374</v>
      </c>
      <c r="AT320" s="25" t="s">
        <v>196</v>
      </c>
      <c r="AU320" s="25" t="s">
        <v>83</v>
      </c>
      <c r="AY320" s="25" t="s">
        <v>138</v>
      </c>
      <c r="BE320" s="207">
        <f>IF(N320="základní",J320,0)</f>
        <v>0</v>
      </c>
      <c r="BF320" s="207">
        <f>IF(N320="snížená",J320,0)</f>
        <v>0</v>
      </c>
      <c r="BG320" s="207">
        <f>IF(N320="zákl. přenesená",J320,0)</f>
        <v>0</v>
      </c>
      <c r="BH320" s="207">
        <f>IF(N320="sníž. přenesená",J320,0)</f>
        <v>0</v>
      </c>
      <c r="BI320" s="207">
        <f>IF(N320="nulová",J320,0)</f>
        <v>0</v>
      </c>
      <c r="BJ320" s="25" t="s">
        <v>81</v>
      </c>
      <c r="BK320" s="207">
        <f>ROUND(I320*H320,2)</f>
        <v>0</v>
      </c>
      <c r="BL320" s="25" t="s">
        <v>248</v>
      </c>
      <c r="BM320" s="25" t="s">
        <v>504</v>
      </c>
    </row>
    <row r="321" spans="2:65" s="1" customFormat="1" ht="13.5">
      <c r="B321" s="42"/>
      <c r="C321" s="64"/>
      <c r="D321" s="236" t="s">
        <v>151</v>
      </c>
      <c r="E321" s="64"/>
      <c r="F321" s="263" t="s">
        <v>505</v>
      </c>
      <c r="G321" s="64"/>
      <c r="H321" s="64"/>
      <c r="I321" s="164"/>
      <c r="J321" s="64"/>
      <c r="K321" s="64"/>
      <c r="L321" s="62"/>
      <c r="M321" s="210"/>
      <c r="N321" s="43"/>
      <c r="O321" s="43"/>
      <c r="P321" s="43"/>
      <c r="Q321" s="43"/>
      <c r="R321" s="43"/>
      <c r="S321" s="43"/>
      <c r="T321" s="79"/>
      <c r="AT321" s="25" t="s">
        <v>151</v>
      </c>
      <c r="AU321" s="25" t="s">
        <v>83</v>
      </c>
    </row>
    <row r="322" spans="2:65" s="1" customFormat="1" ht="22.5" customHeight="1">
      <c r="B322" s="42"/>
      <c r="C322" s="250" t="s">
        <v>506</v>
      </c>
      <c r="D322" s="250" t="s">
        <v>196</v>
      </c>
      <c r="E322" s="251" t="s">
        <v>203</v>
      </c>
      <c r="F322" s="252" t="s">
        <v>507</v>
      </c>
      <c r="G322" s="253" t="s">
        <v>353</v>
      </c>
      <c r="H322" s="254">
        <v>6</v>
      </c>
      <c r="I322" s="255"/>
      <c r="J322" s="256">
        <f>ROUND(I322*H322,2)</f>
        <v>0</v>
      </c>
      <c r="K322" s="252" t="s">
        <v>23</v>
      </c>
      <c r="L322" s="257"/>
      <c r="M322" s="258" t="s">
        <v>23</v>
      </c>
      <c r="N322" s="259" t="s">
        <v>44</v>
      </c>
      <c r="O322" s="43"/>
      <c r="P322" s="205">
        <f>O322*H322</f>
        <v>0</v>
      </c>
      <c r="Q322" s="205">
        <v>0</v>
      </c>
      <c r="R322" s="205">
        <f>Q322*H322</f>
        <v>0</v>
      </c>
      <c r="S322" s="205">
        <v>0</v>
      </c>
      <c r="T322" s="206">
        <f>S322*H322</f>
        <v>0</v>
      </c>
      <c r="AR322" s="25" t="s">
        <v>374</v>
      </c>
      <c r="AT322" s="25" t="s">
        <v>196</v>
      </c>
      <c r="AU322" s="25" t="s">
        <v>83</v>
      </c>
      <c r="AY322" s="25" t="s">
        <v>138</v>
      </c>
      <c r="BE322" s="207">
        <f>IF(N322="základní",J322,0)</f>
        <v>0</v>
      </c>
      <c r="BF322" s="207">
        <f>IF(N322="snížená",J322,0)</f>
        <v>0</v>
      </c>
      <c r="BG322" s="207">
        <f>IF(N322="zákl. přenesená",J322,0)</f>
        <v>0</v>
      </c>
      <c r="BH322" s="207">
        <f>IF(N322="sníž. přenesená",J322,0)</f>
        <v>0</v>
      </c>
      <c r="BI322" s="207">
        <f>IF(N322="nulová",J322,0)</f>
        <v>0</v>
      </c>
      <c r="BJ322" s="25" t="s">
        <v>81</v>
      </c>
      <c r="BK322" s="207">
        <f>ROUND(I322*H322,2)</f>
        <v>0</v>
      </c>
      <c r="BL322" s="25" t="s">
        <v>248</v>
      </c>
      <c r="BM322" s="25" t="s">
        <v>508</v>
      </c>
    </row>
    <row r="323" spans="2:65" s="1" customFormat="1" ht="13.5">
      <c r="B323" s="42"/>
      <c r="C323" s="64"/>
      <c r="D323" s="236" t="s">
        <v>151</v>
      </c>
      <c r="E323" s="64"/>
      <c r="F323" s="263" t="s">
        <v>509</v>
      </c>
      <c r="G323" s="64"/>
      <c r="H323" s="64"/>
      <c r="I323" s="164"/>
      <c r="J323" s="64"/>
      <c r="K323" s="64"/>
      <c r="L323" s="62"/>
      <c r="M323" s="210"/>
      <c r="N323" s="43"/>
      <c r="O323" s="43"/>
      <c r="P323" s="43"/>
      <c r="Q323" s="43"/>
      <c r="R323" s="43"/>
      <c r="S323" s="43"/>
      <c r="T323" s="79"/>
      <c r="AT323" s="25" t="s">
        <v>151</v>
      </c>
      <c r="AU323" s="25" t="s">
        <v>83</v>
      </c>
    </row>
    <row r="324" spans="2:65" s="1" customFormat="1" ht="22.5" customHeight="1">
      <c r="B324" s="42"/>
      <c r="C324" s="250" t="s">
        <v>510</v>
      </c>
      <c r="D324" s="250" t="s">
        <v>196</v>
      </c>
      <c r="E324" s="251" t="s">
        <v>214</v>
      </c>
      <c r="F324" s="252" t="s">
        <v>511</v>
      </c>
      <c r="G324" s="253" t="s">
        <v>353</v>
      </c>
      <c r="H324" s="254">
        <v>3</v>
      </c>
      <c r="I324" s="255"/>
      <c r="J324" s="256">
        <f>ROUND(I324*H324,2)</f>
        <v>0</v>
      </c>
      <c r="K324" s="252" t="s">
        <v>23</v>
      </c>
      <c r="L324" s="257"/>
      <c r="M324" s="258" t="s">
        <v>23</v>
      </c>
      <c r="N324" s="259" t="s">
        <v>44</v>
      </c>
      <c r="O324" s="43"/>
      <c r="P324" s="205">
        <f>O324*H324</f>
        <v>0</v>
      </c>
      <c r="Q324" s="205">
        <v>0</v>
      </c>
      <c r="R324" s="205">
        <f>Q324*H324</f>
        <v>0</v>
      </c>
      <c r="S324" s="205">
        <v>0</v>
      </c>
      <c r="T324" s="206">
        <f>S324*H324</f>
        <v>0</v>
      </c>
      <c r="AR324" s="25" t="s">
        <v>374</v>
      </c>
      <c r="AT324" s="25" t="s">
        <v>196</v>
      </c>
      <c r="AU324" s="25" t="s">
        <v>83</v>
      </c>
      <c r="AY324" s="25" t="s">
        <v>138</v>
      </c>
      <c r="BE324" s="207">
        <f>IF(N324="základní",J324,0)</f>
        <v>0</v>
      </c>
      <c r="BF324" s="207">
        <f>IF(N324="snížená",J324,0)</f>
        <v>0</v>
      </c>
      <c r="BG324" s="207">
        <f>IF(N324="zákl. přenesená",J324,0)</f>
        <v>0</v>
      </c>
      <c r="BH324" s="207">
        <f>IF(N324="sníž. přenesená",J324,0)</f>
        <v>0</v>
      </c>
      <c r="BI324" s="207">
        <f>IF(N324="nulová",J324,0)</f>
        <v>0</v>
      </c>
      <c r="BJ324" s="25" t="s">
        <v>81</v>
      </c>
      <c r="BK324" s="207">
        <f>ROUND(I324*H324,2)</f>
        <v>0</v>
      </c>
      <c r="BL324" s="25" t="s">
        <v>248</v>
      </c>
      <c r="BM324" s="25" t="s">
        <v>512</v>
      </c>
    </row>
    <row r="325" spans="2:65" s="1" customFormat="1" ht="13.5">
      <c r="B325" s="42"/>
      <c r="C325" s="64"/>
      <c r="D325" s="236" t="s">
        <v>151</v>
      </c>
      <c r="E325" s="64"/>
      <c r="F325" s="263" t="s">
        <v>513</v>
      </c>
      <c r="G325" s="64"/>
      <c r="H325" s="64"/>
      <c r="I325" s="164"/>
      <c r="J325" s="64"/>
      <c r="K325" s="64"/>
      <c r="L325" s="62"/>
      <c r="M325" s="210"/>
      <c r="N325" s="43"/>
      <c r="O325" s="43"/>
      <c r="P325" s="43"/>
      <c r="Q325" s="43"/>
      <c r="R325" s="43"/>
      <c r="S325" s="43"/>
      <c r="T325" s="79"/>
      <c r="AT325" s="25" t="s">
        <v>151</v>
      </c>
      <c r="AU325" s="25" t="s">
        <v>83</v>
      </c>
    </row>
    <row r="326" spans="2:65" s="1" customFormat="1" ht="22.5" customHeight="1">
      <c r="B326" s="42"/>
      <c r="C326" s="250" t="s">
        <v>514</v>
      </c>
      <c r="D326" s="250" t="s">
        <v>196</v>
      </c>
      <c r="E326" s="251" t="s">
        <v>239</v>
      </c>
      <c r="F326" s="252" t="s">
        <v>515</v>
      </c>
      <c r="G326" s="253" t="s">
        <v>353</v>
      </c>
      <c r="H326" s="254">
        <v>4</v>
      </c>
      <c r="I326" s="255"/>
      <c r="J326" s="256">
        <f>ROUND(I326*H326,2)</f>
        <v>0</v>
      </c>
      <c r="K326" s="252" t="s">
        <v>23</v>
      </c>
      <c r="L326" s="257"/>
      <c r="M326" s="258" t="s">
        <v>23</v>
      </c>
      <c r="N326" s="259" t="s">
        <v>44</v>
      </c>
      <c r="O326" s="43"/>
      <c r="P326" s="205">
        <f>O326*H326</f>
        <v>0</v>
      </c>
      <c r="Q326" s="205">
        <v>0</v>
      </c>
      <c r="R326" s="205">
        <f>Q326*H326</f>
        <v>0</v>
      </c>
      <c r="S326" s="205">
        <v>0</v>
      </c>
      <c r="T326" s="206">
        <f>S326*H326</f>
        <v>0</v>
      </c>
      <c r="AR326" s="25" t="s">
        <v>374</v>
      </c>
      <c r="AT326" s="25" t="s">
        <v>196</v>
      </c>
      <c r="AU326" s="25" t="s">
        <v>83</v>
      </c>
      <c r="AY326" s="25" t="s">
        <v>138</v>
      </c>
      <c r="BE326" s="207">
        <f>IF(N326="základní",J326,0)</f>
        <v>0</v>
      </c>
      <c r="BF326" s="207">
        <f>IF(N326="snížená",J326,0)</f>
        <v>0</v>
      </c>
      <c r="BG326" s="207">
        <f>IF(N326="zákl. přenesená",J326,0)</f>
        <v>0</v>
      </c>
      <c r="BH326" s="207">
        <f>IF(N326="sníž. přenesená",J326,0)</f>
        <v>0</v>
      </c>
      <c r="BI326" s="207">
        <f>IF(N326="nulová",J326,0)</f>
        <v>0</v>
      </c>
      <c r="BJ326" s="25" t="s">
        <v>81</v>
      </c>
      <c r="BK326" s="207">
        <f>ROUND(I326*H326,2)</f>
        <v>0</v>
      </c>
      <c r="BL326" s="25" t="s">
        <v>248</v>
      </c>
      <c r="BM326" s="25" t="s">
        <v>516</v>
      </c>
    </row>
    <row r="327" spans="2:65" s="1" customFormat="1" ht="13.5">
      <c r="B327" s="42"/>
      <c r="C327" s="64"/>
      <c r="D327" s="236" t="s">
        <v>151</v>
      </c>
      <c r="E327" s="64"/>
      <c r="F327" s="263" t="s">
        <v>517</v>
      </c>
      <c r="G327" s="64"/>
      <c r="H327" s="64"/>
      <c r="I327" s="164"/>
      <c r="J327" s="64"/>
      <c r="K327" s="64"/>
      <c r="L327" s="62"/>
      <c r="M327" s="210"/>
      <c r="N327" s="43"/>
      <c r="O327" s="43"/>
      <c r="P327" s="43"/>
      <c r="Q327" s="43"/>
      <c r="R327" s="43"/>
      <c r="S327" s="43"/>
      <c r="T327" s="79"/>
      <c r="AT327" s="25" t="s">
        <v>151</v>
      </c>
      <c r="AU327" s="25" t="s">
        <v>83</v>
      </c>
    </row>
    <row r="328" spans="2:65" s="1" customFormat="1" ht="22.5" customHeight="1">
      <c r="B328" s="42"/>
      <c r="C328" s="250" t="s">
        <v>518</v>
      </c>
      <c r="D328" s="250" t="s">
        <v>196</v>
      </c>
      <c r="E328" s="251" t="s">
        <v>519</v>
      </c>
      <c r="F328" s="252" t="s">
        <v>520</v>
      </c>
      <c r="G328" s="253" t="s">
        <v>353</v>
      </c>
      <c r="H328" s="254">
        <v>4</v>
      </c>
      <c r="I328" s="255"/>
      <c r="J328" s="256">
        <f>ROUND(I328*H328,2)</f>
        <v>0</v>
      </c>
      <c r="K328" s="252" t="s">
        <v>23</v>
      </c>
      <c r="L328" s="257"/>
      <c r="M328" s="258" t="s">
        <v>23</v>
      </c>
      <c r="N328" s="259" t="s">
        <v>44</v>
      </c>
      <c r="O328" s="43"/>
      <c r="P328" s="205">
        <f>O328*H328</f>
        <v>0</v>
      </c>
      <c r="Q328" s="205">
        <v>0</v>
      </c>
      <c r="R328" s="205">
        <f>Q328*H328</f>
        <v>0</v>
      </c>
      <c r="S328" s="205">
        <v>0</v>
      </c>
      <c r="T328" s="206">
        <f>S328*H328</f>
        <v>0</v>
      </c>
      <c r="AR328" s="25" t="s">
        <v>374</v>
      </c>
      <c r="AT328" s="25" t="s">
        <v>196</v>
      </c>
      <c r="AU328" s="25" t="s">
        <v>83</v>
      </c>
      <c r="AY328" s="25" t="s">
        <v>138</v>
      </c>
      <c r="BE328" s="207">
        <f>IF(N328="základní",J328,0)</f>
        <v>0</v>
      </c>
      <c r="BF328" s="207">
        <f>IF(N328="snížená",J328,0)</f>
        <v>0</v>
      </c>
      <c r="BG328" s="207">
        <f>IF(N328="zákl. přenesená",J328,0)</f>
        <v>0</v>
      </c>
      <c r="BH328" s="207">
        <f>IF(N328="sníž. přenesená",J328,0)</f>
        <v>0</v>
      </c>
      <c r="BI328" s="207">
        <f>IF(N328="nulová",J328,0)</f>
        <v>0</v>
      </c>
      <c r="BJ328" s="25" t="s">
        <v>81</v>
      </c>
      <c r="BK328" s="207">
        <f>ROUND(I328*H328,2)</f>
        <v>0</v>
      </c>
      <c r="BL328" s="25" t="s">
        <v>248</v>
      </c>
      <c r="BM328" s="25" t="s">
        <v>521</v>
      </c>
    </row>
    <row r="329" spans="2:65" s="1" customFormat="1" ht="13.5">
      <c r="B329" s="42"/>
      <c r="C329" s="64"/>
      <c r="D329" s="236" t="s">
        <v>151</v>
      </c>
      <c r="E329" s="64"/>
      <c r="F329" s="263" t="s">
        <v>517</v>
      </c>
      <c r="G329" s="64"/>
      <c r="H329" s="64"/>
      <c r="I329" s="164"/>
      <c r="J329" s="64"/>
      <c r="K329" s="64"/>
      <c r="L329" s="62"/>
      <c r="M329" s="210"/>
      <c r="N329" s="43"/>
      <c r="O329" s="43"/>
      <c r="P329" s="43"/>
      <c r="Q329" s="43"/>
      <c r="R329" s="43"/>
      <c r="S329" s="43"/>
      <c r="T329" s="79"/>
      <c r="AT329" s="25" t="s">
        <v>151</v>
      </c>
      <c r="AU329" s="25" t="s">
        <v>83</v>
      </c>
    </row>
    <row r="330" spans="2:65" s="1" customFormat="1" ht="22.5" customHeight="1">
      <c r="B330" s="42"/>
      <c r="C330" s="250" t="s">
        <v>522</v>
      </c>
      <c r="D330" s="250" t="s">
        <v>196</v>
      </c>
      <c r="E330" s="251" t="s">
        <v>10</v>
      </c>
      <c r="F330" s="252" t="s">
        <v>523</v>
      </c>
      <c r="G330" s="253" t="s">
        <v>353</v>
      </c>
      <c r="H330" s="254">
        <v>4</v>
      </c>
      <c r="I330" s="255"/>
      <c r="J330" s="256">
        <f>ROUND(I330*H330,2)</f>
        <v>0</v>
      </c>
      <c r="K330" s="252" t="s">
        <v>23</v>
      </c>
      <c r="L330" s="257"/>
      <c r="M330" s="258" t="s">
        <v>23</v>
      </c>
      <c r="N330" s="259" t="s">
        <v>44</v>
      </c>
      <c r="O330" s="43"/>
      <c r="P330" s="205">
        <f>O330*H330</f>
        <v>0</v>
      </c>
      <c r="Q330" s="205">
        <v>0</v>
      </c>
      <c r="R330" s="205">
        <f>Q330*H330</f>
        <v>0</v>
      </c>
      <c r="S330" s="205">
        <v>0</v>
      </c>
      <c r="T330" s="206">
        <f>S330*H330</f>
        <v>0</v>
      </c>
      <c r="AR330" s="25" t="s">
        <v>374</v>
      </c>
      <c r="AT330" s="25" t="s">
        <v>196</v>
      </c>
      <c r="AU330" s="25" t="s">
        <v>83</v>
      </c>
      <c r="AY330" s="25" t="s">
        <v>138</v>
      </c>
      <c r="BE330" s="207">
        <f>IF(N330="základní",J330,0)</f>
        <v>0</v>
      </c>
      <c r="BF330" s="207">
        <f>IF(N330="snížená",J330,0)</f>
        <v>0</v>
      </c>
      <c r="BG330" s="207">
        <f>IF(N330="zákl. přenesená",J330,0)</f>
        <v>0</v>
      </c>
      <c r="BH330" s="207">
        <f>IF(N330="sníž. přenesená",J330,0)</f>
        <v>0</v>
      </c>
      <c r="BI330" s="207">
        <f>IF(N330="nulová",J330,0)</f>
        <v>0</v>
      </c>
      <c r="BJ330" s="25" t="s">
        <v>81</v>
      </c>
      <c r="BK330" s="207">
        <f>ROUND(I330*H330,2)</f>
        <v>0</v>
      </c>
      <c r="BL330" s="25" t="s">
        <v>248</v>
      </c>
      <c r="BM330" s="25" t="s">
        <v>524</v>
      </c>
    </row>
    <row r="331" spans="2:65" s="1" customFormat="1" ht="13.5">
      <c r="B331" s="42"/>
      <c r="C331" s="64"/>
      <c r="D331" s="236" t="s">
        <v>151</v>
      </c>
      <c r="E331" s="64"/>
      <c r="F331" s="263" t="s">
        <v>525</v>
      </c>
      <c r="G331" s="64"/>
      <c r="H331" s="64"/>
      <c r="I331" s="164"/>
      <c r="J331" s="64"/>
      <c r="K331" s="64"/>
      <c r="L331" s="62"/>
      <c r="M331" s="210"/>
      <c r="N331" s="43"/>
      <c r="O331" s="43"/>
      <c r="P331" s="43"/>
      <c r="Q331" s="43"/>
      <c r="R331" s="43"/>
      <c r="S331" s="43"/>
      <c r="T331" s="79"/>
      <c r="AT331" s="25" t="s">
        <v>151</v>
      </c>
      <c r="AU331" s="25" t="s">
        <v>83</v>
      </c>
    </row>
    <row r="332" spans="2:65" s="1" customFormat="1" ht="22.5" customHeight="1">
      <c r="B332" s="42"/>
      <c r="C332" s="250" t="s">
        <v>526</v>
      </c>
      <c r="D332" s="250" t="s">
        <v>196</v>
      </c>
      <c r="E332" s="251" t="s">
        <v>527</v>
      </c>
      <c r="F332" s="252" t="s">
        <v>528</v>
      </c>
      <c r="G332" s="253" t="s">
        <v>353</v>
      </c>
      <c r="H332" s="254">
        <v>4</v>
      </c>
      <c r="I332" s="255"/>
      <c r="J332" s="256">
        <f>ROUND(I332*H332,2)</f>
        <v>0</v>
      </c>
      <c r="K332" s="252" t="s">
        <v>23</v>
      </c>
      <c r="L332" s="257"/>
      <c r="M332" s="258" t="s">
        <v>23</v>
      </c>
      <c r="N332" s="259" t="s">
        <v>44</v>
      </c>
      <c r="O332" s="43"/>
      <c r="P332" s="205">
        <f>O332*H332</f>
        <v>0</v>
      </c>
      <c r="Q332" s="205">
        <v>0</v>
      </c>
      <c r="R332" s="205">
        <f>Q332*H332</f>
        <v>0</v>
      </c>
      <c r="S332" s="205">
        <v>0</v>
      </c>
      <c r="T332" s="206">
        <f>S332*H332</f>
        <v>0</v>
      </c>
      <c r="AR332" s="25" t="s">
        <v>374</v>
      </c>
      <c r="AT332" s="25" t="s">
        <v>196</v>
      </c>
      <c r="AU332" s="25" t="s">
        <v>83</v>
      </c>
      <c r="AY332" s="25" t="s">
        <v>138</v>
      </c>
      <c r="BE332" s="207">
        <f>IF(N332="základní",J332,0)</f>
        <v>0</v>
      </c>
      <c r="BF332" s="207">
        <f>IF(N332="snížená",J332,0)</f>
        <v>0</v>
      </c>
      <c r="BG332" s="207">
        <f>IF(N332="zákl. přenesená",J332,0)</f>
        <v>0</v>
      </c>
      <c r="BH332" s="207">
        <f>IF(N332="sníž. přenesená",J332,0)</f>
        <v>0</v>
      </c>
      <c r="BI332" s="207">
        <f>IF(N332="nulová",J332,0)</f>
        <v>0</v>
      </c>
      <c r="BJ332" s="25" t="s">
        <v>81</v>
      </c>
      <c r="BK332" s="207">
        <f>ROUND(I332*H332,2)</f>
        <v>0</v>
      </c>
      <c r="BL332" s="25" t="s">
        <v>248</v>
      </c>
      <c r="BM332" s="25" t="s">
        <v>529</v>
      </c>
    </row>
    <row r="333" spans="2:65" s="1" customFormat="1" ht="13.5">
      <c r="B333" s="42"/>
      <c r="C333" s="64"/>
      <c r="D333" s="236" t="s">
        <v>151</v>
      </c>
      <c r="E333" s="64"/>
      <c r="F333" s="263" t="s">
        <v>525</v>
      </c>
      <c r="G333" s="64"/>
      <c r="H333" s="64"/>
      <c r="I333" s="164"/>
      <c r="J333" s="64"/>
      <c r="K333" s="64"/>
      <c r="L333" s="62"/>
      <c r="M333" s="210"/>
      <c r="N333" s="43"/>
      <c r="O333" s="43"/>
      <c r="P333" s="43"/>
      <c r="Q333" s="43"/>
      <c r="R333" s="43"/>
      <c r="S333" s="43"/>
      <c r="T333" s="79"/>
      <c r="AT333" s="25" t="s">
        <v>151</v>
      </c>
      <c r="AU333" s="25" t="s">
        <v>83</v>
      </c>
    </row>
    <row r="334" spans="2:65" s="1" customFormat="1" ht="22.5" customHeight="1">
      <c r="B334" s="42"/>
      <c r="C334" s="250" t="s">
        <v>141</v>
      </c>
      <c r="D334" s="250" t="s">
        <v>196</v>
      </c>
      <c r="E334" s="251" t="s">
        <v>248</v>
      </c>
      <c r="F334" s="252" t="s">
        <v>530</v>
      </c>
      <c r="G334" s="253" t="s">
        <v>353</v>
      </c>
      <c r="H334" s="254">
        <v>4</v>
      </c>
      <c r="I334" s="255"/>
      <c r="J334" s="256">
        <f>ROUND(I334*H334,2)</f>
        <v>0</v>
      </c>
      <c r="K334" s="252" t="s">
        <v>23</v>
      </c>
      <c r="L334" s="257"/>
      <c r="M334" s="258" t="s">
        <v>23</v>
      </c>
      <c r="N334" s="259" t="s">
        <v>44</v>
      </c>
      <c r="O334" s="43"/>
      <c r="P334" s="205">
        <f>O334*H334</f>
        <v>0</v>
      </c>
      <c r="Q334" s="205">
        <v>0</v>
      </c>
      <c r="R334" s="205">
        <f>Q334*H334</f>
        <v>0</v>
      </c>
      <c r="S334" s="205">
        <v>0</v>
      </c>
      <c r="T334" s="206">
        <f>S334*H334</f>
        <v>0</v>
      </c>
      <c r="AR334" s="25" t="s">
        <v>374</v>
      </c>
      <c r="AT334" s="25" t="s">
        <v>196</v>
      </c>
      <c r="AU334" s="25" t="s">
        <v>83</v>
      </c>
      <c r="AY334" s="25" t="s">
        <v>138</v>
      </c>
      <c r="BE334" s="207">
        <f>IF(N334="základní",J334,0)</f>
        <v>0</v>
      </c>
      <c r="BF334" s="207">
        <f>IF(N334="snížená",J334,0)</f>
        <v>0</v>
      </c>
      <c r="BG334" s="207">
        <f>IF(N334="zákl. přenesená",J334,0)</f>
        <v>0</v>
      </c>
      <c r="BH334" s="207">
        <f>IF(N334="sníž. přenesená",J334,0)</f>
        <v>0</v>
      </c>
      <c r="BI334" s="207">
        <f>IF(N334="nulová",J334,0)</f>
        <v>0</v>
      </c>
      <c r="BJ334" s="25" t="s">
        <v>81</v>
      </c>
      <c r="BK334" s="207">
        <f>ROUND(I334*H334,2)</f>
        <v>0</v>
      </c>
      <c r="BL334" s="25" t="s">
        <v>248</v>
      </c>
      <c r="BM334" s="25" t="s">
        <v>531</v>
      </c>
    </row>
    <row r="335" spans="2:65" s="1" customFormat="1" ht="13.5">
      <c r="B335" s="42"/>
      <c r="C335" s="64"/>
      <c r="D335" s="236" t="s">
        <v>151</v>
      </c>
      <c r="E335" s="64"/>
      <c r="F335" s="263" t="s">
        <v>525</v>
      </c>
      <c r="G335" s="64"/>
      <c r="H335" s="64"/>
      <c r="I335" s="164"/>
      <c r="J335" s="64"/>
      <c r="K335" s="64"/>
      <c r="L335" s="62"/>
      <c r="M335" s="210"/>
      <c r="N335" s="43"/>
      <c r="O335" s="43"/>
      <c r="P335" s="43"/>
      <c r="Q335" s="43"/>
      <c r="R335" s="43"/>
      <c r="S335" s="43"/>
      <c r="T335" s="79"/>
      <c r="AT335" s="25" t="s">
        <v>151</v>
      </c>
      <c r="AU335" s="25" t="s">
        <v>83</v>
      </c>
    </row>
    <row r="336" spans="2:65" s="1" customFormat="1" ht="22.5" customHeight="1">
      <c r="B336" s="42"/>
      <c r="C336" s="250" t="s">
        <v>187</v>
      </c>
      <c r="D336" s="250" t="s">
        <v>196</v>
      </c>
      <c r="E336" s="251" t="s">
        <v>532</v>
      </c>
      <c r="F336" s="252" t="s">
        <v>533</v>
      </c>
      <c r="G336" s="253" t="s">
        <v>353</v>
      </c>
      <c r="H336" s="254">
        <v>4</v>
      </c>
      <c r="I336" s="255"/>
      <c r="J336" s="256">
        <f>ROUND(I336*H336,2)</f>
        <v>0</v>
      </c>
      <c r="K336" s="252" t="s">
        <v>23</v>
      </c>
      <c r="L336" s="257"/>
      <c r="M336" s="258" t="s">
        <v>23</v>
      </c>
      <c r="N336" s="259" t="s">
        <v>44</v>
      </c>
      <c r="O336" s="43"/>
      <c r="P336" s="205">
        <f>O336*H336</f>
        <v>0</v>
      </c>
      <c r="Q336" s="205">
        <v>0</v>
      </c>
      <c r="R336" s="205">
        <f>Q336*H336</f>
        <v>0</v>
      </c>
      <c r="S336" s="205">
        <v>0</v>
      </c>
      <c r="T336" s="206">
        <f>S336*H336</f>
        <v>0</v>
      </c>
      <c r="AR336" s="25" t="s">
        <v>374</v>
      </c>
      <c r="AT336" s="25" t="s">
        <v>196</v>
      </c>
      <c r="AU336" s="25" t="s">
        <v>83</v>
      </c>
      <c r="AY336" s="25" t="s">
        <v>138</v>
      </c>
      <c r="BE336" s="207">
        <f>IF(N336="základní",J336,0)</f>
        <v>0</v>
      </c>
      <c r="BF336" s="207">
        <f>IF(N336="snížená",J336,0)</f>
        <v>0</v>
      </c>
      <c r="BG336" s="207">
        <f>IF(N336="zákl. přenesená",J336,0)</f>
        <v>0</v>
      </c>
      <c r="BH336" s="207">
        <f>IF(N336="sníž. přenesená",J336,0)</f>
        <v>0</v>
      </c>
      <c r="BI336" s="207">
        <f>IF(N336="nulová",J336,0)</f>
        <v>0</v>
      </c>
      <c r="BJ336" s="25" t="s">
        <v>81</v>
      </c>
      <c r="BK336" s="207">
        <f>ROUND(I336*H336,2)</f>
        <v>0</v>
      </c>
      <c r="BL336" s="25" t="s">
        <v>248</v>
      </c>
      <c r="BM336" s="25" t="s">
        <v>534</v>
      </c>
    </row>
    <row r="337" spans="2:65" s="1" customFormat="1" ht="13.5">
      <c r="B337" s="42"/>
      <c r="C337" s="64"/>
      <c r="D337" s="236" t="s">
        <v>151</v>
      </c>
      <c r="E337" s="64"/>
      <c r="F337" s="263" t="s">
        <v>525</v>
      </c>
      <c r="G337" s="64"/>
      <c r="H337" s="64"/>
      <c r="I337" s="164"/>
      <c r="J337" s="64"/>
      <c r="K337" s="64"/>
      <c r="L337" s="62"/>
      <c r="M337" s="210"/>
      <c r="N337" s="43"/>
      <c r="O337" s="43"/>
      <c r="P337" s="43"/>
      <c r="Q337" s="43"/>
      <c r="R337" s="43"/>
      <c r="S337" s="43"/>
      <c r="T337" s="79"/>
      <c r="AT337" s="25" t="s">
        <v>151</v>
      </c>
      <c r="AU337" s="25" t="s">
        <v>83</v>
      </c>
    </row>
    <row r="338" spans="2:65" s="1" customFormat="1" ht="22.5" customHeight="1">
      <c r="B338" s="42"/>
      <c r="C338" s="250" t="s">
        <v>201</v>
      </c>
      <c r="D338" s="250" t="s">
        <v>196</v>
      </c>
      <c r="E338" s="251" t="s">
        <v>315</v>
      </c>
      <c r="F338" s="252" t="s">
        <v>535</v>
      </c>
      <c r="G338" s="253" t="s">
        <v>353</v>
      </c>
      <c r="H338" s="254">
        <v>4</v>
      </c>
      <c r="I338" s="255"/>
      <c r="J338" s="256">
        <f>ROUND(I338*H338,2)</f>
        <v>0</v>
      </c>
      <c r="K338" s="252" t="s">
        <v>23</v>
      </c>
      <c r="L338" s="257"/>
      <c r="M338" s="258" t="s">
        <v>23</v>
      </c>
      <c r="N338" s="259" t="s">
        <v>44</v>
      </c>
      <c r="O338" s="43"/>
      <c r="P338" s="205">
        <f>O338*H338</f>
        <v>0</v>
      </c>
      <c r="Q338" s="205">
        <v>0</v>
      </c>
      <c r="R338" s="205">
        <f>Q338*H338</f>
        <v>0</v>
      </c>
      <c r="S338" s="205">
        <v>0</v>
      </c>
      <c r="T338" s="206">
        <f>S338*H338</f>
        <v>0</v>
      </c>
      <c r="AR338" s="25" t="s">
        <v>374</v>
      </c>
      <c r="AT338" s="25" t="s">
        <v>196</v>
      </c>
      <c r="AU338" s="25" t="s">
        <v>83</v>
      </c>
      <c r="AY338" s="25" t="s">
        <v>138</v>
      </c>
      <c r="BE338" s="207">
        <f>IF(N338="základní",J338,0)</f>
        <v>0</v>
      </c>
      <c r="BF338" s="207">
        <f>IF(N338="snížená",J338,0)</f>
        <v>0</v>
      </c>
      <c r="BG338" s="207">
        <f>IF(N338="zákl. přenesená",J338,0)</f>
        <v>0</v>
      </c>
      <c r="BH338" s="207">
        <f>IF(N338="sníž. přenesená",J338,0)</f>
        <v>0</v>
      </c>
      <c r="BI338" s="207">
        <f>IF(N338="nulová",J338,0)</f>
        <v>0</v>
      </c>
      <c r="BJ338" s="25" t="s">
        <v>81</v>
      </c>
      <c r="BK338" s="207">
        <f>ROUND(I338*H338,2)</f>
        <v>0</v>
      </c>
      <c r="BL338" s="25" t="s">
        <v>248</v>
      </c>
      <c r="BM338" s="25" t="s">
        <v>536</v>
      </c>
    </row>
    <row r="339" spans="2:65" s="1" customFormat="1" ht="13.5">
      <c r="B339" s="42"/>
      <c r="C339" s="64"/>
      <c r="D339" s="236" t="s">
        <v>151</v>
      </c>
      <c r="E339" s="64"/>
      <c r="F339" s="263" t="s">
        <v>537</v>
      </c>
      <c r="G339" s="64"/>
      <c r="H339" s="64"/>
      <c r="I339" s="164"/>
      <c r="J339" s="64"/>
      <c r="K339" s="64"/>
      <c r="L339" s="62"/>
      <c r="M339" s="210"/>
      <c r="N339" s="43"/>
      <c r="O339" s="43"/>
      <c r="P339" s="43"/>
      <c r="Q339" s="43"/>
      <c r="R339" s="43"/>
      <c r="S339" s="43"/>
      <c r="T339" s="79"/>
      <c r="AT339" s="25" t="s">
        <v>151</v>
      </c>
      <c r="AU339" s="25" t="s">
        <v>83</v>
      </c>
    </row>
    <row r="340" spans="2:65" s="1" customFormat="1" ht="22.5" customHeight="1">
      <c r="B340" s="42"/>
      <c r="C340" s="250" t="s">
        <v>538</v>
      </c>
      <c r="D340" s="250" t="s">
        <v>196</v>
      </c>
      <c r="E340" s="251" t="s">
        <v>322</v>
      </c>
      <c r="F340" s="252" t="s">
        <v>539</v>
      </c>
      <c r="G340" s="253" t="s">
        <v>353</v>
      </c>
      <c r="H340" s="254">
        <v>12</v>
      </c>
      <c r="I340" s="255"/>
      <c r="J340" s="256">
        <f>ROUND(I340*H340,2)</f>
        <v>0</v>
      </c>
      <c r="K340" s="252" t="s">
        <v>23</v>
      </c>
      <c r="L340" s="257"/>
      <c r="M340" s="258" t="s">
        <v>23</v>
      </c>
      <c r="N340" s="259" t="s">
        <v>44</v>
      </c>
      <c r="O340" s="43"/>
      <c r="P340" s="205">
        <f>O340*H340</f>
        <v>0</v>
      </c>
      <c r="Q340" s="205">
        <v>0</v>
      </c>
      <c r="R340" s="205">
        <f>Q340*H340</f>
        <v>0</v>
      </c>
      <c r="S340" s="205">
        <v>0</v>
      </c>
      <c r="T340" s="206">
        <f>S340*H340</f>
        <v>0</v>
      </c>
      <c r="AR340" s="25" t="s">
        <v>374</v>
      </c>
      <c r="AT340" s="25" t="s">
        <v>196</v>
      </c>
      <c r="AU340" s="25" t="s">
        <v>83</v>
      </c>
      <c r="AY340" s="25" t="s">
        <v>138</v>
      </c>
      <c r="BE340" s="207">
        <f>IF(N340="základní",J340,0)</f>
        <v>0</v>
      </c>
      <c r="BF340" s="207">
        <f>IF(N340="snížená",J340,0)</f>
        <v>0</v>
      </c>
      <c r="BG340" s="207">
        <f>IF(N340="zákl. přenesená",J340,0)</f>
        <v>0</v>
      </c>
      <c r="BH340" s="207">
        <f>IF(N340="sníž. přenesená",J340,0)</f>
        <v>0</v>
      </c>
      <c r="BI340" s="207">
        <f>IF(N340="nulová",J340,0)</f>
        <v>0</v>
      </c>
      <c r="BJ340" s="25" t="s">
        <v>81</v>
      </c>
      <c r="BK340" s="207">
        <f>ROUND(I340*H340,2)</f>
        <v>0</v>
      </c>
      <c r="BL340" s="25" t="s">
        <v>248</v>
      </c>
      <c r="BM340" s="25" t="s">
        <v>540</v>
      </c>
    </row>
    <row r="341" spans="2:65" s="1" customFormat="1" ht="13.5">
      <c r="B341" s="42"/>
      <c r="C341" s="64"/>
      <c r="D341" s="236" t="s">
        <v>151</v>
      </c>
      <c r="E341" s="64"/>
      <c r="F341" s="263" t="s">
        <v>541</v>
      </c>
      <c r="G341" s="64"/>
      <c r="H341" s="64"/>
      <c r="I341" s="164"/>
      <c r="J341" s="64"/>
      <c r="K341" s="64"/>
      <c r="L341" s="62"/>
      <c r="M341" s="210"/>
      <c r="N341" s="43"/>
      <c r="O341" s="43"/>
      <c r="P341" s="43"/>
      <c r="Q341" s="43"/>
      <c r="R341" s="43"/>
      <c r="S341" s="43"/>
      <c r="T341" s="79"/>
      <c r="AT341" s="25" t="s">
        <v>151</v>
      </c>
      <c r="AU341" s="25" t="s">
        <v>83</v>
      </c>
    </row>
    <row r="342" spans="2:65" s="1" customFormat="1" ht="22.5" customHeight="1">
      <c r="B342" s="42"/>
      <c r="C342" s="250" t="s">
        <v>542</v>
      </c>
      <c r="D342" s="250" t="s">
        <v>196</v>
      </c>
      <c r="E342" s="251" t="s">
        <v>327</v>
      </c>
      <c r="F342" s="252" t="s">
        <v>543</v>
      </c>
      <c r="G342" s="253" t="s">
        <v>353</v>
      </c>
      <c r="H342" s="254">
        <v>4</v>
      </c>
      <c r="I342" s="255"/>
      <c r="J342" s="256">
        <f>ROUND(I342*H342,2)</f>
        <v>0</v>
      </c>
      <c r="K342" s="252" t="s">
        <v>23</v>
      </c>
      <c r="L342" s="257"/>
      <c r="M342" s="258" t="s">
        <v>23</v>
      </c>
      <c r="N342" s="259" t="s">
        <v>44</v>
      </c>
      <c r="O342" s="43"/>
      <c r="P342" s="205">
        <f>O342*H342</f>
        <v>0</v>
      </c>
      <c r="Q342" s="205">
        <v>0</v>
      </c>
      <c r="R342" s="205">
        <f>Q342*H342</f>
        <v>0</v>
      </c>
      <c r="S342" s="205">
        <v>0</v>
      </c>
      <c r="T342" s="206">
        <f>S342*H342</f>
        <v>0</v>
      </c>
      <c r="AR342" s="25" t="s">
        <v>374</v>
      </c>
      <c r="AT342" s="25" t="s">
        <v>196</v>
      </c>
      <c r="AU342" s="25" t="s">
        <v>83</v>
      </c>
      <c r="AY342" s="25" t="s">
        <v>138</v>
      </c>
      <c r="BE342" s="207">
        <f>IF(N342="základní",J342,0)</f>
        <v>0</v>
      </c>
      <c r="BF342" s="207">
        <f>IF(N342="snížená",J342,0)</f>
        <v>0</v>
      </c>
      <c r="BG342" s="207">
        <f>IF(N342="zákl. přenesená",J342,0)</f>
        <v>0</v>
      </c>
      <c r="BH342" s="207">
        <f>IF(N342="sníž. přenesená",J342,0)</f>
        <v>0</v>
      </c>
      <c r="BI342" s="207">
        <f>IF(N342="nulová",J342,0)</f>
        <v>0</v>
      </c>
      <c r="BJ342" s="25" t="s">
        <v>81</v>
      </c>
      <c r="BK342" s="207">
        <f>ROUND(I342*H342,2)</f>
        <v>0</v>
      </c>
      <c r="BL342" s="25" t="s">
        <v>248</v>
      </c>
      <c r="BM342" s="25" t="s">
        <v>544</v>
      </c>
    </row>
    <row r="343" spans="2:65" s="1" customFormat="1" ht="13.5">
      <c r="B343" s="42"/>
      <c r="C343" s="64"/>
      <c r="D343" s="236" t="s">
        <v>151</v>
      </c>
      <c r="E343" s="64"/>
      <c r="F343" s="263" t="s">
        <v>545</v>
      </c>
      <c r="G343" s="64"/>
      <c r="H343" s="64"/>
      <c r="I343" s="164"/>
      <c r="J343" s="64"/>
      <c r="K343" s="64"/>
      <c r="L343" s="62"/>
      <c r="M343" s="210"/>
      <c r="N343" s="43"/>
      <c r="O343" s="43"/>
      <c r="P343" s="43"/>
      <c r="Q343" s="43"/>
      <c r="R343" s="43"/>
      <c r="S343" s="43"/>
      <c r="T343" s="79"/>
      <c r="AT343" s="25" t="s">
        <v>151</v>
      </c>
      <c r="AU343" s="25" t="s">
        <v>83</v>
      </c>
    </row>
    <row r="344" spans="2:65" s="1" customFormat="1" ht="22.5" customHeight="1">
      <c r="B344" s="42"/>
      <c r="C344" s="250" t="s">
        <v>546</v>
      </c>
      <c r="D344" s="250" t="s">
        <v>196</v>
      </c>
      <c r="E344" s="251" t="s">
        <v>547</v>
      </c>
      <c r="F344" s="252" t="s">
        <v>548</v>
      </c>
      <c r="G344" s="253" t="s">
        <v>353</v>
      </c>
      <c r="H344" s="254">
        <v>4</v>
      </c>
      <c r="I344" s="255"/>
      <c r="J344" s="256">
        <f>ROUND(I344*H344,2)</f>
        <v>0</v>
      </c>
      <c r="K344" s="252" t="s">
        <v>23</v>
      </c>
      <c r="L344" s="257"/>
      <c r="M344" s="258" t="s">
        <v>23</v>
      </c>
      <c r="N344" s="259" t="s">
        <v>44</v>
      </c>
      <c r="O344" s="43"/>
      <c r="P344" s="205">
        <f>O344*H344</f>
        <v>0</v>
      </c>
      <c r="Q344" s="205">
        <v>0</v>
      </c>
      <c r="R344" s="205">
        <f>Q344*H344</f>
        <v>0</v>
      </c>
      <c r="S344" s="205">
        <v>0</v>
      </c>
      <c r="T344" s="206">
        <f>S344*H344</f>
        <v>0</v>
      </c>
      <c r="AR344" s="25" t="s">
        <v>374</v>
      </c>
      <c r="AT344" s="25" t="s">
        <v>196</v>
      </c>
      <c r="AU344" s="25" t="s">
        <v>83</v>
      </c>
      <c r="AY344" s="25" t="s">
        <v>138</v>
      </c>
      <c r="BE344" s="207">
        <f>IF(N344="základní",J344,0)</f>
        <v>0</v>
      </c>
      <c r="BF344" s="207">
        <f>IF(N344="snížená",J344,0)</f>
        <v>0</v>
      </c>
      <c r="BG344" s="207">
        <f>IF(N344="zákl. přenesená",J344,0)</f>
        <v>0</v>
      </c>
      <c r="BH344" s="207">
        <f>IF(N344="sníž. přenesená",J344,0)</f>
        <v>0</v>
      </c>
      <c r="BI344" s="207">
        <f>IF(N344="nulová",J344,0)</f>
        <v>0</v>
      </c>
      <c r="BJ344" s="25" t="s">
        <v>81</v>
      </c>
      <c r="BK344" s="207">
        <f>ROUND(I344*H344,2)</f>
        <v>0</v>
      </c>
      <c r="BL344" s="25" t="s">
        <v>248</v>
      </c>
      <c r="BM344" s="25" t="s">
        <v>549</v>
      </c>
    </row>
    <row r="345" spans="2:65" s="1" customFormat="1" ht="13.5">
      <c r="B345" s="42"/>
      <c r="C345" s="64"/>
      <c r="D345" s="236" t="s">
        <v>151</v>
      </c>
      <c r="E345" s="64"/>
      <c r="F345" s="263" t="s">
        <v>545</v>
      </c>
      <c r="G345" s="64"/>
      <c r="H345" s="64"/>
      <c r="I345" s="164"/>
      <c r="J345" s="64"/>
      <c r="K345" s="64"/>
      <c r="L345" s="62"/>
      <c r="M345" s="210"/>
      <c r="N345" s="43"/>
      <c r="O345" s="43"/>
      <c r="P345" s="43"/>
      <c r="Q345" s="43"/>
      <c r="R345" s="43"/>
      <c r="S345" s="43"/>
      <c r="T345" s="79"/>
      <c r="AT345" s="25" t="s">
        <v>151</v>
      </c>
      <c r="AU345" s="25" t="s">
        <v>83</v>
      </c>
    </row>
    <row r="346" spans="2:65" s="1" customFormat="1" ht="31.5" customHeight="1">
      <c r="B346" s="42"/>
      <c r="C346" s="196" t="s">
        <v>550</v>
      </c>
      <c r="D346" s="196" t="s">
        <v>143</v>
      </c>
      <c r="E346" s="197" t="s">
        <v>551</v>
      </c>
      <c r="F346" s="198" t="s">
        <v>552</v>
      </c>
      <c r="G346" s="199" t="s">
        <v>146</v>
      </c>
      <c r="H346" s="200">
        <v>31.2</v>
      </c>
      <c r="I346" s="201"/>
      <c r="J346" s="202">
        <f>ROUND(I346*H346,2)</f>
        <v>0</v>
      </c>
      <c r="K346" s="198" t="s">
        <v>147</v>
      </c>
      <c r="L346" s="62"/>
      <c r="M346" s="203" t="s">
        <v>23</v>
      </c>
      <c r="N346" s="204" t="s">
        <v>44</v>
      </c>
      <c r="O346" s="43"/>
      <c r="P346" s="205">
        <f>O346*H346</f>
        <v>0</v>
      </c>
      <c r="Q346" s="205">
        <v>2.5999999999999998E-4</v>
      </c>
      <c r="R346" s="205">
        <f>Q346*H346</f>
        <v>8.1119999999999994E-3</v>
      </c>
      <c r="S346" s="205">
        <v>0</v>
      </c>
      <c r="T346" s="206">
        <f>S346*H346</f>
        <v>0</v>
      </c>
      <c r="AR346" s="25" t="s">
        <v>248</v>
      </c>
      <c r="AT346" s="25" t="s">
        <v>143</v>
      </c>
      <c r="AU346" s="25" t="s">
        <v>83</v>
      </c>
      <c r="AY346" s="25" t="s">
        <v>138</v>
      </c>
      <c r="BE346" s="207">
        <f>IF(N346="základní",J346,0)</f>
        <v>0</v>
      </c>
      <c r="BF346" s="207">
        <f>IF(N346="snížená",J346,0)</f>
        <v>0</v>
      </c>
      <c r="BG346" s="207">
        <f>IF(N346="zákl. přenesená",J346,0)</f>
        <v>0</v>
      </c>
      <c r="BH346" s="207">
        <f>IF(N346="sníž. přenesená",J346,0)</f>
        <v>0</v>
      </c>
      <c r="BI346" s="207">
        <f>IF(N346="nulová",J346,0)</f>
        <v>0</v>
      </c>
      <c r="BJ346" s="25" t="s">
        <v>81</v>
      </c>
      <c r="BK346" s="207">
        <f>ROUND(I346*H346,2)</f>
        <v>0</v>
      </c>
      <c r="BL346" s="25" t="s">
        <v>248</v>
      </c>
      <c r="BM346" s="25" t="s">
        <v>553</v>
      </c>
    </row>
    <row r="347" spans="2:65" s="1" customFormat="1" ht="27">
      <c r="B347" s="42"/>
      <c r="C347" s="64"/>
      <c r="D347" s="208" t="s">
        <v>151</v>
      </c>
      <c r="E347" s="64"/>
      <c r="F347" s="209" t="s">
        <v>554</v>
      </c>
      <c r="G347" s="64"/>
      <c r="H347" s="64"/>
      <c r="I347" s="164"/>
      <c r="J347" s="64"/>
      <c r="K347" s="64"/>
      <c r="L347" s="62"/>
      <c r="M347" s="210"/>
      <c r="N347" s="43"/>
      <c r="O347" s="43"/>
      <c r="P347" s="43"/>
      <c r="Q347" s="43"/>
      <c r="R347" s="43"/>
      <c r="S347" s="43"/>
      <c r="T347" s="79"/>
      <c r="AT347" s="25" t="s">
        <v>151</v>
      </c>
      <c r="AU347" s="25" t="s">
        <v>83</v>
      </c>
    </row>
    <row r="348" spans="2:65" s="1" customFormat="1" ht="94.5">
      <c r="B348" s="42"/>
      <c r="C348" s="64"/>
      <c r="D348" s="208" t="s">
        <v>153</v>
      </c>
      <c r="E348" s="64"/>
      <c r="F348" s="211" t="s">
        <v>486</v>
      </c>
      <c r="G348" s="64"/>
      <c r="H348" s="64"/>
      <c r="I348" s="164"/>
      <c r="J348" s="64"/>
      <c r="K348" s="64"/>
      <c r="L348" s="62"/>
      <c r="M348" s="210"/>
      <c r="N348" s="43"/>
      <c r="O348" s="43"/>
      <c r="P348" s="43"/>
      <c r="Q348" s="43"/>
      <c r="R348" s="43"/>
      <c r="S348" s="43"/>
      <c r="T348" s="79"/>
      <c r="AT348" s="25" t="s">
        <v>153</v>
      </c>
      <c r="AU348" s="25" t="s">
        <v>83</v>
      </c>
    </row>
    <row r="349" spans="2:65" s="12" customFormat="1" ht="13.5">
      <c r="B349" s="223"/>
      <c r="C349" s="224"/>
      <c r="D349" s="236" t="s">
        <v>155</v>
      </c>
      <c r="E349" s="247" t="s">
        <v>23</v>
      </c>
      <c r="F349" s="248" t="s">
        <v>555</v>
      </c>
      <c r="G349" s="224"/>
      <c r="H349" s="249">
        <v>31.2</v>
      </c>
      <c r="I349" s="228"/>
      <c r="J349" s="224"/>
      <c r="K349" s="224"/>
      <c r="L349" s="229"/>
      <c r="M349" s="230"/>
      <c r="N349" s="231"/>
      <c r="O349" s="231"/>
      <c r="P349" s="231"/>
      <c r="Q349" s="231"/>
      <c r="R349" s="231"/>
      <c r="S349" s="231"/>
      <c r="T349" s="232"/>
      <c r="AT349" s="233" t="s">
        <v>155</v>
      </c>
      <c r="AU349" s="233" t="s">
        <v>83</v>
      </c>
      <c r="AV349" s="12" t="s">
        <v>83</v>
      </c>
      <c r="AW349" s="12" t="s">
        <v>36</v>
      </c>
      <c r="AX349" s="12" t="s">
        <v>81</v>
      </c>
      <c r="AY349" s="233" t="s">
        <v>138</v>
      </c>
    </row>
    <row r="350" spans="2:65" s="1" customFormat="1" ht="22.5" customHeight="1">
      <c r="B350" s="42"/>
      <c r="C350" s="250" t="s">
        <v>556</v>
      </c>
      <c r="D350" s="250" t="s">
        <v>196</v>
      </c>
      <c r="E350" s="251" t="s">
        <v>227</v>
      </c>
      <c r="F350" s="252" t="s">
        <v>557</v>
      </c>
      <c r="G350" s="253" t="s">
        <v>353</v>
      </c>
      <c r="H350" s="254">
        <v>4</v>
      </c>
      <c r="I350" s="255"/>
      <c r="J350" s="256">
        <f>ROUND(I350*H350,2)</f>
        <v>0</v>
      </c>
      <c r="K350" s="252" t="s">
        <v>23</v>
      </c>
      <c r="L350" s="257"/>
      <c r="M350" s="258" t="s">
        <v>23</v>
      </c>
      <c r="N350" s="259" t="s">
        <v>44</v>
      </c>
      <c r="O350" s="43"/>
      <c r="P350" s="205">
        <f>O350*H350</f>
        <v>0</v>
      </c>
      <c r="Q350" s="205">
        <v>0</v>
      </c>
      <c r="R350" s="205">
        <f>Q350*H350</f>
        <v>0</v>
      </c>
      <c r="S350" s="205">
        <v>0</v>
      </c>
      <c r="T350" s="206">
        <f>S350*H350</f>
        <v>0</v>
      </c>
      <c r="AR350" s="25" t="s">
        <v>374</v>
      </c>
      <c r="AT350" s="25" t="s">
        <v>196</v>
      </c>
      <c r="AU350" s="25" t="s">
        <v>83</v>
      </c>
      <c r="AY350" s="25" t="s">
        <v>138</v>
      </c>
      <c r="BE350" s="207">
        <f>IF(N350="základní",J350,0)</f>
        <v>0</v>
      </c>
      <c r="BF350" s="207">
        <f>IF(N350="snížená",J350,0)</f>
        <v>0</v>
      </c>
      <c r="BG350" s="207">
        <f>IF(N350="zákl. přenesená",J350,0)</f>
        <v>0</v>
      </c>
      <c r="BH350" s="207">
        <f>IF(N350="sníž. přenesená",J350,0)</f>
        <v>0</v>
      </c>
      <c r="BI350" s="207">
        <f>IF(N350="nulová",J350,0)</f>
        <v>0</v>
      </c>
      <c r="BJ350" s="25" t="s">
        <v>81</v>
      </c>
      <c r="BK350" s="207">
        <f>ROUND(I350*H350,2)</f>
        <v>0</v>
      </c>
      <c r="BL350" s="25" t="s">
        <v>248</v>
      </c>
      <c r="BM350" s="25" t="s">
        <v>558</v>
      </c>
    </row>
    <row r="351" spans="2:65" s="1" customFormat="1" ht="13.5">
      <c r="B351" s="42"/>
      <c r="C351" s="64"/>
      <c r="D351" s="236" t="s">
        <v>151</v>
      </c>
      <c r="E351" s="64"/>
      <c r="F351" s="263" t="s">
        <v>559</v>
      </c>
      <c r="G351" s="64"/>
      <c r="H351" s="64"/>
      <c r="I351" s="164"/>
      <c r="J351" s="64"/>
      <c r="K351" s="64"/>
      <c r="L351" s="62"/>
      <c r="M351" s="210"/>
      <c r="N351" s="43"/>
      <c r="O351" s="43"/>
      <c r="P351" s="43"/>
      <c r="Q351" s="43"/>
      <c r="R351" s="43"/>
      <c r="S351" s="43"/>
      <c r="T351" s="79"/>
      <c r="AT351" s="25" t="s">
        <v>151</v>
      </c>
      <c r="AU351" s="25" t="s">
        <v>83</v>
      </c>
    </row>
    <row r="352" spans="2:65" s="1" customFormat="1" ht="22.5" customHeight="1">
      <c r="B352" s="42"/>
      <c r="C352" s="196" t="s">
        <v>560</v>
      </c>
      <c r="D352" s="196" t="s">
        <v>143</v>
      </c>
      <c r="E352" s="197" t="s">
        <v>561</v>
      </c>
      <c r="F352" s="198" t="s">
        <v>562</v>
      </c>
      <c r="G352" s="199" t="s">
        <v>183</v>
      </c>
      <c r="H352" s="200">
        <v>318.10000000000002</v>
      </c>
      <c r="I352" s="201"/>
      <c r="J352" s="202">
        <f>ROUND(I352*H352,2)</f>
        <v>0</v>
      </c>
      <c r="K352" s="198" t="s">
        <v>147</v>
      </c>
      <c r="L352" s="62"/>
      <c r="M352" s="203" t="s">
        <v>23</v>
      </c>
      <c r="N352" s="204" t="s">
        <v>44</v>
      </c>
      <c r="O352" s="43"/>
      <c r="P352" s="205">
        <f>O352*H352</f>
        <v>0</v>
      </c>
      <c r="Q352" s="205">
        <v>2.7999999999999998E-4</v>
      </c>
      <c r="R352" s="205">
        <f>Q352*H352</f>
        <v>8.9067999999999994E-2</v>
      </c>
      <c r="S352" s="205">
        <v>0</v>
      </c>
      <c r="T352" s="206">
        <f>S352*H352</f>
        <v>0</v>
      </c>
      <c r="AR352" s="25" t="s">
        <v>248</v>
      </c>
      <c r="AT352" s="25" t="s">
        <v>143</v>
      </c>
      <c r="AU352" s="25" t="s">
        <v>83</v>
      </c>
      <c r="AY352" s="25" t="s">
        <v>138</v>
      </c>
      <c r="BE352" s="207">
        <f>IF(N352="základní",J352,0)</f>
        <v>0</v>
      </c>
      <c r="BF352" s="207">
        <f>IF(N352="snížená",J352,0)</f>
        <v>0</v>
      </c>
      <c r="BG352" s="207">
        <f>IF(N352="zákl. přenesená",J352,0)</f>
        <v>0</v>
      </c>
      <c r="BH352" s="207">
        <f>IF(N352="sníž. přenesená",J352,0)</f>
        <v>0</v>
      </c>
      <c r="BI352" s="207">
        <f>IF(N352="nulová",J352,0)</f>
        <v>0</v>
      </c>
      <c r="BJ352" s="25" t="s">
        <v>81</v>
      </c>
      <c r="BK352" s="207">
        <f>ROUND(I352*H352,2)</f>
        <v>0</v>
      </c>
      <c r="BL352" s="25" t="s">
        <v>248</v>
      </c>
      <c r="BM352" s="25" t="s">
        <v>563</v>
      </c>
    </row>
    <row r="353" spans="2:65" s="1" customFormat="1" ht="27">
      <c r="B353" s="42"/>
      <c r="C353" s="64"/>
      <c r="D353" s="208" t="s">
        <v>151</v>
      </c>
      <c r="E353" s="64"/>
      <c r="F353" s="209" t="s">
        <v>564</v>
      </c>
      <c r="G353" s="64"/>
      <c r="H353" s="64"/>
      <c r="I353" s="164"/>
      <c r="J353" s="64"/>
      <c r="K353" s="64"/>
      <c r="L353" s="62"/>
      <c r="M353" s="210"/>
      <c r="N353" s="43"/>
      <c r="O353" s="43"/>
      <c r="P353" s="43"/>
      <c r="Q353" s="43"/>
      <c r="R353" s="43"/>
      <c r="S353" s="43"/>
      <c r="T353" s="79"/>
      <c r="AT353" s="25" t="s">
        <v>151</v>
      </c>
      <c r="AU353" s="25" t="s">
        <v>83</v>
      </c>
    </row>
    <row r="354" spans="2:65" s="1" customFormat="1" ht="81">
      <c r="B354" s="42"/>
      <c r="C354" s="64"/>
      <c r="D354" s="208" t="s">
        <v>153</v>
      </c>
      <c r="E354" s="64"/>
      <c r="F354" s="211" t="s">
        <v>565</v>
      </c>
      <c r="G354" s="64"/>
      <c r="H354" s="64"/>
      <c r="I354" s="164"/>
      <c r="J354" s="64"/>
      <c r="K354" s="64"/>
      <c r="L354" s="62"/>
      <c r="M354" s="210"/>
      <c r="N354" s="43"/>
      <c r="O354" s="43"/>
      <c r="P354" s="43"/>
      <c r="Q354" s="43"/>
      <c r="R354" s="43"/>
      <c r="S354" s="43"/>
      <c r="T354" s="79"/>
      <c r="AT354" s="25" t="s">
        <v>153</v>
      </c>
      <c r="AU354" s="25" t="s">
        <v>83</v>
      </c>
    </row>
    <row r="355" spans="2:65" s="12" customFormat="1" ht="13.5">
      <c r="B355" s="223"/>
      <c r="C355" s="224"/>
      <c r="D355" s="236" t="s">
        <v>155</v>
      </c>
      <c r="E355" s="247" t="s">
        <v>23</v>
      </c>
      <c r="F355" s="248" t="s">
        <v>566</v>
      </c>
      <c r="G355" s="224"/>
      <c r="H355" s="249">
        <v>318.10000000000002</v>
      </c>
      <c r="I355" s="228"/>
      <c r="J355" s="224"/>
      <c r="K355" s="224"/>
      <c r="L355" s="229"/>
      <c r="M355" s="230"/>
      <c r="N355" s="231"/>
      <c r="O355" s="231"/>
      <c r="P355" s="231"/>
      <c r="Q355" s="231"/>
      <c r="R355" s="231"/>
      <c r="S355" s="231"/>
      <c r="T355" s="232"/>
      <c r="AT355" s="233" t="s">
        <v>155</v>
      </c>
      <c r="AU355" s="233" t="s">
        <v>83</v>
      </c>
      <c r="AV355" s="12" t="s">
        <v>83</v>
      </c>
      <c r="AW355" s="12" t="s">
        <v>36</v>
      </c>
      <c r="AX355" s="12" t="s">
        <v>81</v>
      </c>
      <c r="AY355" s="233" t="s">
        <v>138</v>
      </c>
    </row>
    <row r="356" spans="2:65" s="1" customFormat="1" ht="22.5" customHeight="1">
      <c r="B356" s="42"/>
      <c r="C356" s="196" t="s">
        <v>567</v>
      </c>
      <c r="D356" s="196" t="s">
        <v>143</v>
      </c>
      <c r="E356" s="197" t="s">
        <v>568</v>
      </c>
      <c r="F356" s="198" t="s">
        <v>569</v>
      </c>
      <c r="G356" s="199" t="s">
        <v>183</v>
      </c>
      <c r="H356" s="200">
        <v>66</v>
      </c>
      <c r="I356" s="201"/>
      <c r="J356" s="202">
        <f>ROUND(I356*H356,2)</f>
        <v>0</v>
      </c>
      <c r="K356" s="198" t="s">
        <v>23</v>
      </c>
      <c r="L356" s="62"/>
      <c r="M356" s="203" t="s">
        <v>23</v>
      </c>
      <c r="N356" s="204" t="s">
        <v>44</v>
      </c>
      <c r="O356" s="43"/>
      <c r="P356" s="205">
        <f>O356*H356</f>
        <v>0</v>
      </c>
      <c r="Q356" s="205">
        <v>0</v>
      </c>
      <c r="R356" s="205">
        <f>Q356*H356</f>
        <v>0</v>
      </c>
      <c r="S356" s="205">
        <v>0</v>
      </c>
      <c r="T356" s="206">
        <f>S356*H356</f>
        <v>0</v>
      </c>
      <c r="AR356" s="25" t="s">
        <v>248</v>
      </c>
      <c r="AT356" s="25" t="s">
        <v>143</v>
      </c>
      <c r="AU356" s="25" t="s">
        <v>83</v>
      </c>
      <c r="AY356" s="25" t="s">
        <v>138</v>
      </c>
      <c r="BE356" s="207">
        <f>IF(N356="základní",J356,0)</f>
        <v>0</v>
      </c>
      <c r="BF356" s="207">
        <f>IF(N356="snížená",J356,0)</f>
        <v>0</v>
      </c>
      <c r="BG356" s="207">
        <f>IF(N356="zákl. přenesená",J356,0)</f>
        <v>0</v>
      </c>
      <c r="BH356" s="207">
        <f>IF(N356="sníž. přenesená",J356,0)</f>
        <v>0</v>
      </c>
      <c r="BI356" s="207">
        <f>IF(N356="nulová",J356,0)</f>
        <v>0</v>
      </c>
      <c r="BJ356" s="25" t="s">
        <v>81</v>
      </c>
      <c r="BK356" s="207">
        <f>ROUND(I356*H356,2)</f>
        <v>0</v>
      </c>
      <c r="BL356" s="25" t="s">
        <v>248</v>
      </c>
      <c r="BM356" s="25" t="s">
        <v>570</v>
      </c>
    </row>
    <row r="357" spans="2:65" s="1" customFormat="1" ht="27">
      <c r="B357" s="42"/>
      <c r="C357" s="64"/>
      <c r="D357" s="208" t="s">
        <v>151</v>
      </c>
      <c r="E357" s="64"/>
      <c r="F357" s="209" t="s">
        <v>571</v>
      </c>
      <c r="G357" s="64"/>
      <c r="H357" s="64"/>
      <c r="I357" s="164"/>
      <c r="J357" s="64"/>
      <c r="K357" s="64"/>
      <c r="L357" s="62"/>
      <c r="M357" s="210"/>
      <c r="N357" s="43"/>
      <c r="O357" s="43"/>
      <c r="P357" s="43"/>
      <c r="Q357" s="43"/>
      <c r="R357" s="43"/>
      <c r="S357" s="43"/>
      <c r="T357" s="79"/>
      <c r="AT357" s="25" t="s">
        <v>151</v>
      </c>
      <c r="AU357" s="25" t="s">
        <v>83</v>
      </c>
    </row>
    <row r="358" spans="2:65" s="1" customFormat="1" ht="40.5">
      <c r="B358" s="42"/>
      <c r="C358" s="64"/>
      <c r="D358" s="236" t="s">
        <v>153</v>
      </c>
      <c r="E358" s="64"/>
      <c r="F358" s="246" t="s">
        <v>572</v>
      </c>
      <c r="G358" s="64"/>
      <c r="H358" s="64"/>
      <c r="I358" s="164"/>
      <c r="J358" s="64"/>
      <c r="K358" s="64"/>
      <c r="L358" s="62"/>
      <c r="M358" s="210"/>
      <c r="N358" s="43"/>
      <c r="O358" s="43"/>
      <c r="P358" s="43"/>
      <c r="Q358" s="43"/>
      <c r="R358" s="43"/>
      <c r="S358" s="43"/>
      <c r="T358" s="79"/>
      <c r="AT358" s="25" t="s">
        <v>153</v>
      </c>
      <c r="AU358" s="25" t="s">
        <v>83</v>
      </c>
    </row>
    <row r="359" spans="2:65" s="1" customFormat="1" ht="22.5" customHeight="1">
      <c r="B359" s="42"/>
      <c r="C359" s="250" t="s">
        <v>573</v>
      </c>
      <c r="D359" s="250" t="s">
        <v>196</v>
      </c>
      <c r="E359" s="251" t="s">
        <v>574</v>
      </c>
      <c r="F359" s="252" t="s">
        <v>575</v>
      </c>
      <c r="G359" s="253" t="s">
        <v>183</v>
      </c>
      <c r="H359" s="254">
        <v>66</v>
      </c>
      <c r="I359" s="255"/>
      <c r="J359" s="256">
        <f>ROUND(I359*H359,2)</f>
        <v>0</v>
      </c>
      <c r="K359" s="252" t="s">
        <v>23</v>
      </c>
      <c r="L359" s="257"/>
      <c r="M359" s="258" t="s">
        <v>23</v>
      </c>
      <c r="N359" s="259" t="s">
        <v>44</v>
      </c>
      <c r="O359" s="43"/>
      <c r="P359" s="205">
        <f>O359*H359</f>
        <v>0</v>
      </c>
      <c r="Q359" s="205">
        <v>0</v>
      </c>
      <c r="R359" s="205">
        <f>Q359*H359</f>
        <v>0</v>
      </c>
      <c r="S359" s="205">
        <v>0</v>
      </c>
      <c r="T359" s="206">
        <f>S359*H359</f>
        <v>0</v>
      </c>
      <c r="AR359" s="25" t="s">
        <v>374</v>
      </c>
      <c r="AT359" s="25" t="s">
        <v>196</v>
      </c>
      <c r="AU359" s="25" t="s">
        <v>83</v>
      </c>
      <c r="AY359" s="25" t="s">
        <v>138</v>
      </c>
      <c r="BE359" s="207">
        <f>IF(N359="základní",J359,0)</f>
        <v>0</v>
      </c>
      <c r="BF359" s="207">
        <f>IF(N359="snížená",J359,0)</f>
        <v>0</v>
      </c>
      <c r="BG359" s="207">
        <f>IF(N359="zákl. přenesená",J359,0)</f>
        <v>0</v>
      </c>
      <c r="BH359" s="207">
        <f>IF(N359="sníž. přenesená",J359,0)</f>
        <v>0</v>
      </c>
      <c r="BI359" s="207">
        <f>IF(N359="nulová",J359,0)</f>
        <v>0</v>
      </c>
      <c r="BJ359" s="25" t="s">
        <v>81</v>
      </c>
      <c r="BK359" s="207">
        <f>ROUND(I359*H359,2)</f>
        <v>0</v>
      </c>
      <c r="BL359" s="25" t="s">
        <v>248</v>
      </c>
      <c r="BM359" s="25" t="s">
        <v>576</v>
      </c>
    </row>
    <row r="360" spans="2:65" s="1" customFormat="1" ht="13.5">
      <c r="B360" s="42"/>
      <c r="C360" s="64"/>
      <c r="D360" s="208" t="s">
        <v>151</v>
      </c>
      <c r="E360" s="64"/>
      <c r="F360" s="209" t="s">
        <v>575</v>
      </c>
      <c r="G360" s="64"/>
      <c r="H360" s="64"/>
      <c r="I360" s="164"/>
      <c r="J360" s="64"/>
      <c r="K360" s="64"/>
      <c r="L360" s="62"/>
      <c r="M360" s="210"/>
      <c r="N360" s="43"/>
      <c r="O360" s="43"/>
      <c r="P360" s="43"/>
      <c r="Q360" s="43"/>
      <c r="R360" s="43"/>
      <c r="S360" s="43"/>
      <c r="T360" s="79"/>
      <c r="AT360" s="25" t="s">
        <v>151</v>
      </c>
      <c r="AU360" s="25" t="s">
        <v>83</v>
      </c>
    </row>
    <row r="361" spans="2:65" s="12" customFormat="1" ht="13.5">
      <c r="B361" s="223"/>
      <c r="C361" s="224"/>
      <c r="D361" s="236" t="s">
        <v>155</v>
      </c>
      <c r="E361" s="247" t="s">
        <v>23</v>
      </c>
      <c r="F361" s="248" t="s">
        <v>577</v>
      </c>
      <c r="G361" s="224"/>
      <c r="H361" s="249">
        <v>66</v>
      </c>
      <c r="I361" s="228"/>
      <c r="J361" s="224"/>
      <c r="K361" s="224"/>
      <c r="L361" s="229"/>
      <c r="M361" s="230"/>
      <c r="N361" s="231"/>
      <c r="O361" s="231"/>
      <c r="P361" s="231"/>
      <c r="Q361" s="231"/>
      <c r="R361" s="231"/>
      <c r="S361" s="231"/>
      <c r="T361" s="232"/>
      <c r="AT361" s="233" t="s">
        <v>155</v>
      </c>
      <c r="AU361" s="233" t="s">
        <v>83</v>
      </c>
      <c r="AV361" s="12" t="s">
        <v>83</v>
      </c>
      <c r="AW361" s="12" t="s">
        <v>36</v>
      </c>
      <c r="AX361" s="12" t="s">
        <v>81</v>
      </c>
      <c r="AY361" s="233" t="s">
        <v>138</v>
      </c>
    </row>
    <row r="362" spans="2:65" s="1" customFormat="1" ht="22.5" customHeight="1">
      <c r="B362" s="42"/>
      <c r="C362" s="196" t="s">
        <v>578</v>
      </c>
      <c r="D362" s="196" t="s">
        <v>143</v>
      </c>
      <c r="E362" s="197" t="s">
        <v>579</v>
      </c>
      <c r="F362" s="198" t="s">
        <v>580</v>
      </c>
      <c r="G362" s="199" t="s">
        <v>183</v>
      </c>
      <c r="H362" s="200">
        <v>3.5</v>
      </c>
      <c r="I362" s="201"/>
      <c r="J362" s="202">
        <f>ROUND(I362*H362,2)</f>
        <v>0</v>
      </c>
      <c r="K362" s="198" t="s">
        <v>23</v>
      </c>
      <c r="L362" s="62"/>
      <c r="M362" s="203" t="s">
        <v>23</v>
      </c>
      <c r="N362" s="204" t="s">
        <v>44</v>
      </c>
      <c r="O362" s="43"/>
      <c r="P362" s="205">
        <f>O362*H362</f>
        <v>0</v>
      </c>
      <c r="Q362" s="205">
        <v>0</v>
      </c>
      <c r="R362" s="205">
        <f>Q362*H362</f>
        <v>0</v>
      </c>
      <c r="S362" s="205">
        <v>0</v>
      </c>
      <c r="T362" s="206">
        <f>S362*H362</f>
        <v>0</v>
      </c>
      <c r="AR362" s="25" t="s">
        <v>248</v>
      </c>
      <c r="AT362" s="25" t="s">
        <v>143</v>
      </c>
      <c r="AU362" s="25" t="s">
        <v>83</v>
      </c>
      <c r="AY362" s="25" t="s">
        <v>138</v>
      </c>
      <c r="BE362" s="207">
        <f>IF(N362="základní",J362,0)</f>
        <v>0</v>
      </c>
      <c r="BF362" s="207">
        <f>IF(N362="snížená",J362,0)</f>
        <v>0</v>
      </c>
      <c r="BG362" s="207">
        <f>IF(N362="zákl. přenesená",J362,0)</f>
        <v>0</v>
      </c>
      <c r="BH362" s="207">
        <f>IF(N362="sníž. přenesená",J362,0)</f>
        <v>0</v>
      </c>
      <c r="BI362" s="207">
        <f>IF(N362="nulová",J362,0)</f>
        <v>0</v>
      </c>
      <c r="BJ362" s="25" t="s">
        <v>81</v>
      </c>
      <c r="BK362" s="207">
        <f>ROUND(I362*H362,2)</f>
        <v>0</v>
      </c>
      <c r="BL362" s="25" t="s">
        <v>248</v>
      </c>
      <c r="BM362" s="25" t="s">
        <v>581</v>
      </c>
    </row>
    <row r="363" spans="2:65" s="1" customFormat="1" ht="27">
      <c r="B363" s="42"/>
      <c r="C363" s="64"/>
      <c r="D363" s="208" t="s">
        <v>151</v>
      </c>
      <c r="E363" s="64"/>
      <c r="F363" s="209" t="s">
        <v>582</v>
      </c>
      <c r="G363" s="64"/>
      <c r="H363" s="64"/>
      <c r="I363" s="164"/>
      <c r="J363" s="64"/>
      <c r="K363" s="64"/>
      <c r="L363" s="62"/>
      <c r="M363" s="210"/>
      <c r="N363" s="43"/>
      <c r="O363" s="43"/>
      <c r="P363" s="43"/>
      <c r="Q363" s="43"/>
      <c r="R363" s="43"/>
      <c r="S363" s="43"/>
      <c r="T363" s="79"/>
      <c r="AT363" s="25" t="s">
        <v>151</v>
      </c>
      <c r="AU363" s="25" t="s">
        <v>83</v>
      </c>
    </row>
    <row r="364" spans="2:65" s="1" customFormat="1" ht="40.5">
      <c r="B364" s="42"/>
      <c r="C364" s="64"/>
      <c r="D364" s="236" t="s">
        <v>153</v>
      </c>
      <c r="E364" s="64"/>
      <c r="F364" s="246" t="s">
        <v>572</v>
      </c>
      <c r="G364" s="64"/>
      <c r="H364" s="64"/>
      <c r="I364" s="164"/>
      <c r="J364" s="64"/>
      <c r="K364" s="64"/>
      <c r="L364" s="62"/>
      <c r="M364" s="210"/>
      <c r="N364" s="43"/>
      <c r="O364" s="43"/>
      <c r="P364" s="43"/>
      <c r="Q364" s="43"/>
      <c r="R364" s="43"/>
      <c r="S364" s="43"/>
      <c r="T364" s="79"/>
      <c r="AT364" s="25" t="s">
        <v>153</v>
      </c>
      <c r="AU364" s="25" t="s">
        <v>83</v>
      </c>
    </row>
    <row r="365" spans="2:65" s="1" customFormat="1" ht="22.5" customHeight="1">
      <c r="B365" s="42"/>
      <c r="C365" s="250" t="s">
        <v>583</v>
      </c>
      <c r="D365" s="250" t="s">
        <v>196</v>
      </c>
      <c r="E365" s="251" t="s">
        <v>584</v>
      </c>
      <c r="F365" s="252" t="s">
        <v>585</v>
      </c>
      <c r="G365" s="253" t="s">
        <v>183</v>
      </c>
      <c r="H365" s="254">
        <v>3.5</v>
      </c>
      <c r="I365" s="255"/>
      <c r="J365" s="256">
        <f>ROUND(I365*H365,2)</f>
        <v>0</v>
      </c>
      <c r="K365" s="252" t="s">
        <v>23</v>
      </c>
      <c r="L365" s="257"/>
      <c r="M365" s="258" t="s">
        <v>23</v>
      </c>
      <c r="N365" s="259" t="s">
        <v>44</v>
      </c>
      <c r="O365" s="43"/>
      <c r="P365" s="205">
        <f>O365*H365</f>
        <v>0</v>
      </c>
      <c r="Q365" s="205">
        <v>0</v>
      </c>
      <c r="R365" s="205">
        <f>Q365*H365</f>
        <v>0</v>
      </c>
      <c r="S365" s="205">
        <v>0</v>
      </c>
      <c r="T365" s="206">
        <f>S365*H365</f>
        <v>0</v>
      </c>
      <c r="AR365" s="25" t="s">
        <v>374</v>
      </c>
      <c r="AT365" s="25" t="s">
        <v>196</v>
      </c>
      <c r="AU365" s="25" t="s">
        <v>83</v>
      </c>
      <c r="AY365" s="25" t="s">
        <v>138</v>
      </c>
      <c r="BE365" s="207">
        <f>IF(N365="základní",J365,0)</f>
        <v>0</v>
      </c>
      <c r="BF365" s="207">
        <f>IF(N365="snížená",J365,0)</f>
        <v>0</v>
      </c>
      <c r="BG365" s="207">
        <f>IF(N365="zákl. přenesená",J365,0)</f>
        <v>0</v>
      </c>
      <c r="BH365" s="207">
        <f>IF(N365="sníž. přenesená",J365,0)</f>
        <v>0</v>
      </c>
      <c r="BI365" s="207">
        <f>IF(N365="nulová",J365,0)</f>
        <v>0</v>
      </c>
      <c r="BJ365" s="25" t="s">
        <v>81</v>
      </c>
      <c r="BK365" s="207">
        <f>ROUND(I365*H365,2)</f>
        <v>0</v>
      </c>
      <c r="BL365" s="25" t="s">
        <v>248</v>
      </c>
      <c r="BM365" s="25" t="s">
        <v>586</v>
      </c>
    </row>
    <row r="366" spans="2:65" s="1" customFormat="1" ht="13.5">
      <c r="B366" s="42"/>
      <c r="C366" s="64"/>
      <c r="D366" s="236" t="s">
        <v>151</v>
      </c>
      <c r="E366" s="64"/>
      <c r="F366" s="263" t="s">
        <v>585</v>
      </c>
      <c r="G366" s="64"/>
      <c r="H366" s="64"/>
      <c r="I366" s="164"/>
      <c r="J366" s="64"/>
      <c r="K366" s="64"/>
      <c r="L366" s="62"/>
      <c r="M366" s="210"/>
      <c r="N366" s="43"/>
      <c r="O366" s="43"/>
      <c r="P366" s="43"/>
      <c r="Q366" s="43"/>
      <c r="R366" s="43"/>
      <c r="S366" s="43"/>
      <c r="T366" s="79"/>
      <c r="AT366" s="25" t="s">
        <v>151</v>
      </c>
      <c r="AU366" s="25" t="s">
        <v>83</v>
      </c>
    </row>
    <row r="367" spans="2:65" s="1" customFormat="1" ht="22.5" customHeight="1">
      <c r="B367" s="42"/>
      <c r="C367" s="196" t="s">
        <v>587</v>
      </c>
      <c r="D367" s="196" t="s">
        <v>143</v>
      </c>
      <c r="E367" s="197" t="s">
        <v>588</v>
      </c>
      <c r="F367" s="198" t="s">
        <v>589</v>
      </c>
      <c r="G367" s="199" t="s">
        <v>377</v>
      </c>
      <c r="H367" s="200">
        <v>16.407</v>
      </c>
      <c r="I367" s="201"/>
      <c r="J367" s="202">
        <f>ROUND(I367*H367,2)</f>
        <v>0</v>
      </c>
      <c r="K367" s="198" t="s">
        <v>147</v>
      </c>
      <c r="L367" s="62"/>
      <c r="M367" s="203" t="s">
        <v>23</v>
      </c>
      <c r="N367" s="204" t="s">
        <v>44</v>
      </c>
      <c r="O367" s="43"/>
      <c r="P367" s="205">
        <f>O367*H367</f>
        <v>0</v>
      </c>
      <c r="Q367" s="205">
        <v>0</v>
      </c>
      <c r="R367" s="205">
        <f>Q367*H367</f>
        <v>0</v>
      </c>
      <c r="S367" s="205">
        <v>0</v>
      </c>
      <c r="T367" s="206">
        <f>S367*H367</f>
        <v>0</v>
      </c>
      <c r="AR367" s="25" t="s">
        <v>248</v>
      </c>
      <c r="AT367" s="25" t="s">
        <v>143</v>
      </c>
      <c r="AU367" s="25" t="s">
        <v>83</v>
      </c>
      <c r="AY367" s="25" t="s">
        <v>138</v>
      </c>
      <c r="BE367" s="207">
        <f>IF(N367="základní",J367,0)</f>
        <v>0</v>
      </c>
      <c r="BF367" s="207">
        <f>IF(N367="snížená",J367,0)</f>
        <v>0</v>
      </c>
      <c r="BG367" s="207">
        <f>IF(N367="zákl. přenesená",J367,0)</f>
        <v>0</v>
      </c>
      <c r="BH367" s="207">
        <f>IF(N367="sníž. přenesená",J367,0)</f>
        <v>0</v>
      </c>
      <c r="BI367" s="207">
        <f>IF(N367="nulová",J367,0)</f>
        <v>0</v>
      </c>
      <c r="BJ367" s="25" t="s">
        <v>81</v>
      </c>
      <c r="BK367" s="207">
        <f>ROUND(I367*H367,2)</f>
        <v>0</v>
      </c>
      <c r="BL367" s="25" t="s">
        <v>248</v>
      </c>
      <c r="BM367" s="25" t="s">
        <v>590</v>
      </c>
    </row>
    <row r="368" spans="2:65" s="1" customFormat="1" ht="27">
      <c r="B368" s="42"/>
      <c r="C368" s="64"/>
      <c r="D368" s="208" t="s">
        <v>151</v>
      </c>
      <c r="E368" s="64"/>
      <c r="F368" s="209" t="s">
        <v>591</v>
      </c>
      <c r="G368" s="64"/>
      <c r="H368" s="64"/>
      <c r="I368" s="164"/>
      <c r="J368" s="64"/>
      <c r="K368" s="64"/>
      <c r="L368" s="62"/>
      <c r="M368" s="210"/>
      <c r="N368" s="43"/>
      <c r="O368" s="43"/>
      <c r="P368" s="43"/>
      <c r="Q368" s="43"/>
      <c r="R368" s="43"/>
      <c r="S368" s="43"/>
      <c r="T368" s="79"/>
      <c r="AT368" s="25" t="s">
        <v>151</v>
      </c>
      <c r="AU368" s="25" t="s">
        <v>83</v>
      </c>
    </row>
    <row r="369" spans="2:65" s="1" customFormat="1" ht="121.5">
      <c r="B369" s="42"/>
      <c r="C369" s="64"/>
      <c r="D369" s="236" t="s">
        <v>153</v>
      </c>
      <c r="E369" s="64"/>
      <c r="F369" s="246" t="s">
        <v>592</v>
      </c>
      <c r="G369" s="64"/>
      <c r="H369" s="64"/>
      <c r="I369" s="164"/>
      <c r="J369" s="64"/>
      <c r="K369" s="64"/>
      <c r="L369" s="62"/>
      <c r="M369" s="210"/>
      <c r="N369" s="43"/>
      <c r="O369" s="43"/>
      <c r="P369" s="43"/>
      <c r="Q369" s="43"/>
      <c r="R369" s="43"/>
      <c r="S369" s="43"/>
      <c r="T369" s="79"/>
      <c r="AT369" s="25" t="s">
        <v>153</v>
      </c>
      <c r="AU369" s="25" t="s">
        <v>83</v>
      </c>
    </row>
    <row r="370" spans="2:65" s="1" customFormat="1" ht="22.5" customHeight="1">
      <c r="B370" s="42"/>
      <c r="C370" s="196" t="s">
        <v>593</v>
      </c>
      <c r="D370" s="196" t="s">
        <v>143</v>
      </c>
      <c r="E370" s="197" t="s">
        <v>594</v>
      </c>
      <c r="F370" s="198" t="s">
        <v>595</v>
      </c>
      <c r="G370" s="199" t="s">
        <v>377</v>
      </c>
      <c r="H370" s="200">
        <v>16.407</v>
      </c>
      <c r="I370" s="201"/>
      <c r="J370" s="202">
        <f>ROUND(I370*H370,2)</f>
        <v>0</v>
      </c>
      <c r="K370" s="198" t="s">
        <v>147</v>
      </c>
      <c r="L370" s="62"/>
      <c r="M370" s="203" t="s">
        <v>23</v>
      </c>
      <c r="N370" s="204" t="s">
        <v>44</v>
      </c>
      <c r="O370" s="43"/>
      <c r="P370" s="205">
        <f>O370*H370</f>
        <v>0</v>
      </c>
      <c r="Q370" s="205">
        <v>0</v>
      </c>
      <c r="R370" s="205">
        <f>Q370*H370</f>
        <v>0</v>
      </c>
      <c r="S370" s="205">
        <v>0</v>
      </c>
      <c r="T370" s="206">
        <f>S370*H370</f>
        <v>0</v>
      </c>
      <c r="AR370" s="25" t="s">
        <v>248</v>
      </c>
      <c r="AT370" s="25" t="s">
        <v>143</v>
      </c>
      <c r="AU370" s="25" t="s">
        <v>83</v>
      </c>
      <c r="AY370" s="25" t="s">
        <v>138</v>
      </c>
      <c r="BE370" s="207">
        <f>IF(N370="základní",J370,0)</f>
        <v>0</v>
      </c>
      <c r="BF370" s="207">
        <f>IF(N370="snížená",J370,0)</f>
        <v>0</v>
      </c>
      <c r="BG370" s="207">
        <f>IF(N370="zákl. přenesená",J370,0)</f>
        <v>0</v>
      </c>
      <c r="BH370" s="207">
        <f>IF(N370="sníž. přenesená",J370,0)</f>
        <v>0</v>
      </c>
      <c r="BI370" s="207">
        <f>IF(N370="nulová",J370,0)</f>
        <v>0</v>
      </c>
      <c r="BJ370" s="25" t="s">
        <v>81</v>
      </c>
      <c r="BK370" s="207">
        <f>ROUND(I370*H370,2)</f>
        <v>0</v>
      </c>
      <c r="BL370" s="25" t="s">
        <v>248</v>
      </c>
      <c r="BM370" s="25" t="s">
        <v>596</v>
      </c>
    </row>
    <row r="371" spans="2:65" s="1" customFormat="1" ht="27">
      <c r="B371" s="42"/>
      <c r="C371" s="64"/>
      <c r="D371" s="208" t="s">
        <v>151</v>
      </c>
      <c r="E371" s="64"/>
      <c r="F371" s="209" t="s">
        <v>597</v>
      </c>
      <c r="G371" s="64"/>
      <c r="H371" s="64"/>
      <c r="I371" s="164"/>
      <c r="J371" s="64"/>
      <c r="K371" s="64"/>
      <c r="L371" s="62"/>
      <c r="M371" s="210"/>
      <c r="N371" s="43"/>
      <c r="O371" s="43"/>
      <c r="P371" s="43"/>
      <c r="Q371" s="43"/>
      <c r="R371" s="43"/>
      <c r="S371" s="43"/>
      <c r="T371" s="79"/>
      <c r="AT371" s="25" t="s">
        <v>151</v>
      </c>
      <c r="AU371" s="25" t="s">
        <v>83</v>
      </c>
    </row>
    <row r="372" spans="2:65" s="1" customFormat="1" ht="121.5">
      <c r="B372" s="42"/>
      <c r="C372" s="64"/>
      <c r="D372" s="208" t="s">
        <v>153</v>
      </c>
      <c r="E372" s="64"/>
      <c r="F372" s="211" t="s">
        <v>592</v>
      </c>
      <c r="G372" s="64"/>
      <c r="H372" s="64"/>
      <c r="I372" s="164"/>
      <c r="J372" s="64"/>
      <c r="K372" s="64"/>
      <c r="L372" s="62"/>
      <c r="M372" s="210"/>
      <c r="N372" s="43"/>
      <c r="O372" s="43"/>
      <c r="P372" s="43"/>
      <c r="Q372" s="43"/>
      <c r="R372" s="43"/>
      <c r="S372" s="43"/>
      <c r="T372" s="79"/>
      <c r="AT372" s="25" t="s">
        <v>153</v>
      </c>
      <c r="AU372" s="25" t="s">
        <v>83</v>
      </c>
    </row>
    <row r="373" spans="2:65" s="10" customFormat="1" ht="29.85" customHeight="1">
      <c r="B373" s="177"/>
      <c r="C373" s="178"/>
      <c r="D373" s="193" t="s">
        <v>72</v>
      </c>
      <c r="E373" s="194" t="s">
        <v>598</v>
      </c>
      <c r="F373" s="194" t="s">
        <v>599</v>
      </c>
      <c r="G373" s="178"/>
      <c r="H373" s="178"/>
      <c r="I373" s="181"/>
      <c r="J373" s="195">
        <f>BK373</f>
        <v>0</v>
      </c>
      <c r="K373" s="178"/>
      <c r="L373" s="183"/>
      <c r="M373" s="184"/>
      <c r="N373" s="185"/>
      <c r="O373" s="185"/>
      <c r="P373" s="186">
        <f>SUM(P374:P385)</f>
        <v>0</v>
      </c>
      <c r="Q373" s="185"/>
      <c r="R373" s="186">
        <f>SUM(R374:R385)</f>
        <v>0</v>
      </c>
      <c r="S373" s="185"/>
      <c r="T373" s="187">
        <f>SUM(T374:T385)</f>
        <v>0</v>
      </c>
      <c r="AR373" s="188" t="s">
        <v>83</v>
      </c>
      <c r="AT373" s="189" t="s">
        <v>72</v>
      </c>
      <c r="AU373" s="189" t="s">
        <v>81</v>
      </c>
      <c r="AY373" s="188" t="s">
        <v>138</v>
      </c>
      <c r="BK373" s="190">
        <f>SUM(BK374:BK385)</f>
        <v>0</v>
      </c>
    </row>
    <row r="374" spans="2:65" s="1" customFormat="1" ht="22.5" customHeight="1">
      <c r="B374" s="42"/>
      <c r="C374" s="196" t="s">
        <v>600</v>
      </c>
      <c r="D374" s="196" t="s">
        <v>143</v>
      </c>
      <c r="E374" s="197" t="s">
        <v>601</v>
      </c>
      <c r="F374" s="198" t="s">
        <v>602</v>
      </c>
      <c r="G374" s="199" t="s">
        <v>353</v>
      </c>
      <c r="H374" s="200">
        <v>1</v>
      </c>
      <c r="I374" s="201"/>
      <c r="J374" s="202">
        <f>ROUND(I374*H374,2)</f>
        <v>0</v>
      </c>
      <c r="K374" s="198" t="s">
        <v>147</v>
      </c>
      <c r="L374" s="62"/>
      <c r="M374" s="203" t="s">
        <v>23</v>
      </c>
      <c r="N374" s="204" t="s">
        <v>44</v>
      </c>
      <c r="O374" s="43"/>
      <c r="P374" s="205">
        <f>O374*H374</f>
        <v>0</v>
      </c>
      <c r="Q374" s="205">
        <v>0</v>
      </c>
      <c r="R374" s="205">
        <f>Q374*H374</f>
        <v>0</v>
      </c>
      <c r="S374" s="205">
        <v>0</v>
      </c>
      <c r="T374" s="206">
        <f>S374*H374</f>
        <v>0</v>
      </c>
      <c r="AR374" s="25" t="s">
        <v>248</v>
      </c>
      <c r="AT374" s="25" t="s">
        <v>143</v>
      </c>
      <c r="AU374" s="25" t="s">
        <v>83</v>
      </c>
      <c r="AY374" s="25" t="s">
        <v>138</v>
      </c>
      <c r="BE374" s="207">
        <f>IF(N374="základní",J374,0)</f>
        <v>0</v>
      </c>
      <c r="BF374" s="207">
        <f>IF(N374="snížená",J374,0)</f>
        <v>0</v>
      </c>
      <c r="BG374" s="207">
        <f>IF(N374="zákl. přenesená",J374,0)</f>
        <v>0</v>
      </c>
      <c r="BH374" s="207">
        <f>IF(N374="sníž. přenesená",J374,0)</f>
        <v>0</v>
      </c>
      <c r="BI374" s="207">
        <f>IF(N374="nulová",J374,0)</f>
        <v>0</v>
      </c>
      <c r="BJ374" s="25" t="s">
        <v>81</v>
      </c>
      <c r="BK374" s="207">
        <f>ROUND(I374*H374,2)</f>
        <v>0</v>
      </c>
      <c r="BL374" s="25" t="s">
        <v>248</v>
      </c>
      <c r="BM374" s="25" t="s">
        <v>603</v>
      </c>
    </row>
    <row r="375" spans="2:65" s="1" customFormat="1" ht="13.5">
      <c r="B375" s="42"/>
      <c r="C375" s="64"/>
      <c r="D375" s="208" t="s">
        <v>151</v>
      </c>
      <c r="E375" s="64"/>
      <c r="F375" s="209" t="s">
        <v>604</v>
      </c>
      <c r="G375" s="64"/>
      <c r="H375" s="64"/>
      <c r="I375" s="164"/>
      <c r="J375" s="64"/>
      <c r="K375" s="64"/>
      <c r="L375" s="62"/>
      <c r="M375" s="210"/>
      <c r="N375" s="43"/>
      <c r="O375" s="43"/>
      <c r="P375" s="43"/>
      <c r="Q375" s="43"/>
      <c r="R375" s="43"/>
      <c r="S375" s="43"/>
      <c r="T375" s="79"/>
      <c r="AT375" s="25" t="s">
        <v>151</v>
      </c>
      <c r="AU375" s="25" t="s">
        <v>83</v>
      </c>
    </row>
    <row r="376" spans="2:65" s="1" customFormat="1" ht="148.5">
      <c r="B376" s="42"/>
      <c r="C376" s="64"/>
      <c r="D376" s="208" t="s">
        <v>153</v>
      </c>
      <c r="E376" s="64"/>
      <c r="F376" s="211" t="s">
        <v>605</v>
      </c>
      <c r="G376" s="64"/>
      <c r="H376" s="64"/>
      <c r="I376" s="164"/>
      <c r="J376" s="64"/>
      <c r="K376" s="64"/>
      <c r="L376" s="62"/>
      <c r="M376" s="210"/>
      <c r="N376" s="43"/>
      <c r="O376" s="43"/>
      <c r="P376" s="43"/>
      <c r="Q376" s="43"/>
      <c r="R376" s="43"/>
      <c r="S376" s="43"/>
      <c r="T376" s="79"/>
      <c r="AT376" s="25" t="s">
        <v>153</v>
      </c>
      <c r="AU376" s="25" t="s">
        <v>83</v>
      </c>
    </row>
    <row r="377" spans="2:65" s="12" customFormat="1" ht="13.5">
      <c r="B377" s="223"/>
      <c r="C377" s="224"/>
      <c r="D377" s="236" t="s">
        <v>155</v>
      </c>
      <c r="E377" s="247" t="s">
        <v>23</v>
      </c>
      <c r="F377" s="248" t="s">
        <v>606</v>
      </c>
      <c r="G377" s="224"/>
      <c r="H377" s="249">
        <v>1</v>
      </c>
      <c r="I377" s="228"/>
      <c r="J377" s="224"/>
      <c r="K377" s="224"/>
      <c r="L377" s="229"/>
      <c r="M377" s="230"/>
      <c r="N377" s="231"/>
      <c r="O377" s="231"/>
      <c r="P377" s="231"/>
      <c r="Q377" s="231"/>
      <c r="R377" s="231"/>
      <c r="S377" s="231"/>
      <c r="T377" s="232"/>
      <c r="AT377" s="233" t="s">
        <v>155</v>
      </c>
      <c r="AU377" s="233" t="s">
        <v>83</v>
      </c>
      <c r="AV377" s="12" t="s">
        <v>83</v>
      </c>
      <c r="AW377" s="12" t="s">
        <v>36</v>
      </c>
      <c r="AX377" s="12" t="s">
        <v>81</v>
      </c>
      <c r="AY377" s="233" t="s">
        <v>138</v>
      </c>
    </row>
    <row r="378" spans="2:65" s="1" customFormat="1" ht="22.5" customHeight="1">
      <c r="B378" s="42"/>
      <c r="C378" s="250" t="s">
        <v>607</v>
      </c>
      <c r="D378" s="250" t="s">
        <v>196</v>
      </c>
      <c r="E378" s="251" t="s">
        <v>221</v>
      </c>
      <c r="F378" s="252" t="s">
        <v>608</v>
      </c>
      <c r="G378" s="253" t="s">
        <v>353</v>
      </c>
      <c r="H378" s="254">
        <v>1</v>
      </c>
      <c r="I378" s="255"/>
      <c r="J378" s="256">
        <f>ROUND(I378*H378,2)</f>
        <v>0</v>
      </c>
      <c r="K378" s="252" t="s">
        <v>23</v>
      </c>
      <c r="L378" s="257"/>
      <c r="M378" s="258" t="s">
        <v>23</v>
      </c>
      <c r="N378" s="259" t="s">
        <v>44</v>
      </c>
      <c r="O378" s="43"/>
      <c r="P378" s="205">
        <f>O378*H378</f>
        <v>0</v>
      </c>
      <c r="Q378" s="205">
        <v>0</v>
      </c>
      <c r="R378" s="205">
        <f>Q378*H378</f>
        <v>0</v>
      </c>
      <c r="S378" s="205">
        <v>0</v>
      </c>
      <c r="T378" s="206">
        <f>S378*H378</f>
        <v>0</v>
      </c>
      <c r="AR378" s="25" t="s">
        <v>374</v>
      </c>
      <c r="AT378" s="25" t="s">
        <v>196</v>
      </c>
      <c r="AU378" s="25" t="s">
        <v>83</v>
      </c>
      <c r="AY378" s="25" t="s">
        <v>138</v>
      </c>
      <c r="BE378" s="207">
        <f>IF(N378="základní",J378,0)</f>
        <v>0</v>
      </c>
      <c r="BF378" s="207">
        <f>IF(N378="snížená",J378,0)</f>
        <v>0</v>
      </c>
      <c r="BG378" s="207">
        <f>IF(N378="zákl. přenesená",J378,0)</f>
        <v>0</v>
      </c>
      <c r="BH378" s="207">
        <f>IF(N378="sníž. přenesená",J378,0)</f>
        <v>0</v>
      </c>
      <c r="BI378" s="207">
        <f>IF(N378="nulová",J378,0)</f>
        <v>0</v>
      </c>
      <c r="BJ378" s="25" t="s">
        <v>81</v>
      </c>
      <c r="BK378" s="207">
        <f>ROUND(I378*H378,2)</f>
        <v>0</v>
      </c>
      <c r="BL378" s="25" t="s">
        <v>248</v>
      </c>
      <c r="BM378" s="25" t="s">
        <v>609</v>
      </c>
    </row>
    <row r="379" spans="2:65" s="1" customFormat="1" ht="13.5">
      <c r="B379" s="42"/>
      <c r="C379" s="64"/>
      <c r="D379" s="236" t="s">
        <v>151</v>
      </c>
      <c r="E379" s="64"/>
      <c r="F379" s="263" t="s">
        <v>610</v>
      </c>
      <c r="G379" s="64"/>
      <c r="H379" s="64"/>
      <c r="I379" s="164"/>
      <c r="J379" s="64"/>
      <c r="K379" s="64"/>
      <c r="L379" s="62"/>
      <c r="M379" s="210"/>
      <c r="N379" s="43"/>
      <c r="O379" s="43"/>
      <c r="P379" s="43"/>
      <c r="Q379" s="43"/>
      <c r="R379" s="43"/>
      <c r="S379" s="43"/>
      <c r="T379" s="79"/>
      <c r="AT379" s="25" t="s">
        <v>151</v>
      </c>
      <c r="AU379" s="25" t="s">
        <v>83</v>
      </c>
    </row>
    <row r="380" spans="2:65" s="1" customFormat="1" ht="22.5" customHeight="1">
      <c r="B380" s="42"/>
      <c r="C380" s="196" t="s">
        <v>611</v>
      </c>
      <c r="D380" s="196" t="s">
        <v>143</v>
      </c>
      <c r="E380" s="197" t="s">
        <v>612</v>
      </c>
      <c r="F380" s="198" t="s">
        <v>613</v>
      </c>
      <c r="G380" s="199" t="s">
        <v>377</v>
      </c>
      <c r="H380" s="200">
        <v>0.4</v>
      </c>
      <c r="I380" s="201"/>
      <c r="J380" s="202">
        <f>ROUND(I380*H380,2)</f>
        <v>0</v>
      </c>
      <c r="K380" s="198" t="s">
        <v>147</v>
      </c>
      <c r="L380" s="62"/>
      <c r="M380" s="203" t="s">
        <v>23</v>
      </c>
      <c r="N380" s="204" t="s">
        <v>44</v>
      </c>
      <c r="O380" s="43"/>
      <c r="P380" s="205">
        <f>O380*H380</f>
        <v>0</v>
      </c>
      <c r="Q380" s="205">
        <v>0</v>
      </c>
      <c r="R380" s="205">
        <f>Q380*H380</f>
        <v>0</v>
      </c>
      <c r="S380" s="205">
        <v>0</v>
      </c>
      <c r="T380" s="206">
        <f>S380*H380</f>
        <v>0</v>
      </c>
      <c r="AR380" s="25" t="s">
        <v>248</v>
      </c>
      <c r="AT380" s="25" t="s">
        <v>143</v>
      </c>
      <c r="AU380" s="25" t="s">
        <v>83</v>
      </c>
      <c r="AY380" s="25" t="s">
        <v>138</v>
      </c>
      <c r="BE380" s="207">
        <f>IF(N380="základní",J380,0)</f>
        <v>0</v>
      </c>
      <c r="BF380" s="207">
        <f>IF(N380="snížená",J380,0)</f>
        <v>0</v>
      </c>
      <c r="BG380" s="207">
        <f>IF(N380="zákl. přenesená",J380,0)</f>
        <v>0</v>
      </c>
      <c r="BH380" s="207">
        <f>IF(N380="sníž. přenesená",J380,0)</f>
        <v>0</v>
      </c>
      <c r="BI380" s="207">
        <f>IF(N380="nulová",J380,0)</f>
        <v>0</v>
      </c>
      <c r="BJ380" s="25" t="s">
        <v>81</v>
      </c>
      <c r="BK380" s="207">
        <f>ROUND(I380*H380,2)</f>
        <v>0</v>
      </c>
      <c r="BL380" s="25" t="s">
        <v>248</v>
      </c>
      <c r="BM380" s="25" t="s">
        <v>614</v>
      </c>
    </row>
    <row r="381" spans="2:65" s="1" customFormat="1" ht="27">
      <c r="B381" s="42"/>
      <c r="C381" s="64"/>
      <c r="D381" s="208" t="s">
        <v>151</v>
      </c>
      <c r="E381" s="64"/>
      <c r="F381" s="209" t="s">
        <v>615</v>
      </c>
      <c r="G381" s="64"/>
      <c r="H381" s="64"/>
      <c r="I381" s="164"/>
      <c r="J381" s="64"/>
      <c r="K381" s="64"/>
      <c r="L381" s="62"/>
      <c r="M381" s="210"/>
      <c r="N381" s="43"/>
      <c r="O381" s="43"/>
      <c r="P381" s="43"/>
      <c r="Q381" s="43"/>
      <c r="R381" s="43"/>
      <c r="S381" s="43"/>
      <c r="T381" s="79"/>
      <c r="AT381" s="25" t="s">
        <v>151</v>
      </c>
      <c r="AU381" s="25" t="s">
        <v>83</v>
      </c>
    </row>
    <row r="382" spans="2:65" s="1" customFormat="1" ht="121.5">
      <c r="B382" s="42"/>
      <c r="C382" s="64"/>
      <c r="D382" s="236" t="s">
        <v>153</v>
      </c>
      <c r="E382" s="64"/>
      <c r="F382" s="246" t="s">
        <v>616</v>
      </c>
      <c r="G382" s="64"/>
      <c r="H382" s="64"/>
      <c r="I382" s="164"/>
      <c r="J382" s="64"/>
      <c r="K382" s="64"/>
      <c r="L382" s="62"/>
      <c r="M382" s="210"/>
      <c r="N382" s="43"/>
      <c r="O382" s="43"/>
      <c r="P382" s="43"/>
      <c r="Q382" s="43"/>
      <c r="R382" s="43"/>
      <c r="S382" s="43"/>
      <c r="T382" s="79"/>
      <c r="AT382" s="25" t="s">
        <v>153</v>
      </c>
      <c r="AU382" s="25" t="s">
        <v>83</v>
      </c>
    </row>
    <row r="383" spans="2:65" s="1" customFormat="1" ht="22.5" customHeight="1">
      <c r="B383" s="42"/>
      <c r="C383" s="196" t="s">
        <v>617</v>
      </c>
      <c r="D383" s="196" t="s">
        <v>143</v>
      </c>
      <c r="E383" s="197" t="s">
        <v>618</v>
      </c>
      <c r="F383" s="198" t="s">
        <v>619</v>
      </c>
      <c r="G383" s="199" t="s">
        <v>377</v>
      </c>
      <c r="H383" s="200">
        <v>0.4</v>
      </c>
      <c r="I383" s="201"/>
      <c r="J383" s="202">
        <f>ROUND(I383*H383,2)</f>
        <v>0</v>
      </c>
      <c r="K383" s="198" t="s">
        <v>147</v>
      </c>
      <c r="L383" s="62"/>
      <c r="M383" s="203" t="s">
        <v>23</v>
      </c>
      <c r="N383" s="204" t="s">
        <v>44</v>
      </c>
      <c r="O383" s="43"/>
      <c r="P383" s="205">
        <f>O383*H383</f>
        <v>0</v>
      </c>
      <c r="Q383" s="205">
        <v>0</v>
      </c>
      <c r="R383" s="205">
        <f>Q383*H383</f>
        <v>0</v>
      </c>
      <c r="S383" s="205">
        <v>0</v>
      </c>
      <c r="T383" s="206">
        <f>S383*H383</f>
        <v>0</v>
      </c>
      <c r="AR383" s="25" t="s">
        <v>248</v>
      </c>
      <c r="AT383" s="25" t="s">
        <v>143</v>
      </c>
      <c r="AU383" s="25" t="s">
        <v>83</v>
      </c>
      <c r="AY383" s="25" t="s">
        <v>138</v>
      </c>
      <c r="BE383" s="207">
        <f>IF(N383="základní",J383,0)</f>
        <v>0</v>
      </c>
      <c r="BF383" s="207">
        <f>IF(N383="snížená",J383,0)</f>
        <v>0</v>
      </c>
      <c r="BG383" s="207">
        <f>IF(N383="zákl. přenesená",J383,0)</f>
        <v>0</v>
      </c>
      <c r="BH383" s="207">
        <f>IF(N383="sníž. přenesená",J383,0)</f>
        <v>0</v>
      </c>
      <c r="BI383" s="207">
        <f>IF(N383="nulová",J383,0)</f>
        <v>0</v>
      </c>
      <c r="BJ383" s="25" t="s">
        <v>81</v>
      </c>
      <c r="BK383" s="207">
        <f>ROUND(I383*H383,2)</f>
        <v>0</v>
      </c>
      <c r="BL383" s="25" t="s">
        <v>248</v>
      </c>
      <c r="BM383" s="25" t="s">
        <v>620</v>
      </c>
    </row>
    <row r="384" spans="2:65" s="1" customFormat="1" ht="27">
      <c r="B384" s="42"/>
      <c r="C384" s="64"/>
      <c r="D384" s="208" t="s">
        <v>151</v>
      </c>
      <c r="E384" s="64"/>
      <c r="F384" s="209" t="s">
        <v>621</v>
      </c>
      <c r="G384" s="64"/>
      <c r="H384" s="64"/>
      <c r="I384" s="164"/>
      <c r="J384" s="64"/>
      <c r="K384" s="64"/>
      <c r="L384" s="62"/>
      <c r="M384" s="210"/>
      <c r="N384" s="43"/>
      <c r="O384" s="43"/>
      <c r="P384" s="43"/>
      <c r="Q384" s="43"/>
      <c r="R384" s="43"/>
      <c r="S384" s="43"/>
      <c r="T384" s="79"/>
      <c r="AT384" s="25" t="s">
        <v>151</v>
      </c>
      <c r="AU384" s="25" t="s">
        <v>83</v>
      </c>
    </row>
    <row r="385" spans="2:65" s="1" customFormat="1" ht="121.5">
      <c r="B385" s="42"/>
      <c r="C385" s="64"/>
      <c r="D385" s="208" t="s">
        <v>153</v>
      </c>
      <c r="E385" s="64"/>
      <c r="F385" s="211" t="s">
        <v>616</v>
      </c>
      <c r="G385" s="64"/>
      <c r="H385" s="64"/>
      <c r="I385" s="164"/>
      <c r="J385" s="64"/>
      <c r="K385" s="64"/>
      <c r="L385" s="62"/>
      <c r="M385" s="210"/>
      <c r="N385" s="43"/>
      <c r="O385" s="43"/>
      <c r="P385" s="43"/>
      <c r="Q385" s="43"/>
      <c r="R385" s="43"/>
      <c r="S385" s="43"/>
      <c r="T385" s="79"/>
      <c r="AT385" s="25" t="s">
        <v>153</v>
      </c>
      <c r="AU385" s="25" t="s">
        <v>83</v>
      </c>
    </row>
    <row r="386" spans="2:65" s="10" customFormat="1" ht="29.85" customHeight="1">
      <c r="B386" s="177"/>
      <c r="C386" s="178"/>
      <c r="D386" s="193" t="s">
        <v>72</v>
      </c>
      <c r="E386" s="194" t="s">
        <v>622</v>
      </c>
      <c r="F386" s="194" t="s">
        <v>623</v>
      </c>
      <c r="G386" s="178"/>
      <c r="H386" s="178"/>
      <c r="I386" s="181"/>
      <c r="J386" s="195">
        <f>BK386</f>
        <v>0</v>
      </c>
      <c r="K386" s="178"/>
      <c r="L386" s="183"/>
      <c r="M386" s="184"/>
      <c r="N386" s="185"/>
      <c r="O386" s="185"/>
      <c r="P386" s="186">
        <f>SUM(P387:P411)</f>
        <v>0</v>
      </c>
      <c r="Q386" s="185"/>
      <c r="R386" s="186">
        <f>SUM(R387:R411)</f>
        <v>0.34464855</v>
      </c>
      <c r="S386" s="185"/>
      <c r="T386" s="187">
        <f>SUM(T387:T411)</f>
        <v>0</v>
      </c>
      <c r="AR386" s="188" t="s">
        <v>148</v>
      </c>
      <c r="AT386" s="189" t="s">
        <v>72</v>
      </c>
      <c r="AU386" s="189" t="s">
        <v>81</v>
      </c>
      <c r="AY386" s="188" t="s">
        <v>138</v>
      </c>
      <c r="BK386" s="190">
        <f>SUM(BK387:BK411)</f>
        <v>0</v>
      </c>
    </row>
    <row r="387" spans="2:65" s="1" customFormat="1" ht="22.5" customHeight="1">
      <c r="B387" s="42"/>
      <c r="C387" s="196" t="s">
        <v>624</v>
      </c>
      <c r="D387" s="196" t="s">
        <v>143</v>
      </c>
      <c r="E387" s="197" t="s">
        <v>625</v>
      </c>
      <c r="F387" s="198" t="s">
        <v>626</v>
      </c>
      <c r="G387" s="199" t="s">
        <v>183</v>
      </c>
      <c r="H387" s="200">
        <v>10.95</v>
      </c>
      <c r="I387" s="201"/>
      <c r="J387" s="202">
        <f>ROUND(I387*H387,2)</f>
        <v>0</v>
      </c>
      <c r="K387" s="198" t="s">
        <v>23</v>
      </c>
      <c r="L387" s="62"/>
      <c r="M387" s="203" t="s">
        <v>23</v>
      </c>
      <c r="N387" s="204" t="s">
        <v>44</v>
      </c>
      <c r="O387" s="43"/>
      <c r="P387" s="205">
        <f>O387*H387</f>
        <v>0</v>
      </c>
      <c r="Q387" s="205">
        <v>4.55E-4</v>
      </c>
      <c r="R387" s="205">
        <f>Q387*H387</f>
        <v>4.9822499999999997E-3</v>
      </c>
      <c r="S387" s="205">
        <v>0</v>
      </c>
      <c r="T387" s="206">
        <f>S387*H387</f>
        <v>0</v>
      </c>
      <c r="AR387" s="25" t="s">
        <v>248</v>
      </c>
      <c r="AT387" s="25" t="s">
        <v>143</v>
      </c>
      <c r="AU387" s="25" t="s">
        <v>83</v>
      </c>
      <c r="AY387" s="25" t="s">
        <v>138</v>
      </c>
      <c r="BE387" s="207">
        <f>IF(N387="základní",J387,0)</f>
        <v>0</v>
      </c>
      <c r="BF387" s="207">
        <f>IF(N387="snížená",J387,0)</f>
        <v>0</v>
      </c>
      <c r="BG387" s="207">
        <f>IF(N387="zákl. přenesená",J387,0)</f>
        <v>0</v>
      </c>
      <c r="BH387" s="207">
        <f>IF(N387="sníž. přenesená",J387,0)</f>
        <v>0</v>
      </c>
      <c r="BI387" s="207">
        <f>IF(N387="nulová",J387,0)</f>
        <v>0</v>
      </c>
      <c r="BJ387" s="25" t="s">
        <v>81</v>
      </c>
      <c r="BK387" s="207">
        <f>ROUND(I387*H387,2)</f>
        <v>0</v>
      </c>
      <c r="BL387" s="25" t="s">
        <v>248</v>
      </c>
      <c r="BM387" s="25" t="s">
        <v>627</v>
      </c>
    </row>
    <row r="388" spans="2:65" s="1" customFormat="1" ht="27">
      <c r="B388" s="42"/>
      <c r="C388" s="64"/>
      <c r="D388" s="208" t="s">
        <v>151</v>
      </c>
      <c r="E388" s="64"/>
      <c r="F388" s="209" t="s">
        <v>628</v>
      </c>
      <c r="G388" s="64"/>
      <c r="H388" s="64"/>
      <c r="I388" s="164"/>
      <c r="J388" s="64"/>
      <c r="K388" s="64"/>
      <c r="L388" s="62"/>
      <c r="M388" s="210"/>
      <c r="N388" s="43"/>
      <c r="O388" s="43"/>
      <c r="P388" s="43"/>
      <c r="Q388" s="43"/>
      <c r="R388" s="43"/>
      <c r="S388" s="43"/>
      <c r="T388" s="79"/>
      <c r="AT388" s="25" t="s">
        <v>151</v>
      </c>
      <c r="AU388" s="25" t="s">
        <v>83</v>
      </c>
    </row>
    <row r="389" spans="2:65" s="12" customFormat="1" ht="13.5">
      <c r="B389" s="223"/>
      <c r="C389" s="224"/>
      <c r="D389" s="236" t="s">
        <v>155</v>
      </c>
      <c r="E389" s="247" t="s">
        <v>23</v>
      </c>
      <c r="F389" s="248" t="s">
        <v>629</v>
      </c>
      <c r="G389" s="224"/>
      <c r="H389" s="249">
        <v>10.95</v>
      </c>
      <c r="I389" s="228"/>
      <c r="J389" s="224"/>
      <c r="K389" s="224"/>
      <c r="L389" s="229"/>
      <c r="M389" s="230"/>
      <c r="N389" s="231"/>
      <c r="O389" s="231"/>
      <c r="P389" s="231"/>
      <c r="Q389" s="231"/>
      <c r="R389" s="231"/>
      <c r="S389" s="231"/>
      <c r="T389" s="232"/>
      <c r="AT389" s="233" t="s">
        <v>155</v>
      </c>
      <c r="AU389" s="233" t="s">
        <v>83</v>
      </c>
      <c r="AV389" s="12" t="s">
        <v>83</v>
      </c>
      <c r="AW389" s="12" t="s">
        <v>36</v>
      </c>
      <c r="AX389" s="12" t="s">
        <v>81</v>
      </c>
      <c r="AY389" s="233" t="s">
        <v>138</v>
      </c>
    </row>
    <row r="390" spans="2:65" s="1" customFormat="1" ht="22.5" customHeight="1">
      <c r="B390" s="42"/>
      <c r="C390" s="250" t="s">
        <v>630</v>
      </c>
      <c r="D390" s="250" t="s">
        <v>196</v>
      </c>
      <c r="E390" s="251" t="s">
        <v>631</v>
      </c>
      <c r="F390" s="252" t="s">
        <v>632</v>
      </c>
      <c r="G390" s="253" t="s">
        <v>353</v>
      </c>
      <c r="H390" s="254">
        <v>40</v>
      </c>
      <c r="I390" s="255"/>
      <c r="J390" s="256">
        <f>ROUND(I390*H390,2)</f>
        <v>0</v>
      </c>
      <c r="K390" s="252" t="s">
        <v>147</v>
      </c>
      <c r="L390" s="257"/>
      <c r="M390" s="258" t="s">
        <v>23</v>
      </c>
      <c r="N390" s="259" t="s">
        <v>44</v>
      </c>
      <c r="O390" s="43"/>
      <c r="P390" s="205">
        <f>O390*H390</f>
        <v>0</v>
      </c>
      <c r="Q390" s="205">
        <v>4.4999999999999999E-4</v>
      </c>
      <c r="R390" s="205">
        <f>Q390*H390</f>
        <v>1.7999999999999999E-2</v>
      </c>
      <c r="S390" s="205">
        <v>0</v>
      </c>
      <c r="T390" s="206">
        <f>S390*H390</f>
        <v>0</v>
      </c>
      <c r="AR390" s="25" t="s">
        <v>374</v>
      </c>
      <c r="AT390" s="25" t="s">
        <v>196</v>
      </c>
      <c r="AU390" s="25" t="s">
        <v>83</v>
      </c>
      <c r="AY390" s="25" t="s">
        <v>138</v>
      </c>
      <c r="BE390" s="207">
        <f>IF(N390="základní",J390,0)</f>
        <v>0</v>
      </c>
      <c r="BF390" s="207">
        <f>IF(N390="snížená",J390,0)</f>
        <v>0</v>
      </c>
      <c r="BG390" s="207">
        <f>IF(N390="zákl. přenesená",J390,0)</f>
        <v>0</v>
      </c>
      <c r="BH390" s="207">
        <f>IF(N390="sníž. přenesená",J390,0)</f>
        <v>0</v>
      </c>
      <c r="BI390" s="207">
        <f>IF(N390="nulová",J390,0)</f>
        <v>0</v>
      </c>
      <c r="BJ390" s="25" t="s">
        <v>81</v>
      </c>
      <c r="BK390" s="207">
        <f>ROUND(I390*H390,2)</f>
        <v>0</v>
      </c>
      <c r="BL390" s="25" t="s">
        <v>248</v>
      </c>
      <c r="BM390" s="25" t="s">
        <v>633</v>
      </c>
    </row>
    <row r="391" spans="2:65" s="1" customFormat="1" ht="27">
      <c r="B391" s="42"/>
      <c r="C391" s="64"/>
      <c r="D391" s="208" t="s">
        <v>151</v>
      </c>
      <c r="E391" s="64"/>
      <c r="F391" s="209" t="s">
        <v>634</v>
      </c>
      <c r="G391" s="64"/>
      <c r="H391" s="64"/>
      <c r="I391" s="164"/>
      <c r="J391" s="64"/>
      <c r="K391" s="64"/>
      <c r="L391" s="62"/>
      <c r="M391" s="210"/>
      <c r="N391" s="43"/>
      <c r="O391" s="43"/>
      <c r="P391" s="43"/>
      <c r="Q391" s="43"/>
      <c r="R391" s="43"/>
      <c r="S391" s="43"/>
      <c r="T391" s="79"/>
      <c r="AT391" s="25" t="s">
        <v>151</v>
      </c>
      <c r="AU391" s="25" t="s">
        <v>83</v>
      </c>
    </row>
    <row r="392" spans="2:65" s="12" customFormat="1" ht="13.5">
      <c r="B392" s="223"/>
      <c r="C392" s="224"/>
      <c r="D392" s="208" t="s">
        <v>155</v>
      </c>
      <c r="E392" s="225" t="s">
        <v>23</v>
      </c>
      <c r="F392" s="226" t="s">
        <v>635</v>
      </c>
      <c r="G392" s="224"/>
      <c r="H392" s="227">
        <v>37.594999999999999</v>
      </c>
      <c r="I392" s="228"/>
      <c r="J392" s="224"/>
      <c r="K392" s="224"/>
      <c r="L392" s="229"/>
      <c r="M392" s="230"/>
      <c r="N392" s="231"/>
      <c r="O392" s="231"/>
      <c r="P392" s="231"/>
      <c r="Q392" s="231"/>
      <c r="R392" s="231"/>
      <c r="S392" s="231"/>
      <c r="T392" s="232"/>
      <c r="AT392" s="233" t="s">
        <v>155</v>
      </c>
      <c r="AU392" s="233" t="s">
        <v>83</v>
      </c>
      <c r="AV392" s="12" t="s">
        <v>83</v>
      </c>
      <c r="AW392" s="12" t="s">
        <v>36</v>
      </c>
      <c r="AX392" s="12" t="s">
        <v>73</v>
      </c>
      <c r="AY392" s="233" t="s">
        <v>138</v>
      </c>
    </row>
    <row r="393" spans="2:65" s="15" customFormat="1" ht="13.5">
      <c r="B393" s="277"/>
      <c r="C393" s="278"/>
      <c r="D393" s="208" t="s">
        <v>155</v>
      </c>
      <c r="E393" s="279" t="s">
        <v>23</v>
      </c>
      <c r="F393" s="280" t="s">
        <v>636</v>
      </c>
      <c r="G393" s="278"/>
      <c r="H393" s="281">
        <v>37.594999999999999</v>
      </c>
      <c r="I393" s="282"/>
      <c r="J393" s="278"/>
      <c r="K393" s="278"/>
      <c r="L393" s="283"/>
      <c r="M393" s="284"/>
      <c r="N393" s="285"/>
      <c r="O393" s="285"/>
      <c r="P393" s="285"/>
      <c r="Q393" s="285"/>
      <c r="R393" s="285"/>
      <c r="S393" s="285"/>
      <c r="T393" s="286"/>
      <c r="AT393" s="287" t="s">
        <v>155</v>
      </c>
      <c r="AU393" s="287" t="s">
        <v>83</v>
      </c>
      <c r="AV393" s="15" t="s">
        <v>149</v>
      </c>
      <c r="AW393" s="15" t="s">
        <v>36</v>
      </c>
      <c r="AX393" s="15" t="s">
        <v>73</v>
      </c>
      <c r="AY393" s="287" t="s">
        <v>138</v>
      </c>
    </row>
    <row r="394" spans="2:65" s="12" customFormat="1" ht="13.5">
      <c r="B394" s="223"/>
      <c r="C394" s="224"/>
      <c r="D394" s="236" t="s">
        <v>155</v>
      </c>
      <c r="E394" s="247" t="s">
        <v>23</v>
      </c>
      <c r="F394" s="248" t="s">
        <v>430</v>
      </c>
      <c r="G394" s="224"/>
      <c r="H394" s="249">
        <v>40</v>
      </c>
      <c r="I394" s="228"/>
      <c r="J394" s="224"/>
      <c r="K394" s="224"/>
      <c r="L394" s="229"/>
      <c r="M394" s="230"/>
      <c r="N394" s="231"/>
      <c r="O394" s="231"/>
      <c r="P394" s="231"/>
      <c r="Q394" s="231"/>
      <c r="R394" s="231"/>
      <c r="S394" s="231"/>
      <c r="T394" s="232"/>
      <c r="AT394" s="233" t="s">
        <v>155</v>
      </c>
      <c r="AU394" s="233" t="s">
        <v>83</v>
      </c>
      <c r="AV394" s="12" t="s">
        <v>83</v>
      </c>
      <c r="AW394" s="12" t="s">
        <v>36</v>
      </c>
      <c r="AX394" s="12" t="s">
        <v>81</v>
      </c>
      <c r="AY394" s="233" t="s">
        <v>138</v>
      </c>
    </row>
    <row r="395" spans="2:65" s="1" customFormat="1" ht="22.5" customHeight="1">
      <c r="B395" s="42"/>
      <c r="C395" s="196" t="s">
        <v>637</v>
      </c>
      <c r="D395" s="196" t="s">
        <v>143</v>
      </c>
      <c r="E395" s="197" t="s">
        <v>638</v>
      </c>
      <c r="F395" s="198" t="s">
        <v>639</v>
      </c>
      <c r="G395" s="199" t="s">
        <v>146</v>
      </c>
      <c r="H395" s="200">
        <v>12.57</v>
      </c>
      <c r="I395" s="201"/>
      <c r="J395" s="202">
        <f>ROUND(I395*H395,2)</f>
        <v>0</v>
      </c>
      <c r="K395" s="198" t="s">
        <v>23</v>
      </c>
      <c r="L395" s="62"/>
      <c r="M395" s="203" t="s">
        <v>23</v>
      </c>
      <c r="N395" s="204" t="s">
        <v>44</v>
      </c>
      <c r="O395" s="43"/>
      <c r="P395" s="205">
        <f>O395*H395</f>
        <v>0</v>
      </c>
      <c r="Q395" s="205">
        <v>4.1700000000000001E-3</v>
      </c>
      <c r="R395" s="205">
        <f>Q395*H395</f>
        <v>5.2416900000000002E-2</v>
      </c>
      <c r="S395" s="205">
        <v>0</v>
      </c>
      <c r="T395" s="206">
        <f>S395*H395</f>
        <v>0</v>
      </c>
      <c r="AR395" s="25" t="s">
        <v>248</v>
      </c>
      <c r="AT395" s="25" t="s">
        <v>143</v>
      </c>
      <c r="AU395" s="25" t="s">
        <v>83</v>
      </c>
      <c r="AY395" s="25" t="s">
        <v>138</v>
      </c>
      <c r="BE395" s="207">
        <f>IF(N395="základní",J395,0)</f>
        <v>0</v>
      </c>
      <c r="BF395" s="207">
        <f>IF(N395="snížená",J395,0)</f>
        <v>0</v>
      </c>
      <c r="BG395" s="207">
        <f>IF(N395="zákl. přenesená",J395,0)</f>
        <v>0</v>
      </c>
      <c r="BH395" s="207">
        <f>IF(N395="sníž. přenesená",J395,0)</f>
        <v>0</v>
      </c>
      <c r="BI395" s="207">
        <f>IF(N395="nulová",J395,0)</f>
        <v>0</v>
      </c>
      <c r="BJ395" s="25" t="s">
        <v>81</v>
      </c>
      <c r="BK395" s="207">
        <f>ROUND(I395*H395,2)</f>
        <v>0</v>
      </c>
      <c r="BL395" s="25" t="s">
        <v>248</v>
      </c>
      <c r="BM395" s="25" t="s">
        <v>640</v>
      </c>
    </row>
    <row r="396" spans="2:65" s="1" customFormat="1" ht="27">
      <c r="B396" s="42"/>
      <c r="C396" s="64"/>
      <c r="D396" s="208" t="s">
        <v>151</v>
      </c>
      <c r="E396" s="64"/>
      <c r="F396" s="209" t="s">
        <v>641</v>
      </c>
      <c r="G396" s="64"/>
      <c r="H396" s="64"/>
      <c r="I396" s="164"/>
      <c r="J396" s="64"/>
      <c r="K396" s="64"/>
      <c r="L396" s="62"/>
      <c r="M396" s="210"/>
      <c r="N396" s="43"/>
      <c r="O396" s="43"/>
      <c r="P396" s="43"/>
      <c r="Q396" s="43"/>
      <c r="R396" s="43"/>
      <c r="S396" s="43"/>
      <c r="T396" s="79"/>
      <c r="AT396" s="25" t="s">
        <v>151</v>
      </c>
      <c r="AU396" s="25" t="s">
        <v>83</v>
      </c>
    </row>
    <row r="397" spans="2:65" s="11" customFormat="1" ht="13.5">
      <c r="B397" s="212"/>
      <c r="C397" s="213"/>
      <c r="D397" s="208" t="s">
        <v>155</v>
      </c>
      <c r="E397" s="214" t="s">
        <v>23</v>
      </c>
      <c r="F397" s="215" t="s">
        <v>209</v>
      </c>
      <c r="G397" s="213"/>
      <c r="H397" s="216" t="s">
        <v>23</v>
      </c>
      <c r="I397" s="217"/>
      <c r="J397" s="213"/>
      <c r="K397" s="213"/>
      <c r="L397" s="218"/>
      <c r="M397" s="219"/>
      <c r="N397" s="220"/>
      <c r="O397" s="220"/>
      <c r="P397" s="220"/>
      <c r="Q397" s="220"/>
      <c r="R397" s="220"/>
      <c r="S397" s="220"/>
      <c r="T397" s="221"/>
      <c r="AT397" s="222" t="s">
        <v>155</v>
      </c>
      <c r="AU397" s="222" t="s">
        <v>83</v>
      </c>
      <c r="AV397" s="11" t="s">
        <v>81</v>
      </c>
      <c r="AW397" s="11" t="s">
        <v>36</v>
      </c>
      <c r="AX397" s="11" t="s">
        <v>73</v>
      </c>
      <c r="AY397" s="222" t="s">
        <v>138</v>
      </c>
    </row>
    <row r="398" spans="2:65" s="12" customFormat="1" ht="13.5">
      <c r="B398" s="223"/>
      <c r="C398" s="224"/>
      <c r="D398" s="208" t="s">
        <v>155</v>
      </c>
      <c r="E398" s="225" t="s">
        <v>23</v>
      </c>
      <c r="F398" s="226" t="s">
        <v>210</v>
      </c>
      <c r="G398" s="224"/>
      <c r="H398" s="227">
        <v>12.57</v>
      </c>
      <c r="I398" s="228"/>
      <c r="J398" s="224"/>
      <c r="K398" s="224"/>
      <c r="L398" s="229"/>
      <c r="M398" s="230"/>
      <c r="N398" s="231"/>
      <c r="O398" s="231"/>
      <c r="P398" s="231"/>
      <c r="Q398" s="231"/>
      <c r="R398" s="231"/>
      <c r="S398" s="231"/>
      <c r="T398" s="232"/>
      <c r="AT398" s="233" t="s">
        <v>155</v>
      </c>
      <c r="AU398" s="233" t="s">
        <v>83</v>
      </c>
      <c r="AV398" s="12" t="s">
        <v>83</v>
      </c>
      <c r="AW398" s="12" t="s">
        <v>36</v>
      </c>
      <c r="AX398" s="12" t="s">
        <v>73</v>
      </c>
      <c r="AY398" s="233" t="s">
        <v>138</v>
      </c>
    </row>
    <row r="399" spans="2:65" s="13" customFormat="1" ht="13.5">
      <c r="B399" s="234"/>
      <c r="C399" s="235"/>
      <c r="D399" s="236" t="s">
        <v>155</v>
      </c>
      <c r="E399" s="237" t="s">
        <v>23</v>
      </c>
      <c r="F399" s="238" t="s">
        <v>158</v>
      </c>
      <c r="G399" s="235"/>
      <c r="H399" s="239">
        <v>12.57</v>
      </c>
      <c r="I399" s="240"/>
      <c r="J399" s="235"/>
      <c r="K399" s="235"/>
      <c r="L399" s="241"/>
      <c r="M399" s="242"/>
      <c r="N399" s="243"/>
      <c r="O399" s="243"/>
      <c r="P399" s="243"/>
      <c r="Q399" s="243"/>
      <c r="R399" s="243"/>
      <c r="S399" s="243"/>
      <c r="T399" s="244"/>
      <c r="AT399" s="245" t="s">
        <v>155</v>
      </c>
      <c r="AU399" s="245" t="s">
        <v>83</v>
      </c>
      <c r="AV399" s="13" t="s">
        <v>148</v>
      </c>
      <c r="AW399" s="13" t="s">
        <v>36</v>
      </c>
      <c r="AX399" s="13" t="s">
        <v>81</v>
      </c>
      <c r="AY399" s="245" t="s">
        <v>138</v>
      </c>
    </row>
    <row r="400" spans="2:65" s="1" customFormat="1" ht="22.5" customHeight="1">
      <c r="B400" s="42"/>
      <c r="C400" s="250" t="s">
        <v>642</v>
      </c>
      <c r="D400" s="250" t="s">
        <v>196</v>
      </c>
      <c r="E400" s="251" t="s">
        <v>643</v>
      </c>
      <c r="F400" s="252" t="s">
        <v>644</v>
      </c>
      <c r="G400" s="253" t="s">
        <v>146</v>
      </c>
      <c r="H400" s="254">
        <v>13.827</v>
      </c>
      <c r="I400" s="255"/>
      <c r="J400" s="256">
        <f>ROUND(I400*H400,2)</f>
        <v>0</v>
      </c>
      <c r="K400" s="252" t="s">
        <v>147</v>
      </c>
      <c r="L400" s="257"/>
      <c r="M400" s="258" t="s">
        <v>23</v>
      </c>
      <c r="N400" s="259" t="s">
        <v>44</v>
      </c>
      <c r="O400" s="43"/>
      <c r="P400" s="205">
        <f>O400*H400</f>
        <v>0</v>
      </c>
      <c r="Q400" s="205">
        <v>1.9199999999999998E-2</v>
      </c>
      <c r="R400" s="205">
        <f>Q400*H400</f>
        <v>0.2654784</v>
      </c>
      <c r="S400" s="205">
        <v>0</v>
      </c>
      <c r="T400" s="206">
        <f>S400*H400</f>
        <v>0</v>
      </c>
      <c r="AR400" s="25" t="s">
        <v>374</v>
      </c>
      <c r="AT400" s="25" t="s">
        <v>196</v>
      </c>
      <c r="AU400" s="25" t="s">
        <v>83</v>
      </c>
      <c r="AY400" s="25" t="s">
        <v>138</v>
      </c>
      <c r="BE400" s="207">
        <f>IF(N400="základní",J400,0)</f>
        <v>0</v>
      </c>
      <c r="BF400" s="207">
        <f>IF(N400="snížená",J400,0)</f>
        <v>0</v>
      </c>
      <c r="BG400" s="207">
        <f>IF(N400="zákl. přenesená",J400,0)</f>
        <v>0</v>
      </c>
      <c r="BH400" s="207">
        <f>IF(N400="sníž. přenesená",J400,0)</f>
        <v>0</v>
      </c>
      <c r="BI400" s="207">
        <f>IF(N400="nulová",J400,0)</f>
        <v>0</v>
      </c>
      <c r="BJ400" s="25" t="s">
        <v>81</v>
      </c>
      <c r="BK400" s="207">
        <f>ROUND(I400*H400,2)</f>
        <v>0</v>
      </c>
      <c r="BL400" s="25" t="s">
        <v>248</v>
      </c>
      <c r="BM400" s="25" t="s">
        <v>645</v>
      </c>
    </row>
    <row r="401" spans="2:65" s="1" customFormat="1" ht="27">
      <c r="B401" s="42"/>
      <c r="C401" s="64"/>
      <c r="D401" s="208" t="s">
        <v>151</v>
      </c>
      <c r="E401" s="64"/>
      <c r="F401" s="209" t="s">
        <v>646</v>
      </c>
      <c r="G401" s="64"/>
      <c r="H401" s="64"/>
      <c r="I401" s="164"/>
      <c r="J401" s="64"/>
      <c r="K401" s="64"/>
      <c r="L401" s="62"/>
      <c r="M401" s="210"/>
      <c r="N401" s="43"/>
      <c r="O401" s="43"/>
      <c r="P401" s="43"/>
      <c r="Q401" s="43"/>
      <c r="R401" s="43"/>
      <c r="S401" s="43"/>
      <c r="T401" s="79"/>
      <c r="AT401" s="25" t="s">
        <v>151</v>
      </c>
      <c r="AU401" s="25" t="s">
        <v>83</v>
      </c>
    </row>
    <row r="402" spans="2:65" s="12" customFormat="1" ht="13.5">
      <c r="B402" s="223"/>
      <c r="C402" s="224"/>
      <c r="D402" s="236" t="s">
        <v>155</v>
      </c>
      <c r="E402" s="224"/>
      <c r="F402" s="248" t="s">
        <v>647</v>
      </c>
      <c r="G402" s="224"/>
      <c r="H402" s="249">
        <v>13.827</v>
      </c>
      <c r="I402" s="228"/>
      <c r="J402" s="224"/>
      <c r="K402" s="224"/>
      <c r="L402" s="229"/>
      <c r="M402" s="230"/>
      <c r="N402" s="231"/>
      <c r="O402" s="231"/>
      <c r="P402" s="231"/>
      <c r="Q402" s="231"/>
      <c r="R402" s="231"/>
      <c r="S402" s="231"/>
      <c r="T402" s="232"/>
      <c r="AT402" s="233" t="s">
        <v>155</v>
      </c>
      <c r="AU402" s="233" t="s">
        <v>83</v>
      </c>
      <c r="AV402" s="12" t="s">
        <v>83</v>
      </c>
      <c r="AW402" s="12" t="s">
        <v>6</v>
      </c>
      <c r="AX402" s="12" t="s">
        <v>81</v>
      </c>
      <c r="AY402" s="233" t="s">
        <v>138</v>
      </c>
    </row>
    <row r="403" spans="2:65" s="1" customFormat="1" ht="22.5" customHeight="1">
      <c r="B403" s="42"/>
      <c r="C403" s="196" t="s">
        <v>648</v>
      </c>
      <c r="D403" s="196" t="s">
        <v>143</v>
      </c>
      <c r="E403" s="197" t="s">
        <v>649</v>
      </c>
      <c r="F403" s="198" t="s">
        <v>650</v>
      </c>
      <c r="G403" s="199" t="s">
        <v>146</v>
      </c>
      <c r="H403" s="200">
        <v>12.57</v>
      </c>
      <c r="I403" s="201"/>
      <c r="J403" s="202">
        <f>ROUND(I403*H403,2)</f>
        <v>0</v>
      </c>
      <c r="K403" s="198" t="s">
        <v>147</v>
      </c>
      <c r="L403" s="62"/>
      <c r="M403" s="203" t="s">
        <v>23</v>
      </c>
      <c r="N403" s="204" t="s">
        <v>44</v>
      </c>
      <c r="O403" s="43"/>
      <c r="P403" s="205">
        <f>O403*H403</f>
        <v>0</v>
      </c>
      <c r="Q403" s="205">
        <v>2.9999999999999997E-4</v>
      </c>
      <c r="R403" s="205">
        <f>Q403*H403</f>
        <v>3.7709999999999996E-3</v>
      </c>
      <c r="S403" s="205">
        <v>0</v>
      </c>
      <c r="T403" s="206">
        <f>S403*H403</f>
        <v>0</v>
      </c>
      <c r="AR403" s="25" t="s">
        <v>248</v>
      </c>
      <c r="AT403" s="25" t="s">
        <v>143</v>
      </c>
      <c r="AU403" s="25" t="s">
        <v>83</v>
      </c>
      <c r="AY403" s="25" t="s">
        <v>138</v>
      </c>
      <c r="BE403" s="207">
        <f>IF(N403="základní",J403,0)</f>
        <v>0</v>
      </c>
      <c r="BF403" s="207">
        <f>IF(N403="snížená",J403,0)</f>
        <v>0</v>
      </c>
      <c r="BG403" s="207">
        <f>IF(N403="zákl. přenesená",J403,0)</f>
        <v>0</v>
      </c>
      <c r="BH403" s="207">
        <f>IF(N403="sníž. přenesená",J403,0)</f>
        <v>0</v>
      </c>
      <c r="BI403" s="207">
        <f>IF(N403="nulová",J403,0)</f>
        <v>0</v>
      </c>
      <c r="BJ403" s="25" t="s">
        <v>81</v>
      </c>
      <c r="BK403" s="207">
        <f>ROUND(I403*H403,2)</f>
        <v>0</v>
      </c>
      <c r="BL403" s="25" t="s">
        <v>248</v>
      </c>
      <c r="BM403" s="25" t="s">
        <v>651</v>
      </c>
    </row>
    <row r="404" spans="2:65" s="1" customFormat="1" ht="13.5">
      <c r="B404" s="42"/>
      <c r="C404" s="64"/>
      <c r="D404" s="208" t="s">
        <v>151</v>
      </c>
      <c r="E404" s="64"/>
      <c r="F404" s="209" t="s">
        <v>652</v>
      </c>
      <c r="G404" s="64"/>
      <c r="H404" s="64"/>
      <c r="I404" s="164"/>
      <c r="J404" s="64"/>
      <c r="K404" s="64"/>
      <c r="L404" s="62"/>
      <c r="M404" s="210"/>
      <c r="N404" s="43"/>
      <c r="O404" s="43"/>
      <c r="P404" s="43"/>
      <c r="Q404" s="43"/>
      <c r="R404" s="43"/>
      <c r="S404" s="43"/>
      <c r="T404" s="79"/>
      <c r="AT404" s="25" t="s">
        <v>151</v>
      </c>
      <c r="AU404" s="25" t="s">
        <v>83</v>
      </c>
    </row>
    <row r="405" spans="2:65" s="1" customFormat="1" ht="40.5">
      <c r="B405" s="42"/>
      <c r="C405" s="64"/>
      <c r="D405" s="236" t="s">
        <v>153</v>
      </c>
      <c r="E405" s="64"/>
      <c r="F405" s="246" t="s">
        <v>653</v>
      </c>
      <c r="G405" s="64"/>
      <c r="H405" s="64"/>
      <c r="I405" s="164"/>
      <c r="J405" s="64"/>
      <c r="K405" s="64"/>
      <c r="L405" s="62"/>
      <c r="M405" s="210"/>
      <c r="N405" s="43"/>
      <c r="O405" s="43"/>
      <c r="P405" s="43"/>
      <c r="Q405" s="43"/>
      <c r="R405" s="43"/>
      <c r="S405" s="43"/>
      <c r="T405" s="79"/>
      <c r="AT405" s="25" t="s">
        <v>153</v>
      </c>
      <c r="AU405" s="25" t="s">
        <v>83</v>
      </c>
    </row>
    <row r="406" spans="2:65" s="1" customFormat="1" ht="22.5" customHeight="1">
      <c r="B406" s="42"/>
      <c r="C406" s="196" t="s">
        <v>654</v>
      </c>
      <c r="D406" s="196" t="s">
        <v>143</v>
      </c>
      <c r="E406" s="197" t="s">
        <v>655</v>
      </c>
      <c r="F406" s="198" t="s">
        <v>656</v>
      </c>
      <c r="G406" s="199" t="s">
        <v>377</v>
      </c>
      <c r="H406" s="200">
        <v>0.34499999999999997</v>
      </c>
      <c r="I406" s="201"/>
      <c r="J406" s="202">
        <f>ROUND(I406*H406,2)</f>
        <v>0</v>
      </c>
      <c r="K406" s="198" t="s">
        <v>147</v>
      </c>
      <c r="L406" s="62"/>
      <c r="M406" s="203" t="s">
        <v>23</v>
      </c>
      <c r="N406" s="204" t="s">
        <v>44</v>
      </c>
      <c r="O406" s="43"/>
      <c r="P406" s="205">
        <f>O406*H406</f>
        <v>0</v>
      </c>
      <c r="Q406" s="205">
        <v>0</v>
      </c>
      <c r="R406" s="205">
        <f>Q406*H406</f>
        <v>0</v>
      </c>
      <c r="S406" s="205">
        <v>0</v>
      </c>
      <c r="T406" s="206">
        <f>S406*H406</f>
        <v>0</v>
      </c>
      <c r="AR406" s="25" t="s">
        <v>248</v>
      </c>
      <c r="AT406" s="25" t="s">
        <v>143</v>
      </c>
      <c r="AU406" s="25" t="s">
        <v>83</v>
      </c>
      <c r="AY406" s="25" t="s">
        <v>138</v>
      </c>
      <c r="BE406" s="207">
        <f>IF(N406="základní",J406,0)</f>
        <v>0</v>
      </c>
      <c r="BF406" s="207">
        <f>IF(N406="snížená",J406,0)</f>
        <v>0</v>
      </c>
      <c r="BG406" s="207">
        <f>IF(N406="zákl. přenesená",J406,0)</f>
        <v>0</v>
      </c>
      <c r="BH406" s="207">
        <f>IF(N406="sníž. přenesená",J406,0)</f>
        <v>0</v>
      </c>
      <c r="BI406" s="207">
        <f>IF(N406="nulová",J406,0)</f>
        <v>0</v>
      </c>
      <c r="BJ406" s="25" t="s">
        <v>81</v>
      </c>
      <c r="BK406" s="207">
        <f>ROUND(I406*H406,2)</f>
        <v>0</v>
      </c>
      <c r="BL406" s="25" t="s">
        <v>248</v>
      </c>
      <c r="BM406" s="25" t="s">
        <v>657</v>
      </c>
    </row>
    <row r="407" spans="2:65" s="1" customFormat="1" ht="27">
      <c r="B407" s="42"/>
      <c r="C407" s="64"/>
      <c r="D407" s="208" t="s">
        <v>151</v>
      </c>
      <c r="E407" s="64"/>
      <c r="F407" s="209" t="s">
        <v>658</v>
      </c>
      <c r="G407" s="64"/>
      <c r="H407" s="64"/>
      <c r="I407" s="164"/>
      <c r="J407" s="64"/>
      <c r="K407" s="64"/>
      <c r="L407" s="62"/>
      <c r="M407" s="210"/>
      <c r="N407" s="43"/>
      <c r="O407" s="43"/>
      <c r="P407" s="43"/>
      <c r="Q407" s="43"/>
      <c r="R407" s="43"/>
      <c r="S407" s="43"/>
      <c r="T407" s="79"/>
      <c r="AT407" s="25" t="s">
        <v>151</v>
      </c>
      <c r="AU407" s="25" t="s">
        <v>83</v>
      </c>
    </row>
    <row r="408" spans="2:65" s="1" customFormat="1" ht="121.5">
      <c r="B408" s="42"/>
      <c r="C408" s="64"/>
      <c r="D408" s="236" t="s">
        <v>153</v>
      </c>
      <c r="E408" s="64"/>
      <c r="F408" s="246" t="s">
        <v>659</v>
      </c>
      <c r="G408" s="64"/>
      <c r="H408" s="64"/>
      <c r="I408" s="164"/>
      <c r="J408" s="64"/>
      <c r="K408" s="64"/>
      <c r="L408" s="62"/>
      <c r="M408" s="210"/>
      <c r="N408" s="43"/>
      <c r="O408" s="43"/>
      <c r="P408" s="43"/>
      <c r="Q408" s="43"/>
      <c r="R408" s="43"/>
      <c r="S408" s="43"/>
      <c r="T408" s="79"/>
      <c r="AT408" s="25" t="s">
        <v>153</v>
      </c>
      <c r="AU408" s="25" t="s">
        <v>83</v>
      </c>
    </row>
    <row r="409" spans="2:65" s="1" customFormat="1" ht="22.5" customHeight="1">
      <c r="B409" s="42"/>
      <c r="C409" s="196" t="s">
        <v>660</v>
      </c>
      <c r="D409" s="196" t="s">
        <v>143</v>
      </c>
      <c r="E409" s="197" t="s">
        <v>661</v>
      </c>
      <c r="F409" s="198" t="s">
        <v>662</v>
      </c>
      <c r="G409" s="199" t="s">
        <v>377</v>
      </c>
      <c r="H409" s="200">
        <v>0.34499999999999997</v>
      </c>
      <c r="I409" s="201"/>
      <c r="J409" s="202">
        <f>ROUND(I409*H409,2)</f>
        <v>0</v>
      </c>
      <c r="K409" s="198" t="s">
        <v>147</v>
      </c>
      <c r="L409" s="62"/>
      <c r="M409" s="203" t="s">
        <v>23</v>
      </c>
      <c r="N409" s="204" t="s">
        <v>44</v>
      </c>
      <c r="O409" s="43"/>
      <c r="P409" s="205">
        <f>O409*H409</f>
        <v>0</v>
      </c>
      <c r="Q409" s="205">
        <v>0</v>
      </c>
      <c r="R409" s="205">
        <f>Q409*H409</f>
        <v>0</v>
      </c>
      <c r="S409" s="205">
        <v>0</v>
      </c>
      <c r="T409" s="206">
        <f>S409*H409</f>
        <v>0</v>
      </c>
      <c r="AR409" s="25" t="s">
        <v>248</v>
      </c>
      <c r="AT409" s="25" t="s">
        <v>143</v>
      </c>
      <c r="AU409" s="25" t="s">
        <v>83</v>
      </c>
      <c r="AY409" s="25" t="s">
        <v>138</v>
      </c>
      <c r="BE409" s="207">
        <f>IF(N409="základní",J409,0)</f>
        <v>0</v>
      </c>
      <c r="BF409" s="207">
        <f>IF(N409="snížená",J409,0)</f>
        <v>0</v>
      </c>
      <c r="BG409" s="207">
        <f>IF(N409="zákl. přenesená",J409,0)</f>
        <v>0</v>
      </c>
      <c r="BH409" s="207">
        <f>IF(N409="sníž. přenesená",J409,0)</f>
        <v>0</v>
      </c>
      <c r="BI409" s="207">
        <f>IF(N409="nulová",J409,0)</f>
        <v>0</v>
      </c>
      <c r="BJ409" s="25" t="s">
        <v>81</v>
      </c>
      <c r="BK409" s="207">
        <f>ROUND(I409*H409,2)</f>
        <v>0</v>
      </c>
      <c r="BL409" s="25" t="s">
        <v>248</v>
      </c>
      <c r="BM409" s="25" t="s">
        <v>663</v>
      </c>
    </row>
    <row r="410" spans="2:65" s="1" customFormat="1" ht="27">
      <c r="B410" s="42"/>
      <c r="C410" s="64"/>
      <c r="D410" s="208" t="s">
        <v>151</v>
      </c>
      <c r="E410" s="64"/>
      <c r="F410" s="209" t="s">
        <v>664</v>
      </c>
      <c r="G410" s="64"/>
      <c r="H410" s="64"/>
      <c r="I410" s="164"/>
      <c r="J410" s="64"/>
      <c r="K410" s="64"/>
      <c r="L410" s="62"/>
      <c r="M410" s="210"/>
      <c r="N410" s="43"/>
      <c r="O410" s="43"/>
      <c r="P410" s="43"/>
      <c r="Q410" s="43"/>
      <c r="R410" s="43"/>
      <c r="S410" s="43"/>
      <c r="T410" s="79"/>
      <c r="AT410" s="25" t="s">
        <v>151</v>
      </c>
      <c r="AU410" s="25" t="s">
        <v>83</v>
      </c>
    </row>
    <row r="411" spans="2:65" s="1" customFormat="1" ht="121.5">
      <c r="B411" s="42"/>
      <c r="C411" s="64"/>
      <c r="D411" s="208" t="s">
        <v>153</v>
      </c>
      <c r="E411" s="64"/>
      <c r="F411" s="211" t="s">
        <v>659</v>
      </c>
      <c r="G411" s="64"/>
      <c r="H411" s="64"/>
      <c r="I411" s="164"/>
      <c r="J411" s="64"/>
      <c r="K411" s="64"/>
      <c r="L411" s="62"/>
      <c r="M411" s="210"/>
      <c r="N411" s="43"/>
      <c r="O411" s="43"/>
      <c r="P411" s="43"/>
      <c r="Q411" s="43"/>
      <c r="R411" s="43"/>
      <c r="S411" s="43"/>
      <c r="T411" s="79"/>
      <c r="AT411" s="25" t="s">
        <v>153</v>
      </c>
      <c r="AU411" s="25" t="s">
        <v>83</v>
      </c>
    </row>
    <row r="412" spans="2:65" s="10" customFormat="1" ht="29.85" customHeight="1">
      <c r="B412" s="177"/>
      <c r="C412" s="178"/>
      <c r="D412" s="193" t="s">
        <v>72</v>
      </c>
      <c r="E412" s="194" t="s">
        <v>665</v>
      </c>
      <c r="F412" s="194" t="s">
        <v>666</v>
      </c>
      <c r="G412" s="178"/>
      <c r="H412" s="178"/>
      <c r="I412" s="181"/>
      <c r="J412" s="195">
        <f>BK412</f>
        <v>0</v>
      </c>
      <c r="K412" s="178"/>
      <c r="L412" s="183"/>
      <c r="M412" s="184"/>
      <c r="N412" s="185"/>
      <c r="O412" s="185"/>
      <c r="P412" s="186">
        <f>SUM(P413:P437)</f>
        <v>0</v>
      </c>
      <c r="Q412" s="185"/>
      <c r="R412" s="186">
        <f>SUM(R413:R437)</f>
        <v>0.25306417600000003</v>
      </c>
      <c r="S412" s="185"/>
      <c r="T412" s="187">
        <f>SUM(T413:T437)</f>
        <v>0</v>
      </c>
      <c r="AR412" s="188" t="s">
        <v>83</v>
      </c>
      <c r="AT412" s="189" t="s">
        <v>72</v>
      </c>
      <c r="AU412" s="189" t="s">
        <v>81</v>
      </c>
      <c r="AY412" s="188" t="s">
        <v>138</v>
      </c>
      <c r="BK412" s="190">
        <f>SUM(BK413:BK437)</f>
        <v>0</v>
      </c>
    </row>
    <row r="413" spans="2:65" s="1" customFormat="1" ht="22.5" customHeight="1">
      <c r="B413" s="42"/>
      <c r="C413" s="196" t="s">
        <v>667</v>
      </c>
      <c r="D413" s="196" t="s">
        <v>143</v>
      </c>
      <c r="E413" s="197" t="s">
        <v>668</v>
      </c>
      <c r="F413" s="198" t="s">
        <v>669</v>
      </c>
      <c r="G413" s="199" t="s">
        <v>146</v>
      </c>
      <c r="H413" s="200">
        <v>252.1</v>
      </c>
      <c r="I413" s="201"/>
      <c r="J413" s="202">
        <f>ROUND(I413*H413,2)</f>
        <v>0</v>
      </c>
      <c r="K413" s="198" t="s">
        <v>147</v>
      </c>
      <c r="L413" s="62"/>
      <c r="M413" s="203" t="s">
        <v>23</v>
      </c>
      <c r="N413" s="204" t="s">
        <v>44</v>
      </c>
      <c r="O413" s="43"/>
      <c r="P413" s="205">
        <f>O413*H413</f>
        <v>0</v>
      </c>
      <c r="Q413" s="205">
        <v>0</v>
      </c>
      <c r="R413" s="205">
        <f>Q413*H413</f>
        <v>0</v>
      </c>
      <c r="S413" s="205">
        <v>0</v>
      </c>
      <c r="T413" s="206">
        <f>S413*H413</f>
        <v>0</v>
      </c>
      <c r="AR413" s="25" t="s">
        <v>248</v>
      </c>
      <c r="AT413" s="25" t="s">
        <v>143</v>
      </c>
      <c r="AU413" s="25" t="s">
        <v>83</v>
      </c>
      <c r="AY413" s="25" t="s">
        <v>138</v>
      </c>
      <c r="BE413" s="207">
        <f>IF(N413="základní",J413,0)</f>
        <v>0</v>
      </c>
      <c r="BF413" s="207">
        <f>IF(N413="snížená",J413,0)</f>
        <v>0</v>
      </c>
      <c r="BG413" s="207">
        <f>IF(N413="zákl. přenesená",J413,0)</f>
        <v>0</v>
      </c>
      <c r="BH413" s="207">
        <f>IF(N413="sníž. přenesená",J413,0)</f>
        <v>0</v>
      </c>
      <c r="BI413" s="207">
        <f>IF(N413="nulová",J413,0)</f>
        <v>0</v>
      </c>
      <c r="BJ413" s="25" t="s">
        <v>81</v>
      </c>
      <c r="BK413" s="207">
        <f>ROUND(I413*H413,2)</f>
        <v>0</v>
      </c>
      <c r="BL413" s="25" t="s">
        <v>248</v>
      </c>
      <c r="BM413" s="25" t="s">
        <v>670</v>
      </c>
    </row>
    <row r="414" spans="2:65" s="1" customFormat="1" ht="13.5">
      <c r="B414" s="42"/>
      <c r="C414" s="64"/>
      <c r="D414" s="208" t="s">
        <v>151</v>
      </c>
      <c r="E414" s="64"/>
      <c r="F414" s="209" t="s">
        <v>671</v>
      </c>
      <c r="G414" s="64"/>
      <c r="H414" s="64"/>
      <c r="I414" s="164"/>
      <c r="J414" s="64"/>
      <c r="K414" s="64"/>
      <c r="L414" s="62"/>
      <c r="M414" s="210"/>
      <c r="N414" s="43"/>
      <c r="O414" s="43"/>
      <c r="P414" s="43"/>
      <c r="Q414" s="43"/>
      <c r="R414" s="43"/>
      <c r="S414" s="43"/>
      <c r="T414" s="79"/>
      <c r="AT414" s="25" t="s">
        <v>151</v>
      </c>
      <c r="AU414" s="25" t="s">
        <v>83</v>
      </c>
    </row>
    <row r="415" spans="2:65" s="1" customFormat="1" ht="40.5">
      <c r="B415" s="42"/>
      <c r="C415" s="64"/>
      <c r="D415" s="208" t="s">
        <v>153</v>
      </c>
      <c r="E415" s="64"/>
      <c r="F415" s="211" t="s">
        <v>672</v>
      </c>
      <c r="G415" s="64"/>
      <c r="H415" s="64"/>
      <c r="I415" s="164"/>
      <c r="J415" s="64"/>
      <c r="K415" s="64"/>
      <c r="L415" s="62"/>
      <c r="M415" s="210"/>
      <c r="N415" s="43"/>
      <c r="O415" s="43"/>
      <c r="P415" s="43"/>
      <c r="Q415" s="43"/>
      <c r="R415" s="43"/>
      <c r="S415" s="43"/>
      <c r="T415" s="79"/>
      <c r="AT415" s="25" t="s">
        <v>153</v>
      </c>
      <c r="AU415" s="25" t="s">
        <v>83</v>
      </c>
    </row>
    <row r="416" spans="2:65" s="11" customFormat="1" ht="13.5">
      <c r="B416" s="212"/>
      <c r="C416" s="213"/>
      <c r="D416" s="208" t="s">
        <v>155</v>
      </c>
      <c r="E416" s="214" t="s">
        <v>23</v>
      </c>
      <c r="F416" s="215" t="s">
        <v>254</v>
      </c>
      <c r="G416" s="213"/>
      <c r="H416" s="216" t="s">
        <v>23</v>
      </c>
      <c r="I416" s="217"/>
      <c r="J416" s="213"/>
      <c r="K416" s="213"/>
      <c r="L416" s="218"/>
      <c r="M416" s="219"/>
      <c r="N416" s="220"/>
      <c r="O416" s="220"/>
      <c r="P416" s="220"/>
      <c r="Q416" s="220"/>
      <c r="R416" s="220"/>
      <c r="S416" s="220"/>
      <c r="T416" s="221"/>
      <c r="AT416" s="222" t="s">
        <v>155</v>
      </c>
      <c r="AU416" s="222" t="s">
        <v>83</v>
      </c>
      <c r="AV416" s="11" t="s">
        <v>81</v>
      </c>
      <c r="AW416" s="11" t="s">
        <v>36</v>
      </c>
      <c r="AX416" s="11" t="s">
        <v>73</v>
      </c>
      <c r="AY416" s="222" t="s">
        <v>138</v>
      </c>
    </row>
    <row r="417" spans="2:65" s="12" customFormat="1" ht="13.5">
      <c r="B417" s="223"/>
      <c r="C417" s="224"/>
      <c r="D417" s="208" t="s">
        <v>155</v>
      </c>
      <c r="E417" s="225" t="s">
        <v>23</v>
      </c>
      <c r="F417" s="226" t="s">
        <v>269</v>
      </c>
      <c r="G417" s="224"/>
      <c r="H417" s="227">
        <v>68.06</v>
      </c>
      <c r="I417" s="228"/>
      <c r="J417" s="224"/>
      <c r="K417" s="224"/>
      <c r="L417" s="229"/>
      <c r="M417" s="230"/>
      <c r="N417" s="231"/>
      <c r="O417" s="231"/>
      <c r="P417" s="231"/>
      <c r="Q417" s="231"/>
      <c r="R417" s="231"/>
      <c r="S417" s="231"/>
      <c r="T417" s="232"/>
      <c r="AT417" s="233" t="s">
        <v>155</v>
      </c>
      <c r="AU417" s="233" t="s">
        <v>83</v>
      </c>
      <c r="AV417" s="12" t="s">
        <v>83</v>
      </c>
      <c r="AW417" s="12" t="s">
        <v>36</v>
      </c>
      <c r="AX417" s="12" t="s">
        <v>73</v>
      </c>
      <c r="AY417" s="233" t="s">
        <v>138</v>
      </c>
    </row>
    <row r="418" spans="2:65" s="11" customFormat="1" ht="13.5">
      <c r="B418" s="212"/>
      <c r="C418" s="213"/>
      <c r="D418" s="208" t="s">
        <v>155</v>
      </c>
      <c r="E418" s="214" t="s">
        <v>23</v>
      </c>
      <c r="F418" s="215" t="s">
        <v>256</v>
      </c>
      <c r="G418" s="213"/>
      <c r="H418" s="216" t="s">
        <v>23</v>
      </c>
      <c r="I418" s="217"/>
      <c r="J418" s="213"/>
      <c r="K418" s="213"/>
      <c r="L418" s="218"/>
      <c r="M418" s="219"/>
      <c r="N418" s="220"/>
      <c r="O418" s="220"/>
      <c r="P418" s="220"/>
      <c r="Q418" s="220"/>
      <c r="R418" s="220"/>
      <c r="S418" s="220"/>
      <c r="T418" s="221"/>
      <c r="AT418" s="222" t="s">
        <v>155</v>
      </c>
      <c r="AU418" s="222" t="s">
        <v>83</v>
      </c>
      <c r="AV418" s="11" t="s">
        <v>81</v>
      </c>
      <c r="AW418" s="11" t="s">
        <v>36</v>
      </c>
      <c r="AX418" s="11" t="s">
        <v>73</v>
      </c>
      <c r="AY418" s="222" t="s">
        <v>138</v>
      </c>
    </row>
    <row r="419" spans="2:65" s="12" customFormat="1" ht="13.5">
      <c r="B419" s="223"/>
      <c r="C419" s="224"/>
      <c r="D419" s="208" t="s">
        <v>155</v>
      </c>
      <c r="E419" s="225" t="s">
        <v>23</v>
      </c>
      <c r="F419" s="226" t="s">
        <v>270</v>
      </c>
      <c r="G419" s="224"/>
      <c r="H419" s="227">
        <v>166.52</v>
      </c>
      <c r="I419" s="228"/>
      <c r="J419" s="224"/>
      <c r="K419" s="224"/>
      <c r="L419" s="229"/>
      <c r="M419" s="230"/>
      <c r="N419" s="231"/>
      <c r="O419" s="231"/>
      <c r="P419" s="231"/>
      <c r="Q419" s="231"/>
      <c r="R419" s="231"/>
      <c r="S419" s="231"/>
      <c r="T419" s="232"/>
      <c r="AT419" s="233" t="s">
        <v>155</v>
      </c>
      <c r="AU419" s="233" t="s">
        <v>83</v>
      </c>
      <c r="AV419" s="12" t="s">
        <v>83</v>
      </c>
      <c r="AW419" s="12" t="s">
        <v>36</v>
      </c>
      <c r="AX419" s="12" t="s">
        <v>73</v>
      </c>
      <c r="AY419" s="233" t="s">
        <v>138</v>
      </c>
    </row>
    <row r="420" spans="2:65" s="11" customFormat="1" ht="13.5">
      <c r="B420" s="212"/>
      <c r="C420" s="213"/>
      <c r="D420" s="208" t="s">
        <v>155</v>
      </c>
      <c r="E420" s="214" t="s">
        <v>23</v>
      </c>
      <c r="F420" s="215" t="s">
        <v>258</v>
      </c>
      <c r="G420" s="213"/>
      <c r="H420" s="216" t="s">
        <v>23</v>
      </c>
      <c r="I420" s="217"/>
      <c r="J420" s="213"/>
      <c r="K420" s="213"/>
      <c r="L420" s="218"/>
      <c r="M420" s="219"/>
      <c r="N420" s="220"/>
      <c r="O420" s="220"/>
      <c r="P420" s="220"/>
      <c r="Q420" s="220"/>
      <c r="R420" s="220"/>
      <c r="S420" s="220"/>
      <c r="T420" s="221"/>
      <c r="AT420" s="222" t="s">
        <v>155</v>
      </c>
      <c r="AU420" s="222" t="s">
        <v>83</v>
      </c>
      <c r="AV420" s="11" t="s">
        <v>81</v>
      </c>
      <c r="AW420" s="11" t="s">
        <v>36</v>
      </c>
      <c r="AX420" s="11" t="s">
        <v>73</v>
      </c>
      <c r="AY420" s="222" t="s">
        <v>138</v>
      </c>
    </row>
    <row r="421" spans="2:65" s="12" customFormat="1" ht="13.5">
      <c r="B421" s="223"/>
      <c r="C421" s="224"/>
      <c r="D421" s="208" t="s">
        <v>155</v>
      </c>
      <c r="E421" s="225" t="s">
        <v>23</v>
      </c>
      <c r="F421" s="226" t="s">
        <v>259</v>
      </c>
      <c r="G421" s="224"/>
      <c r="H421" s="227">
        <v>17.52</v>
      </c>
      <c r="I421" s="228"/>
      <c r="J421" s="224"/>
      <c r="K421" s="224"/>
      <c r="L421" s="229"/>
      <c r="M421" s="230"/>
      <c r="N421" s="231"/>
      <c r="O421" s="231"/>
      <c r="P421" s="231"/>
      <c r="Q421" s="231"/>
      <c r="R421" s="231"/>
      <c r="S421" s="231"/>
      <c r="T421" s="232"/>
      <c r="AT421" s="233" t="s">
        <v>155</v>
      </c>
      <c r="AU421" s="233" t="s">
        <v>83</v>
      </c>
      <c r="AV421" s="12" t="s">
        <v>83</v>
      </c>
      <c r="AW421" s="12" t="s">
        <v>36</v>
      </c>
      <c r="AX421" s="12" t="s">
        <v>73</v>
      </c>
      <c r="AY421" s="233" t="s">
        <v>138</v>
      </c>
    </row>
    <row r="422" spans="2:65" s="13" customFormat="1" ht="13.5">
      <c r="B422" s="234"/>
      <c r="C422" s="235"/>
      <c r="D422" s="236" t="s">
        <v>155</v>
      </c>
      <c r="E422" s="237" t="s">
        <v>23</v>
      </c>
      <c r="F422" s="238" t="s">
        <v>158</v>
      </c>
      <c r="G422" s="235"/>
      <c r="H422" s="239">
        <v>252.1</v>
      </c>
      <c r="I422" s="240"/>
      <c r="J422" s="235"/>
      <c r="K422" s="235"/>
      <c r="L422" s="241"/>
      <c r="M422" s="242"/>
      <c r="N422" s="243"/>
      <c r="O422" s="243"/>
      <c r="P422" s="243"/>
      <c r="Q422" s="243"/>
      <c r="R422" s="243"/>
      <c r="S422" s="243"/>
      <c r="T422" s="244"/>
      <c r="AT422" s="245" t="s">
        <v>155</v>
      </c>
      <c r="AU422" s="245" t="s">
        <v>83</v>
      </c>
      <c r="AV422" s="13" t="s">
        <v>148</v>
      </c>
      <c r="AW422" s="13" t="s">
        <v>36</v>
      </c>
      <c r="AX422" s="13" t="s">
        <v>81</v>
      </c>
      <c r="AY422" s="245" t="s">
        <v>138</v>
      </c>
    </row>
    <row r="423" spans="2:65" s="1" customFormat="1" ht="22.5" customHeight="1">
      <c r="B423" s="42"/>
      <c r="C423" s="250" t="s">
        <v>673</v>
      </c>
      <c r="D423" s="250" t="s">
        <v>196</v>
      </c>
      <c r="E423" s="251" t="s">
        <v>674</v>
      </c>
      <c r="F423" s="252" t="s">
        <v>675</v>
      </c>
      <c r="G423" s="253" t="s">
        <v>146</v>
      </c>
      <c r="H423" s="254">
        <v>260</v>
      </c>
      <c r="I423" s="255"/>
      <c r="J423" s="256">
        <f>ROUND(I423*H423,2)</f>
        <v>0</v>
      </c>
      <c r="K423" s="252" t="s">
        <v>147</v>
      </c>
      <c r="L423" s="257"/>
      <c r="M423" s="258" t="s">
        <v>23</v>
      </c>
      <c r="N423" s="259" t="s">
        <v>44</v>
      </c>
      <c r="O423" s="43"/>
      <c r="P423" s="205">
        <f>O423*H423</f>
        <v>0</v>
      </c>
      <c r="Q423" s="205">
        <v>0</v>
      </c>
      <c r="R423" s="205">
        <f>Q423*H423</f>
        <v>0</v>
      </c>
      <c r="S423" s="205">
        <v>0</v>
      </c>
      <c r="T423" s="206">
        <f>S423*H423</f>
        <v>0</v>
      </c>
      <c r="AR423" s="25" t="s">
        <v>374</v>
      </c>
      <c r="AT423" s="25" t="s">
        <v>196</v>
      </c>
      <c r="AU423" s="25" t="s">
        <v>83</v>
      </c>
      <c r="AY423" s="25" t="s">
        <v>138</v>
      </c>
      <c r="BE423" s="207">
        <f>IF(N423="základní",J423,0)</f>
        <v>0</v>
      </c>
      <c r="BF423" s="207">
        <f>IF(N423="snížená",J423,0)</f>
        <v>0</v>
      </c>
      <c r="BG423" s="207">
        <f>IF(N423="zákl. přenesená",J423,0)</f>
        <v>0</v>
      </c>
      <c r="BH423" s="207">
        <f>IF(N423="sníž. přenesená",J423,0)</f>
        <v>0</v>
      </c>
      <c r="BI423" s="207">
        <f>IF(N423="nulová",J423,0)</f>
        <v>0</v>
      </c>
      <c r="BJ423" s="25" t="s">
        <v>81</v>
      </c>
      <c r="BK423" s="207">
        <f>ROUND(I423*H423,2)</f>
        <v>0</v>
      </c>
      <c r="BL423" s="25" t="s">
        <v>248</v>
      </c>
      <c r="BM423" s="25" t="s">
        <v>676</v>
      </c>
    </row>
    <row r="424" spans="2:65" s="1" customFormat="1" ht="13.5">
      <c r="B424" s="42"/>
      <c r="C424" s="64"/>
      <c r="D424" s="236" t="s">
        <v>151</v>
      </c>
      <c r="E424" s="64"/>
      <c r="F424" s="263" t="s">
        <v>677</v>
      </c>
      <c r="G424" s="64"/>
      <c r="H424" s="64"/>
      <c r="I424" s="164"/>
      <c r="J424" s="64"/>
      <c r="K424" s="64"/>
      <c r="L424" s="62"/>
      <c r="M424" s="210"/>
      <c r="N424" s="43"/>
      <c r="O424" s="43"/>
      <c r="P424" s="43"/>
      <c r="Q424" s="43"/>
      <c r="R424" s="43"/>
      <c r="S424" s="43"/>
      <c r="T424" s="79"/>
      <c r="AT424" s="25" t="s">
        <v>151</v>
      </c>
      <c r="AU424" s="25" t="s">
        <v>83</v>
      </c>
    </row>
    <row r="425" spans="2:65" s="1" customFormat="1" ht="31.5" customHeight="1">
      <c r="B425" s="42"/>
      <c r="C425" s="196" t="s">
        <v>678</v>
      </c>
      <c r="D425" s="196" t="s">
        <v>143</v>
      </c>
      <c r="E425" s="197" t="s">
        <v>679</v>
      </c>
      <c r="F425" s="198" t="s">
        <v>680</v>
      </c>
      <c r="G425" s="199" t="s">
        <v>146</v>
      </c>
      <c r="H425" s="200">
        <v>800.83600000000001</v>
      </c>
      <c r="I425" s="201"/>
      <c r="J425" s="202">
        <f>ROUND(I425*H425,2)</f>
        <v>0</v>
      </c>
      <c r="K425" s="198" t="s">
        <v>147</v>
      </c>
      <c r="L425" s="62"/>
      <c r="M425" s="203" t="s">
        <v>23</v>
      </c>
      <c r="N425" s="204" t="s">
        <v>44</v>
      </c>
      <c r="O425" s="43"/>
      <c r="P425" s="205">
        <f>O425*H425</f>
        <v>0</v>
      </c>
      <c r="Q425" s="205">
        <v>2.8600000000000001E-4</v>
      </c>
      <c r="R425" s="205">
        <f>Q425*H425</f>
        <v>0.22903909600000003</v>
      </c>
      <c r="S425" s="205">
        <v>0</v>
      </c>
      <c r="T425" s="206">
        <f>S425*H425</f>
        <v>0</v>
      </c>
      <c r="AR425" s="25" t="s">
        <v>248</v>
      </c>
      <c r="AT425" s="25" t="s">
        <v>143</v>
      </c>
      <c r="AU425" s="25" t="s">
        <v>83</v>
      </c>
      <c r="AY425" s="25" t="s">
        <v>138</v>
      </c>
      <c r="BE425" s="207">
        <f>IF(N425="základní",J425,0)</f>
        <v>0</v>
      </c>
      <c r="BF425" s="207">
        <f>IF(N425="snížená",J425,0)</f>
        <v>0</v>
      </c>
      <c r="BG425" s="207">
        <f>IF(N425="zákl. přenesená",J425,0)</f>
        <v>0</v>
      </c>
      <c r="BH425" s="207">
        <f>IF(N425="sníž. přenesená",J425,0)</f>
        <v>0</v>
      </c>
      <c r="BI425" s="207">
        <f>IF(N425="nulová",J425,0)</f>
        <v>0</v>
      </c>
      <c r="BJ425" s="25" t="s">
        <v>81</v>
      </c>
      <c r="BK425" s="207">
        <f>ROUND(I425*H425,2)</f>
        <v>0</v>
      </c>
      <c r="BL425" s="25" t="s">
        <v>248</v>
      </c>
      <c r="BM425" s="25" t="s">
        <v>681</v>
      </c>
    </row>
    <row r="426" spans="2:65" s="1" customFormat="1" ht="27">
      <c r="B426" s="42"/>
      <c r="C426" s="64"/>
      <c r="D426" s="208" t="s">
        <v>151</v>
      </c>
      <c r="E426" s="64"/>
      <c r="F426" s="209" t="s">
        <v>682</v>
      </c>
      <c r="G426" s="64"/>
      <c r="H426" s="64"/>
      <c r="I426" s="164"/>
      <c r="J426" s="64"/>
      <c r="K426" s="64"/>
      <c r="L426" s="62"/>
      <c r="M426" s="210"/>
      <c r="N426" s="43"/>
      <c r="O426" s="43"/>
      <c r="P426" s="43"/>
      <c r="Q426" s="43"/>
      <c r="R426" s="43"/>
      <c r="S426" s="43"/>
      <c r="T426" s="79"/>
      <c r="AT426" s="25" t="s">
        <v>151</v>
      </c>
      <c r="AU426" s="25" t="s">
        <v>83</v>
      </c>
    </row>
    <row r="427" spans="2:65" s="11" customFormat="1" ht="13.5">
      <c r="B427" s="212"/>
      <c r="C427" s="213"/>
      <c r="D427" s="208" t="s">
        <v>155</v>
      </c>
      <c r="E427" s="214" t="s">
        <v>23</v>
      </c>
      <c r="F427" s="215" t="s">
        <v>254</v>
      </c>
      <c r="G427" s="213"/>
      <c r="H427" s="216" t="s">
        <v>23</v>
      </c>
      <c r="I427" s="217"/>
      <c r="J427" s="213"/>
      <c r="K427" s="213"/>
      <c r="L427" s="218"/>
      <c r="M427" s="219"/>
      <c r="N427" s="220"/>
      <c r="O427" s="220"/>
      <c r="P427" s="220"/>
      <c r="Q427" s="220"/>
      <c r="R427" s="220"/>
      <c r="S427" s="220"/>
      <c r="T427" s="221"/>
      <c r="AT427" s="222" t="s">
        <v>155</v>
      </c>
      <c r="AU427" s="222" t="s">
        <v>83</v>
      </c>
      <c r="AV427" s="11" t="s">
        <v>81</v>
      </c>
      <c r="AW427" s="11" t="s">
        <v>36</v>
      </c>
      <c r="AX427" s="11" t="s">
        <v>73</v>
      </c>
      <c r="AY427" s="222" t="s">
        <v>138</v>
      </c>
    </row>
    <row r="428" spans="2:65" s="12" customFormat="1" ht="13.5">
      <c r="B428" s="223"/>
      <c r="C428" s="224"/>
      <c r="D428" s="208" t="s">
        <v>155</v>
      </c>
      <c r="E428" s="225" t="s">
        <v>23</v>
      </c>
      <c r="F428" s="226" t="s">
        <v>683</v>
      </c>
      <c r="G428" s="224"/>
      <c r="H428" s="227">
        <v>156.50200000000001</v>
      </c>
      <c r="I428" s="228"/>
      <c r="J428" s="224"/>
      <c r="K428" s="224"/>
      <c r="L428" s="229"/>
      <c r="M428" s="230"/>
      <c r="N428" s="231"/>
      <c r="O428" s="231"/>
      <c r="P428" s="231"/>
      <c r="Q428" s="231"/>
      <c r="R428" s="231"/>
      <c r="S428" s="231"/>
      <c r="T428" s="232"/>
      <c r="AT428" s="233" t="s">
        <v>155</v>
      </c>
      <c r="AU428" s="233" t="s">
        <v>83</v>
      </c>
      <c r="AV428" s="12" t="s">
        <v>83</v>
      </c>
      <c r="AW428" s="12" t="s">
        <v>36</v>
      </c>
      <c r="AX428" s="12" t="s">
        <v>73</v>
      </c>
      <c r="AY428" s="233" t="s">
        <v>138</v>
      </c>
    </row>
    <row r="429" spans="2:65" s="12" customFormat="1" ht="13.5">
      <c r="B429" s="223"/>
      <c r="C429" s="224"/>
      <c r="D429" s="208" t="s">
        <v>155</v>
      </c>
      <c r="E429" s="225" t="s">
        <v>23</v>
      </c>
      <c r="F429" s="226" t="s">
        <v>684</v>
      </c>
      <c r="G429" s="224"/>
      <c r="H429" s="227">
        <v>34.03</v>
      </c>
      <c r="I429" s="228"/>
      <c r="J429" s="224"/>
      <c r="K429" s="224"/>
      <c r="L429" s="229"/>
      <c r="M429" s="230"/>
      <c r="N429" s="231"/>
      <c r="O429" s="231"/>
      <c r="P429" s="231"/>
      <c r="Q429" s="231"/>
      <c r="R429" s="231"/>
      <c r="S429" s="231"/>
      <c r="T429" s="232"/>
      <c r="AT429" s="233" t="s">
        <v>155</v>
      </c>
      <c r="AU429" s="233" t="s">
        <v>83</v>
      </c>
      <c r="AV429" s="12" t="s">
        <v>83</v>
      </c>
      <c r="AW429" s="12" t="s">
        <v>36</v>
      </c>
      <c r="AX429" s="12" t="s">
        <v>73</v>
      </c>
      <c r="AY429" s="233" t="s">
        <v>138</v>
      </c>
    </row>
    <row r="430" spans="2:65" s="11" customFormat="1" ht="13.5">
      <c r="B430" s="212"/>
      <c r="C430" s="213"/>
      <c r="D430" s="208" t="s">
        <v>155</v>
      </c>
      <c r="E430" s="214" t="s">
        <v>23</v>
      </c>
      <c r="F430" s="215" t="s">
        <v>256</v>
      </c>
      <c r="G430" s="213"/>
      <c r="H430" s="216" t="s">
        <v>23</v>
      </c>
      <c r="I430" s="217"/>
      <c r="J430" s="213"/>
      <c r="K430" s="213"/>
      <c r="L430" s="218"/>
      <c r="M430" s="219"/>
      <c r="N430" s="220"/>
      <c r="O430" s="220"/>
      <c r="P430" s="220"/>
      <c r="Q430" s="220"/>
      <c r="R430" s="220"/>
      <c r="S430" s="220"/>
      <c r="T430" s="221"/>
      <c r="AT430" s="222" t="s">
        <v>155</v>
      </c>
      <c r="AU430" s="222" t="s">
        <v>83</v>
      </c>
      <c r="AV430" s="11" t="s">
        <v>81</v>
      </c>
      <c r="AW430" s="11" t="s">
        <v>36</v>
      </c>
      <c r="AX430" s="11" t="s">
        <v>73</v>
      </c>
      <c r="AY430" s="222" t="s">
        <v>138</v>
      </c>
    </row>
    <row r="431" spans="2:65" s="12" customFormat="1" ht="13.5">
      <c r="B431" s="223"/>
      <c r="C431" s="224"/>
      <c r="D431" s="208" t="s">
        <v>155</v>
      </c>
      <c r="E431" s="225" t="s">
        <v>23</v>
      </c>
      <c r="F431" s="226" t="s">
        <v>685</v>
      </c>
      <c r="G431" s="224"/>
      <c r="H431" s="227">
        <v>459.88400000000001</v>
      </c>
      <c r="I431" s="228"/>
      <c r="J431" s="224"/>
      <c r="K431" s="224"/>
      <c r="L431" s="229"/>
      <c r="M431" s="230"/>
      <c r="N431" s="231"/>
      <c r="O431" s="231"/>
      <c r="P431" s="231"/>
      <c r="Q431" s="231"/>
      <c r="R431" s="231"/>
      <c r="S431" s="231"/>
      <c r="T431" s="232"/>
      <c r="AT431" s="233" t="s">
        <v>155</v>
      </c>
      <c r="AU431" s="233" t="s">
        <v>83</v>
      </c>
      <c r="AV431" s="12" t="s">
        <v>83</v>
      </c>
      <c r="AW431" s="12" t="s">
        <v>36</v>
      </c>
      <c r="AX431" s="12" t="s">
        <v>73</v>
      </c>
      <c r="AY431" s="233" t="s">
        <v>138</v>
      </c>
    </row>
    <row r="432" spans="2:65" s="12" customFormat="1" ht="13.5">
      <c r="B432" s="223"/>
      <c r="C432" s="224"/>
      <c r="D432" s="208" t="s">
        <v>155</v>
      </c>
      <c r="E432" s="225" t="s">
        <v>23</v>
      </c>
      <c r="F432" s="226" t="s">
        <v>686</v>
      </c>
      <c r="G432" s="224"/>
      <c r="H432" s="227">
        <v>83.26</v>
      </c>
      <c r="I432" s="228"/>
      <c r="J432" s="224"/>
      <c r="K432" s="224"/>
      <c r="L432" s="229"/>
      <c r="M432" s="230"/>
      <c r="N432" s="231"/>
      <c r="O432" s="231"/>
      <c r="P432" s="231"/>
      <c r="Q432" s="231"/>
      <c r="R432" s="231"/>
      <c r="S432" s="231"/>
      <c r="T432" s="232"/>
      <c r="AT432" s="233" t="s">
        <v>155</v>
      </c>
      <c r="AU432" s="233" t="s">
        <v>83</v>
      </c>
      <c r="AV432" s="12" t="s">
        <v>83</v>
      </c>
      <c r="AW432" s="12" t="s">
        <v>36</v>
      </c>
      <c r="AX432" s="12" t="s">
        <v>73</v>
      </c>
      <c r="AY432" s="233" t="s">
        <v>138</v>
      </c>
    </row>
    <row r="433" spans="2:65" s="11" customFormat="1" ht="13.5">
      <c r="B433" s="212"/>
      <c r="C433" s="213"/>
      <c r="D433" s="208" t="s">
        <v>155</v>
      </c>
      <c r="E433" s="214" t="s">
        <v>23</v>
      </c>
      <c r="F433" s="215" t="s">
        <v>258</v>
      </c>
      <c r="G433" s="213"/>
      <c r="H433" s="216" t="s">
        <v>23</v>
      </c>
      <c r="I433" s="217"/>
      <c r="J433" s="213"/>
      <c r="K433" s="213"/>
      <c r="L433" s="218"/>
      <c r="M433" s="219"/>
      <c r="N433" s="220"/>
      <c r="O433" s="220"/>
      <c r="P433" s="220"/>
      <c r="Q433" s="220"/>
      <c r="R433" s="220"/>
      <c r="S433" s="220"/>
      <c r="T433" s="221"/>
      <c r="AT433" s="222" t="s">
        <v>155</v>
      </c>
      <c r="AU433" s="222" t="s">
        <v>83</v>
      </c>
      <c r="AV433" s="11" t="s">
        <v>81</v>
      </c>
      <c r="AW433" s="11" t="s">
        <v>36</v>
      </c>
      <c r="AX433" s="11" t="s">
        <v>73</v>
      </c>
      <c r="AY433" s="222" t="s">
        <v>138</v>
      </c>
    </row>
    <row r="434" spans="2:65" s="12" customFormat="1" ht="13.5">
      <c r="B434" s="223"/>
      <c r="C434" s="224"/>
      <c r="D434" s="208" t="s">
        <v>155</v>
      </c>
      <c r="E434" s="225" t="s">
        <v>23</v>
      </c>
      <c r="F434" s="226" t="s">
        <v>687</v>
      </c>
      <c r="G434" s="224"/>
      <c r="H434" s="227">
        <v>67.16</v>
      </c>
      <c r="I434" s="228"/>
      <c r="J434" s="224"/>
      <c r="K434" s="224"/>
      <c r="L434" s="229"/>
      <c r="M434" s="230"/>
      <c r="N434" s="231"/>
      <c r="O434" s="231"/>
      <c r="P434" s="231"/>
      <c r="Q434" s="231"/>
      <c r="R434" s="231"/>
      <c r="S434" s="231"/>
      <c r="T434" s="232"/>
      <c r="AT434" s="233" t="s">
        <v>155</v>
      </c>
      <c r="AU434" s="233" t="s">
        <v>83</v>
      </c>
      <c r="AV434" s="12" t="s">
        <v>83</v>
      </c>
      <c r="AW434" s="12" t="s">
        <v>36</v>
      </c>
      <c r="AX434" s="12" t="s">
        <v>73</v>
      </c>
      <c r="AY434" s="233" t="s">
        <v>138</v>
      </c>
    </row>
    <row r="435" spans="2:65" s="13" customFormat="1" ht="13.5">
      <c r="B435" s="234"/>
      <c r="C435" s="235"/>
      <c r="D435" s="236" t="s">
        <v>155</v>
      </c>
      <c r="E435" s="237" t="s">
        <v>23</v>
      </c>
      <c r="F435" s="238" t="s">
        <v>158</v>
      </c>
      <c r="G435" s="235"/>
      <c r="H435" s="239">
        <v>800.83600000000001</v>
      </c>
      <c r="I435" s="240"/>
      <c r="J435" s="235"/>
      <c r="K435" s="235"/>
      <c r="L435" s="241"/>
      <c r="M435" s="242"/>
      <c r="N435" s="243"/>
      <c r="O435" s="243"/>
      <c r="P435" s="243"/>
      <c r="Q435" s="243"/>
      <c r="R435" s="243"/>
      <c r="S435" s="243"/>
      <c r="T435" s="244"/>
      <c r="AT435" s="245" t="s">
        <v>155</v>
      </c>
      <c r="AU435" s="245" t="s">
        <v>83</v>
      </c>
      <c r="AV435" s="13" t="s">
        <v>148</v>
      </c>
      <c r="AW435" s="13" t="s">
        <v>36</v>
      </c>
      <c r="AX435" s="13" t="s">
        <v>81</v>
      </c>
      <c r="AY435" s="245" t="s">
        <v>138</v>
      </c>
    </row>
    <row r="436" spans="2:65" s="1" customFormat="1" ht="31.5" customHeight="1">
      <c r="B436" s="42"/>
      <c r="C436" s="196" t="s">
        <v>688</v>
      </c>
      <c r="D436" s="196" t="s">
        <v>143</v>
      </c>
      <c r="E436" s="197" t="s">
        <v>689</v>
      </c>
      <c r="F436" s="198" t="s">
        <v>690</v>
      </c>
      <c r="G436" s="199" t="s">
        <v>146</v>
      </c>
      <c r="H436" s="200">
        <v>800.83600000000001</v>
      </c>
      <c r="I436" s="201"/>
      <c r="J436" s="202">
        <f>ROUND(I436*H436,2)</f>
        <v>0</v>
      </c>
      <c r="K436" s="198" t="s">
        <v>147</v>
      </c>
      <c r="L436" s="62"/>
      <c r="M436" s="203" t="s">
        <v>23</v>
      </c>
      <c r="N436" s="204" t="s">
        <v>44</v>
      </c>
      <c r="O436" s="43"/>
      <c r="P436" s="205">
        <f>O436*H436</f>
        <v>0</v>
      </c>
      <c r="Q436" s="205">
        <v>3.0000000000000001E-5</v>
      </c>
      <c r="R436" s="205">
        <f>Q436*H436</f>
        <v>2.4025080000000001E-2</v>
      </c>
      <c r="S436" s="205">
        <v>0</v>
      </c>
      <c r="T436" s="206">
        <f>S436*H436</f>
        <v>0</v>
      </c>
      <c r="AR436" s="25" t="s">
        <v>248</v>
      </c>
      <c r="AT436" s="25" t="s">
        <v>143</v>
      </c>
      <c r="AU436" s="25" t="s">
        <v>83</v>
      </c>
      <c r="AY436" s="25" t="s">
        <v>138</v>
      </c>
      <c r="BE436" s="207">
        <f>IF(N436="základní",J436,0)</f>
        <v>0</v>
      </c>
      <c r="BF436" s="207">
        <f>IF(N436="snížená",J436,0)</f>
        <v>0</v>
      </c>
      <c r="BG436" s="207">
        <f>IF(N436="zákl. přenesená",J436,0)</f>
        <v>0</v>
      </c>
      <c r="BH436" s="207">
        <f>IF(N436="sníž. přenesená",J436,0)</f>
        <v>0</v>
      </c>
      <c r="BI436" s="207">
        <f>IF(N436="nulová",J436,0)</f>
        <v>0</v>
      </c>
      <c r="BJ436" s="25" t="s">
        <v>81</v>
      </c>
      <c r="BK436" s="207">
        <f>ROUND(I436*H436,2)</f>
        <v>0</v>
      </c>
      <c r="BL436" s="25" t="s">
        <v>248</v>
      </c>
      <c r="BM436" s="25" t="s">
        <v>691</v>
      </c>
    </row>
    <row r="437" spans="2:65" s="1" customFormat="1" ht="27">
      <c r="B437" s="42"/>
      <c r="C437" s="64"/>
      <c r="D437" s="208" t="s">
        <v>151</v>
      </c>
      <c r="E437" s="64"/>
      <c r="F437" s="209" t="s">
        <v>692</v>
      </c>
      <c r="G437" s="64"/>
      <c r="H437" s="64"/>
      <c r="I437" s="164"/>
      <c r="J437" s="64"/>
      <c r="K437" s="64"/>
      <c r="L437" s="62"/>
      <c r="M437" s="210"/>
      <c r="N437" s="43"/>
      <c r="O437" s="43"/>
      <c r="P437" s="43"/>
      <c r="Q437" s="43"/>
      <c r="R437" s="43"/>
      <c r="S437" s="43"/>
      <c r="T437" s="79"/>
      <c r="AT437" s="25" t="s">
        <v>151</v>
      </c>
      <c r="AU437" s="25" t="s">
        <v>83</v>
      </c>
    </row>
    <row r="438" spans="2:65" s="10" customFormat="1" ht="29.85" customHeight="1">
      <c r="B438" s="177"/>
      <c r="C438" s="178"/>
      <c r="D438" s="193" t="s">
        <v>72</v>
      </c>
      <c r="E438" s="194" t="s">
        <v>693</v>
      </c>
      <c r="F438" s="194" t="s">
        <v>694</v>
      </c>
      <c r="G438" s="178"/>
      <c r="H438" s="178"/>
      <c r="I438" s="181"/>
      <c r="J438" s="195">
        <f>BK438</f>
        <v>0</v>
      </c>
      <c r="K438" s="178"/>
      <c r="L438" s="183"/>
      <c r="M438" s="184"/>
      <c r="N438" s="185"/>
      <c r="O438" s="185"/>
      <c r="P438" s="186">
        <f>SUM(P439:P450)</f>
        <v>0</v>
      </c>
      <c r="Q438" s="185"/>
      <c r="R438" s="186">
        <f>SUM(R439:R450)</f>
        <v>0</v>
      </c>
      <c r="S438" s="185"/>
      <c r="T438" s="187">
        <f>SUM(T439:T450)</f>
        <v>0</v>
      </c>
      <c r="AR438" s="188" t="s">
        <v>83</v>
      </c>
      <c r="AT438" s="189" t="s">
        <v>72</v>
      </c>
      <c r="AU438" s="189" t="s">
        <v>81</v>
      </c>
      <c r="AY438" s="188" t="s">
        <v>138</v>
      </c>
      <c r="BK438" s="190">
        <f>SUM(BK439:BK450)</f>
        <v>0</v>
      </c>
    </row>
    <row r="439" spans="2:65" s="1" customFormat="1" ht="22.5" customHeight="1">
      <c r="B439" s="42"/>
      <c r="C439" s="196" t="s">
        <v>695</v>
      </c>
      <c r="D439" s="196" t="s">
        <v>143</v>
      </c>
      <c r="E439" s="197" t="s">
        <v>696</v>
      </c>
      <c r="F439" s="198" t="s">
        <v>697</v>
      </c>
      <c r="G439" s="199" t="s">
        <v>146</v>
      </c>
      <c r="H439" s="200">
        <v>126.825</v>
      </c>
      <c r="I439" s="201"/>
      <c r="J439" s="202">
        <f>ROUND(I439*H439,2)</f>
        <v>0</v>
      </c>
      <c r="K439" s="198" t="s">
        <v>23</v>
      </c>
      <c r="L439" s="62"/>
      <c r="M439" s="203" t="s">
        <v>23</v>
      </c>
      <c r="N439" s="204" t="s">
        <v>44</v>
      </c>
      <c r="O439" s="43"/>
      <c r="P439" s="205">
        <f>O439*H439</f>
        <v>0</v>
      </c>
      <c r="Q439" s="205">
        <v>0</v>
      </c>
      <c r="R439" s="205">
        <f>Q439*H439</f>
        <v>0</v>
      </c>
      <c r="S439" s="205">
        <v>0</v>
      </c>
      <c r="T439" s="206">
        <f>S439*H439</f>
        <v>0</v>
      </c>
      <c r="AR439" s="25" t="s">
        <v>248</v>
      </c>
      <c r="AT439" s="25" t="s">
        <v>143</v>
      </c>
      <c r="AU439" s="25" t="s">
        <v>83</v>
      </c>
      <c r="AY439" s="25" t="s">
        <v>138</v>
      </c>
      <c r="BE439" s="207">
        <f>IF(N439="základní",J439,0)</f>
        <v>0</v>
      </c>
      <c r="BF439" s="207">
        <f>IF(N439="snížená",J439,0)</f>
        <v>0</v>
      </c>
      <c r="BG439" s="207">
        <f>IF(N439="zákl. přenesená",J439,0)</f>
        <v>0</v>
      </c>
      <c r="BH439" s="207">
        <f>IF(N439="sníž. přenesená",J439,0)</f>
        <v>0</v>
      </c>
      <c r="BI439" s="207">
        <f>IF(N439="nulová",J439,0)</f>
        <v>0</v>
      </c>
      <c r="BJ439" s="25" t="s">
        <v>81</v>
      </c>
      <c r="BK439" s="207">
        <f>ROUND(I439*H439,2)</f>
        <v>0</v>
      </c>
      <c r="BL439" s="25" t="s">
        <v>248</v>
      </c>
      <c r="BM439" s="25" t="s">
        <v>698</v>
      </c>
    </row>
    <row r="440" spans="2:65" s="1" customFormat="1" ht="13.5">
      <c r="B440" s="42"/>
      <c r="C440" s="64"/>
      <c r="D440" s="208" t="s">
        <v>151</v>
      </c>
      <c r="E440" s="64"/>
      <c r="F440" s="209" t="s">
        <v>697</v>
      </c>
      <c r="G440" s="64"/>
      <c r="H440" s="64"/>
      <c r="I440" s="164"/>
      <c r="J440" s="64"/>
      <c r="K440" s="64"/>
      <c r="L440" s="62"/>
      <c r="M440" s="210"/>
      <c r="N440" s="43"/>
      <c r="O440" s="43"/>
      <c r="P440" s="43"/>
      <c r="Q440" s="43"/>
      <c r="R440" s="43"/>
      <c r="S440" s="43"/>
      <c r="T440" s="79"/>
      <c r="AT440" s="25" t="s">
        <v>151</v>
      </c>
      <c r="AU440" s="25" t="s">
        <v>83</v>
      </c>
    </row>
    <row r="441" spans="2:65" s="12" customFormat="1" ht="13.5">
      <c r="B441" s="223"/>
      <c r="C441" s="224"/>
      <c r="D441" s="208" t="s">
        <v>155</v>
      </c>
      <c r="E441" s="225" t="s">
        <v>23</v>
      </c>
      <c r="F441" s="226" t="s">
        <v>699</v>
      </c>
      <c r="G441" s="224"/>
      <c r="H441" s="227">
        <v>2.145</v>
      </c>
      <c r="I441" s="228"/>
      <c r="J441" s="224"/>
      <c r="K441" s="224"/>
      <c r="L441" s="229"/>
      <c r="M441" s="230"/>
      <c r="N441" s="231"/>
      <c r="O441" s="231"/>
      <c r="P441" s="231"/>
      <c r="Q441" s="231"/>
      <c r="R441" s="231"/>
      <c r="S441" s="231"/>
      <c r="T441" s="232"/>
      <c r="AT441" s="233" t="s">
        <v>155</v>
      </c>
      <c r="AU441" s="233" t="s">
        <v>83</v>
      </c>
      <c r="AV441" s="12" t="s">
        <v>83</v>
      </c>
      <c r="AW441" s="12" t="s">
        <v>36</v>
      </c>
      <c r="AX441" s="12" t="s">
        <v>73</v>
      </c>
      <c r="AY441" s="233" t="s">
        <v>138</v>
      </c>
    </row>
    <row r="442" spans="2:65" s="12" customFormat="1" ht="13.5">
      <c r="B442" s="223"/>
      <c r="C442" s="224"/>
      <c r="D442" s="208" t="s">
        <v>155</v>
      </c>
      <c r="E442" s="225" t="s">
        <v>23</v>
      </c>
      <c r="F442" s="226" t="s">
        <v>700</v>
      </c>
      <c r="G442" s="224"/>
      <c r="H442" s="227">
        <v>17.55</v>
      </c>
      <c r="I442" s="228"/>
      <c r="J442" s="224"/>
      <c r="K442" s="224"/>
      <c r="L442" s="229"/>
      <c r="M442" s="230"/>
      <c r="N442" s="231"/>
      <c r="O442" s="231"/>
      <c r="P442" s="231"/>
      <c r="Q442" s="231"/>
      <c r="R442" s="231"/>
      <c r="S442" s="231"/>
      <c r="T442" s="232"/>
      <c r="AT442" s="233" t="s">
        <v>155</v>
      </c>
      <c r="AU442" s="233" t="s">
        <v>83</v>
      </c>
      <c r="AV442" s="12" t="s">
        <v>83</v>
      </c>
      <c r="AW442" s="12" t="s">
        <v>36</v>
      </c>
      <c r="AX442" s="12" t="s">
        <v>73</v>
      </c>
      <c r="AY442" s="233" t="s">
        <v>138</v>
      </c>
    </row>
    <row r="443" spans="2:65" s="12" customFormat="1" ht="13.5">
      <c r="B443" s="223"/>
      <c r="C443" s="224"/>
      <c r="D443" s="208" t="s">
        <v>155</v>
      </c>
      <c r="E443" s="225" t="s">
        <v>23</v>
      </c>
      <c r="F443" s="226" t="s">
        <v>701</v>
      </c>
      <c r="G443" s="224"/>
      <c r="H443" s="227">
        <v>8.19</v>
      </c>
      <c r="I443" s="228"/>
      <c r="J443" s="224"/>
      <c r="K443" s="224"/>
      <c r="L443" s="229"/>
      <c r="M443" s="230"/>
      <c r="N443" s="231"/>
      <c r="O443" s="231"/>
      <c r="P443" s="231"/>
      <c r="Q443" s="231"/>
      <c r="R443" s="231"/>
      <c r="S443" s="231"/>
      <c r="T443" s="232"/>
      <c r="AT443" s="233" t="s">
        <v>155</v>
      </c>
      <c r="AU443" s="233" t="s">
        <v>83</v>
      </c>
      <c r="AV443" s="12" t="s">
        <v>83</v>
      </c>
      <c r="AW443" s="12" t="s">
        <v>36</v>
      </c>
      <c r="AX443" s="12" t="s">
        <v>73</v>
      </c>
      <c r="AY443" s="233" t="s">
        <v>138</v>
      </c>
    </row>
    <row r="444" spans="2:65" s="12" customFormat="1" ht="13.5">
      <c r="B444" s="223"/>
      <c r="C444" s="224"/>
      <c r="D444" s="208" t="s">
        <v>155</v>
      </c>
      <c r="E444" s="225" t="s">
        <v>23</v>
      </c>
      <c r="F444" s="226" t="s">
        <v>702</v>
      </c>
      <c r="G444" s="224"/>
      <c r="H444" s="227">
        <v>42.24</v>
      </c>
      <c r="I444" s="228"/>
      <c r="J444" s="224"/>
      <c r="K444" s="224"/>
      <c r="L444" s="229"/>
      <c r="M444" s="230"/>
      <c r="N444" s="231"/>
      <c r="O444" s="231"/>
      <c r="P444" s="231"/>
      <c r="Q444" s="231"/>
      <c r="R444" s="231"/>
      <c r="S444" s="231"/>
      <c r="T444" s="232"/>
      <c r="AT444" s="233" t="s">
        <v>155</v>
      </c>
      <c r="AU444" s="233" t="s">
        <v>83</v>
      </c>
      <c r="AV444" s="12" t="s">
        <v>83</v>
      </c>
      <c r="AW444" s="12" t="s">
        <v>36</v>
      </c>
      <c r="AX444" s="12" t="s">
        <v>73</v>
      </c>
      <c r="AY444" s="233" t="s">
        <v>138</v>
      </c>
    </row>
    <row r="445" spans="2:65" s="12" customFormat="1" ht="13.5">
      <c r="B445" s="223"/>
      <c r="C445" s="224"/>
      <c r="D445" s="208" t="s">
        <v>155</v>
      </c>
      <c r="E445" s="225" t="s">
        <v>23</v>
      </c>
      <c r="F445" s="226" t="s">
        <v>703</v>
      </c>
      <c r="G445" s="224"/>
      <c r="H445" s="227">
        <v>38.4</v>
      </c>
      <c r="I445" s="228"/>
      <c r="J445" s="224"/>
      <c r="K445" s="224"/>
      <c r="L445" s="229"/>
      <c r="M445" s="230"/>
      <c r="N445" s="231"/>
      <c r="O445" s="231"/>
      <c r="P445" s="231"/>
      <c r="Q445" s="231"/>
      <c r="R445" s="231"/>
      <c r="S445" s="231"/>
      <c r="T445" s="232"/>
      <c r="AT445" s="233" t="s">
        <v>155</v>
      </c>
      <c r="AU445" s="233" t="s">
        <v>83</v>
      </c>
      <c r="AV445" s="12" t="s">
        <v>83</v>
      </c>
      <c r="AW445" s="12" t="s">
        <v>36</v>
      </c>
      <c r="AX445" s="12" t="s">
        <v>73</v>
      </c>
      <c r="AY445" s="233" t="s">
        <v>138</v>
      </c>
    </row>
    <row r="446" spans="2:65" s="12" customFormat="1" ht="13.5">
      <c r="B446" s="223"/>
      <c r="C446" s="224"/>
      <c r="D446" s="208" t="s">
        <v>155</v>
      </c>
      <c r="E446" s="225" t="s">
        <v>23</v>
      </c>
      <c r="F446" s="226" t="s">
        <v>704</v>
      </c>
      <c r="G446" s="224"/>
      <c r="H446" s="227">
        <v>9</v>
      </c>
      <c r="I446" s="228"/>
      <c r="J446" s="224"/>
      <c r="K446" s="224"/>
      <c r="L446" s="229"/>
      <c r="M446" s="230"/>
      <c r="N446" s="231"/>
      <c r="O446" s="231"/>
      <c r="P446" s="231"/>
      <c r="Q446" s="231"/>
      <c r="R446" s="231"/>
      <c r="S446" s="231"/>
      <c r="T446" s="232"/>
      <c r="AT446" s="233" t="s">
        <v>155</v>
      </c>
      <c r="AU446" s="233" t="s">
        <v>83</v>
      </c>
      <c r="AV446" s="12" t="s">
        <v>83</v>
      </c>
      <c r="AW446" s="12" t="s">
        <v>36</v>
      </c>
      <c r="AX446" s="12" t="s">
        <v>73</v>
      </c>
      <c r="AY446" s="233" t="s">
        <v>138</v>
      </c>
    </row>
    <row r="447" spans="2:65" s="12" customFormat="1" ht="13.5">
      <c r="B447" s="223"/>
      <c r="C447" s="224"/>
      <c r="D447" s="208" t="s">
        <v>155</v>
      </c>
      <c r="E447" s="225" t="s">
        <v>23</v>
      </c>
      <c r="F447" s="226" t="s">
        <v>705</v>
      </c>
      <c r="G447" s="224"/>
      <c r="H447" s="227">
        <v>9.3000000000000007</v>
      </c>
      <c r="I447" s="228"/>
      <c r="J447" s="224"/>
      <c r="K447" s="224"/>
      <c r="L447" s="229"/>
      <c r="M447" s="230"/>
      <c r="N447" s="231"/>
      <c r="O447" s="231"/>
      <c r="P447" s="231"/>
      <c r="Q447" s="231"/>
      <c r="R447" s="231"/>
      <c r="S447" s="231"/>
      <c r="T447" s="232"/>
      <c r="AT447" s="233" t="s">
        <v>155</v>
      </c>
      <c r="AU447" s="233" t="s">
        <v>83</v>
      </c>
      <c r="AV447" s="12" t="s">
        <v>83</v>
      </c>
      <c r="AW447" s="12" t="s">
        <v>36</v>
      </c>
      <c r="AX447" s="12" t="s">
        <v>73</v>
      </c>
      <c r="AY447" s="233" t="s">
        <v>138</v>
      </c>
    </row>
    <row r="448" spans="2:65" s="13" customFormat="1" ht="13.5">
      <c r="B448" s="234"/>
      <c r="C448" s="235"/>
      <c r="D448" s="236" t="s">
        <v>155</v>
      </c>
      <c r="E448" s="237" t="s">
        <v>23</v>
      </c>
      <c r="F448" s="238" t="s">
        <v>158</v>
      </c>
      <c r="G448" s="235"/>
      <c r="H448" s="239">
        <v>126.825</v>
      </c>
      <c r="I448" s="240"/>
      <c r="J448" s="235"/>
      <c r="K448" s="235"/>
      <c r="L448" s="241"/>
      <c r="M448" s="242"/>
      <c r="N448" s="243"/>
      <c r="O448" s="243"/>
      <c r="P448" s="243"/>
      <c r="Q448" s="243"/>
      <c r="R448" s="243"/>
      <c r="S448" s="243"/>
      <c r="T448" s="244"/>
      <c r="AT448" s="245" t="s">
        <v>155</v>
      </c>
      <c r="AU448" s="245" t="s">
        <v>83</v>
      </c>
      <c r="AV448" s="13" t="s">
        <v>148</v>
      </c>
      <c r="AW448" s="13" t="s">
        <v>36</v>
      </c>
      <c r="AX448" s="13" t="s">
        <v>81</v>
      </c>
      <c r="AY448" s="245" t="s">
        <v>138</v>
      </c>
    </row>
    <row r="449" spans="2:65" s="1" customFormat="1" ht="22.5" customHeight="1">
      <c r="B449" s="42"/>
      <c r="C449" s="250" t="s">
        <v>706</v>
      </c>
      <c r="D449" s="250" t="s">
        <v>196</v>
      </c>
      <c r="E449" s="251" t="s">
        <v>707</v>
      </c>
      <c r="F449" s="252" t="s">
        <v>708</v>
      </c>
      <c r="G449" s="253" t="s">
        <v>146</v>
      </c>
      <c r="H449" s="254">
        <v>126.825</v>
      </c>
      <c r="I449" s="255"/>
      <c r="J449" s="256">
        <f>ROUND(I449*H449,2)</f>
        <v>0</v>
      </c>
      <c r="K449" s="252" t="s">
        <v>23</v>
      </c>
      <c r="L449" s="257"/>
      <c r="M449" s="258" t="s">
        <v>23</v>
      </c>
      <c r="N449" s="259" t="s">
        <v>44</v>
      </c>
      <c r="O449" s="43"/>
      <c r="P449" s="205">
        <f>O449*H449</f>
        <v>0</v>
      </c>
      <c r="Q449" s="205">
        <v>0</v>
      </c>
      <c r="R449" s="205">
        <f>Q449*H449</f>
        <v>0</v>
      </c>
      <c r="S449" s="205">
        <v>0</v>
      </c>
      <c r="T449" s="206">
        <f>S449*H449</f>
        <v>0</v>
      </c>
      <c r="AR449" s="25" t="s">
        <v>374</v>
      </c>
      <c r="AT449" s="25" t="s">
        <v>196</v>
      </c>
      <c r="AU449" s="25" t="s">
        <v>83</v>
      </c>
      <c r="AY449" s="25" t="s">
        <v>138</v>
      </c>
      <c r="BE449" s="207">
        <f>IF(N449="základní",J449,0)</f>
        <v>0</v>
      </c>
      <c r="BF449" s="207">
        <f>IF(N449="snížená",J449,0)</f>
        <v>0</v>
      </c>
      <c r="BG449" s="207">
        <f>IF(N449="zákl. přenesená",J449,0)</f>
        <v>0</v>
      </c>
      <c r="BH449" s="207">
        <f>IF(N449="sníž. přenesená",J449,0)</f>
        <v>0</v>
      </c>
      <c r="BI449" s="207">
        <f>IF(N449="nulová",J449,0)</f>
        <v>0</v>
      </c>
      <c r="BJ449" s="25" t="s">
        <v>81</v>
      </c>
      <c r="BK449" s="207">
        <f>ROUND(I449*H449,2)</f>
        <v>0</v>
      </c>
      <c r="BL449" s="25" t="s">
        <v>248</v>
      </c>
      <c r="BM449" s="25" t="s">
        <v>709</v>
      </c>
    </row>
    <row r="450" spans="2:65" s="1" customFormat="1" ht="13.5">
      <c r="B450" s="42"/>
      <c r="C450" s="64"/>
      <c r="D450" s="208" t="s">
        <v>151</v>
      </c>
      <c r="E450" s="64"/>
      <c r="F450" s="209" t="s">
        <v>708</v>
      </c>
      <c r="G450" s="64"/>
      <c r="H450" s="64"/>
      <c r="I450" s="164"/>
      <c r="J450" s="64"/>
      <c r="K450" s="64"/>
      <c r="L450" s="62"/>
      <c r="M450" s="210"/>
      <c r="N450" s="43"/>
      <c r="O450" s="43"/>
      <c r="P450" s="43"/>
      <c r="Q450" s="43"/>
      <c r="R450" s="43"/>
      <c r="S450" s="43"/>
      <c r="T450" s="79"/>
      <c r="AT450" s="25" t="s">
        <v>151</v>
      </c>
      <c r="AU450" s="25" t="s">
        <v>83</v>
      </c>
    </row>
    <row r="451" spans="2:65" s="10" customFormat="1" ht="37.35" customHeight="1">
      <c r="B451" s="177"/>
      <c r="C451" s="178"/>
      <c r="D451" s="193" t="s">
        <v>72</v>
      </c>
      <c r="E451" s="288" t="s">
        <v>710</v>
      </c>
      <c r="F451" s="288" t="s">
        <v>711</v>
      </c>
      <c r="G451" s="178"/>
      <c r="H451" s="178"/>
      <c r="I451" s="181"/>
      <c r="J451" s="289">
        <f>BK451</f>
        <v>0</v>
      </c>
      <c r="K451" s="178"/>
      <c r="L451" s="183"/>
      <c r="M451" s="184"/>
      <c r="N451" s="185"/>
      <c r="O451" s="185"/>
      <c r="P451" s="186">
        <f>SUM(P452:P454)</f>
        <v>0</v>
      </c>
      <c r="Q451" s="185"/>
      <c r="R451" s="186">
        <f>SUM(R452:R454)</f>
        <v>0</v>
      </c>
      <c r="S451" s="185"/>
      <c r="T451" s="187">
        <f>SUM(T452:T454)</f>
        <v>0</v>
      </c>
      <c r="AR451" s="188" t="s">
        <v>148</v>
      </c>
      <c r="AT451" s="189" t="s">
        <v>72</v>
      </c>
      <c r="AU451" s="189" t="s">
        <v>73</v>
      </c>
      <c r="AY451" s="188" t="s">
        <v>138</v>
      </c>
      <c r="BK451" s="190">
        <f>SUM(BK452:BK454)</f>
        <v>0</v>
      </c>
    </row>
    <row r="452" spans="2:65" s="1" customFormat="1" ht="22.5" customHeight="1">
      <c r="B452" s="42"/>
      <c r="C452" s="196" t="s">
        <v>712</v>
      </c>
      <c r="D452" s="196" t="s">
        <v>143</v>
      </c>
      <c r="E452" s="197" t="s">
        <v>713</v>
      </c>
      <c r="F452" s="198" t="s">
        <v>714</v>
      </c>
      <c r="G452" s="199" t="s">
        <v>715</v>
      </c>
      <c r="H452" s="200">
        <v>100</v>
      </c>
      <c r="I452" s="201"/>
      <c r="J452" s="202">
        <f>ROUND(I452*H452,2)</f>
        <v>0</v>
      </c>
      <c r="K452" s="198" t="s">
        <v>23</v>
      </c>
      <c r="L452" s="62"/>
      <c r="M452" s="203" t="s">
        <v>23</v>
      </c>
      <c r="N452" s="204" t="s">
        <v>44</v>
      </c>
      <c r="O452" s="43"/>
      <c r="P452" s="205">
        <f>O452*H452</f>
        <v>0</v>
      </c>
      <c r="Q452" s="205">
        <v>0</v>
      </c>
      <c r="R452" s="205">
        <f>Q452*H452</f>
        <v>0</v>
      </c>
      <c r="S452" s="205">
        <v>0</v>
      </c>
      <c r="T452" s="206">
        <f>S452*H452</f>
        <v>0</v>
      </c>
      <c r="AR452" s="25" t="s">
        <v>318</v>
      </c>
      <c r="AT452" s="25" t="s">
        <v>143</v>
      </c>
      <c r="AU452" s="25" t="s">
        <v>81</v>
      </c>
      <c r="AY452" s="25" t="s">
        <v>138</v>
      </c>
      <c r="BE452" s="207">
        <f>IF(N452="základní",J452,0)</f>
        <v>0</v>
      </c>
      <c r="BF452" s="207">
        <f>IF(N452="snížená",J452,0)</f>
        <v>0</v>
      </c>
      <c r="BG452" s="207">
        <f>IF(N452="zákl. přenesená",J452,0)</f>
        <v>0</v>
      </c>
      <c r="BH452" s="207">
        <f>IF(N452="sníž. přenesená",J452,0)</f>
        <v>0</v>
      </c>
      <c r="BI452" s="207">
        <f>IF(N452="nulová",J452,0)</f>
        <v>0</v>
      </c>
      <c r="BJ452" s="25" t="s">
        <v>81</v>
      </c>
      <c r="BK452" s="207">
        <f>ROUND(I452*H452,2)</f>
        <v>0</v>
      </c>
      <c r="BL452" s="25" t="s">
        <v>318</v>
      </c>
      <c r="BM452" s="25" t="s">
        <v>716</v>
      </c>
    </row>
    <row r="453" spans="2:65" s="1" customFormat="1" ht="13.5">
      <c r="B453" s="42"/>
      <c r="C453" s="64"/>
      <c r="D453" s="208" t="s">
        <v>151</v>
      </c>
      <c r="E453" s="64"/>
      <c r="F453" s="209" t="s">
        <v>714</v>
      </c>
      <c r="G453" s="64"/>
      <c r="H453" s="64"/>
      <c r="I453" s="164"/>
      <c r="J453" s="64"/>
      <c r="K453" s="64"/>
      <c r="L453" s="62"/>
      <c r="M453" s="210"/>
      <c r="N453" s="43"/>
      <c r="O453" s="43"/>
      <c r="P453" s="43"/>
      <c r="Q453" s="43"/>
      <c r="R453" s="43"/>
      <c r="S453" s="43"/>
      <c r="T453" s="79"/>
      <c r="AT453" s="25" t="s">
        <v>151</v>
      </c>
      <c r="AU453" s="25" t="s">
        <v>81</v>
      </c>
    </row>
    <row r="454" spans="2:65" s="1" customFormat="1" ht="27">
      <c r="B454" s="42"/>
      <c r="C454" s="64"/>
      <c r="D454" s="208" t="s">
        <v>717</v>
      </c>
      <c r="E454" s="64"/>
      <c r="F454" s="211" t="s">
        <v>718</v>
      </c>
      <c r="G454" s="64"/>
      <c r="H454" s="64"/>
      <c r="I454" s="164"/>
      <c r="J454" s="64"/>
      <c r="K454" s="64"/>
      <c r="L454" s="62"/>
      <c r="M454" s="290"/>
      <c r="N454" s="291"/>
      <c r="O454" s="291"/>
      <c r="P454" s="291"/>
      <c r="Q454" s="291"/>
      <c r="R454" s="291"/>
      <c r="S454" s="291"/>
      <c r="T454" s="292"/>
      <c r="AT454" s="25" t="s">
        <v>717</v>
      </c>
      <c r="AU454" s="25" t="s">
        <v>81</v>
      </c>
    </row>
    <row r="455" spans="2:65" s="1" customFormat="1" ht="6.95" customHeight="1">
      <c r="B455" s="57"/>
      <c r="C455" s="58"/>
      <c r="D455" s="58"/>
      <c r="E455" s="58"/>
      <c r="F455" s="58"/>
      <c r="G455" s="58"/>
      <c r="H455" s="58"/>
      <c r="I455" s="140"/>
      <c r="J455" s="58"/>
      <c r="K455" s="58"/>
      <c r="L455" s="62"/>
    </row>
  </sheetData>
  <sheetProtection password="CC35" sheet="1" objects="1" scenarios="1" formatCells="0" formatColumns="0" formatRows="0" sort="0" autoFilter="0"/>
  <autoFilter ref="C97:K454"/>
  <mergeCells count="9">
    <mergeCell ref="E88:H88"/>
    <mergeCell ref="E90:H9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13"/>
      <c r="C1" s="113"/>
      <c r="D1" s="114" t="s">
        <v>1</v>
      </c>
      <c r="E1" s="113"/>
      <c r="F1" s="115" t="s">
        <v>87</v>
      </c>
      <c r="G1" s="416" t="s">
        <v>88</v>
      </c>
      <c r="H1" s="416"/>
      <c r="I1" s="116"/>
      <c r="J1" s="115" t="s">
        <v>89</v>
      </c>
      <c r="K1" s="114" t="s">
        <v>90</v>
      </c>
      <c r="L1" s="115" t="s">
        <v>91</v>
      </c>
      <c r="M1" s="115"/>
      <c r="N1" s="115"/>
      <c r="O1" s="115"/>
      <c r="P1" s="115"/>
      <c r="Q1" s="115"/>
      <c r="R1" s="115"/>
      <c r="S1" s="115"/>
      <c r="T1" s="11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86</v>
      </c>
    </row>
    <row r="3" spans="1:70" ht="6.95" customHeight="1">
      <c r="B3" s="26"/>
      <c r="C3" s="27"/>
      <c r="D3" s="27"/>
      <c r="E3" s="27"/>
      <c r="F3" s="27"/>
      <c r="G3" s="27"/>
      <c r="H3" s="27"/>
      <c r="I3" s="117"/>
      <c r="J3" s="27"/>
      <c r="K3" s="28"/>
      <c r="AT3" s="25" t="s">
        <v>83</v>
      </c>
    </row>
    <row r="4" spans="1:70" ht="36.950000000000003" customHeight="1">
      <c r="B4" s="29"/>
      <c r="C4" s="30"/>
      <c r="D4" s="31" t="s">
        <v>92</v>
      </c>
      <c r="E4" s="30"/>
      <c r="F4" s="30"/>
      <c r="G4" s="30"/>
      <c r="H4" s="30"/>
      <c r="I4" s="118"/>
      <c r="J4" s="30"/>
      <c r="K4" s="32"/>
      <c r="M4" s="33" t="s">
        <v>12</v>
      </c>
      <c r="AT4" s="25" t="s">
        <v>6</v>
      </c>
    </row>
    <row r="5" spans="1:70" ht="6.95" customHeight="1">
      <c r="B5" s="29"/>
      <c r="C5" s="30"/>
      <c r="D5" s="30"/>
      <c r="E5" s="30"/>
      <c r="F5" s="30"/>
      <c r="G5" s="30"/>
      <c r="H5" s="30"/>
      <c r="I5" s="118"/>
      <c r="J5" s="30"/>
      <c r="K5" s="32"/>
    </row>
    <row r="6" spans="1:70">
      <c r="B6" s="29"/>
      <c r="C6" s="30"/>
      <c r="D6" s="38" t="s">
        <v>18</v>
      </c>
      <c r="E6" s="30"/>
      <c r="F6" s="30"/>
      <c r="G6" s="30"/>
      <c r="H6" s="30"/>
      <c r="I6" s="118"/>
      <c r="J6" s="30"/>
      <c r="K6" s="32"/>
    </row>
    <row r="7" spans="1:70" ht="22.5" customHeight="1">
      <c r="B7" s="29"/>
      <c r="C7" s="30"/>
      <c r="D7" s="30"/>
      <c r="E7" s="409" t="str">
        <f>'Rekapitulace stavby'!K6</f>
        <v>Výměna oken v budově školy, pav. A, Karlovarská 99, Plzeň</v>
      </c>
      <c r="F7" s="410"/>
      <c r="G7" s="410"/>
      <c r="H7" s="410"/>
      <c r="I7" s="118"/>
      <c r="J7" s="30"/>
      <c r="K7" s="32"/>
    </row>
    <row r="8" spans="1:70" s="1" customFormat="1">
      <c r="B8" s="42"/>
      <c r="C8" s="43"/>
      <c r="D8" s="38" t="s">
        <v>93</v>
      </c>
      <c r="E8" s="43"/>
      <c r="F8" s="43"/>
      <c r="G8" s="43"/>
      <c r="H8" s="43"/>
      <c r="I8" s="119"/>
      <c r="J8" s="43"/>
      <c r="K8" s="46"/>
    </row>
    <row r="9" spans="1:70" s="1" customFormat="1" ht="36.950000000000003" customHeight="1">
      <c r="B9" s="42"/>
      <c r="C9" s="43"/>
      <c r="D9" s="43"/>
      <c r="E9" s="411" t="s">
        <v>719</v>
      </c>
      <c r="F9" s="412"/>
      <c r="G9" s="412"/>
      <c r="H9" s="412"/>
      <c r="I9" s="119"/>
      <c r="J9" s="43"/>
      <c r="K9" s="46"/>
    </row>
    <row r="10" spans="1:70" s="1" customFormat="1" ht="13.5">
      <c r="B10" s="42"/>
      <c r="C10" s="43"/>
      <c r="D10" s="43"/>
      <c r="E10" s="43"/>
      <c r="F10" s="43"/>
      <c r="G10" s="43"/>
      <c r="H10" s="43"/>
      <c r="I10" s="119"/>
      <c r="J10" s="43"/>
      <c r="K10" s="46"/>
    </row>
    <row r="11" spans="1:70" s="1" customFormat="1" ht="14.45" customHeight="1">
      <c r="B11" s="42"/>
      <c r="C11" s="43"/>
      <c r="D11" s="38" t="s">
        <v>20</v>
      </c>
      <c r="E11" s="43"/>
      <c r="F11" s="36" t="s">
        <v>21</v>
      </c>
      <c r="G11" s="43"/>
      <c r="H11" s="43"/>
      <c r="I11" s="120" t="s">
        <v>22</v>
      </c>
      <c r="J11" s="36" t="s">
        <v>23</v>
      </c>
      <c r="K11" s="46"/>
    </row>
    <row r="12" spans="1:70" s="1" customFormat="1" ht="14.45" customHeight="1">
      <c r="B12" s="42"/>
      <c r="C12" s="43"/>
      <c r="D12" s="38" t="s">
        <v>24</v>
      </c>
      <c r="E12" s="43"/>
      <c r="F12" s="36" t="s">
        <v>25</v>
      </c>
      <c r="G12" s="43"/>
      <c r="H12" s="43"/>
      <c r="I12" s="120" t="s">
        <v>26</v>
      </c>
      <c r="J12" s="121" t="str">
        <f>'Rekapitulace stavby'!AN8</f>
        <v>1. 5. 2017</v>
      </c>
      <c r="K12" s="46"/>
    </row>
    <row r="13" spans="1:70" s="1" customFormat="1" ht="10.9" customHeight="1">
      <c r="B13" s="42"/>
      <c r="C13" s="43"/>
      <c r="D13" s="43"/>
      <c r="E13" s="43"/>
      <c r="F13" s="43"/>
      <c r="G13" s="43"/>
      <c r="H13" s="43"/>
      <c r="I13" s="119"/>
      <c r="J13" s="43"/>
      <c r="K13" s="46"/>
    </row>
    <row r="14" spans="1:70" s="1" customFormat="1" ht="14.45" customHeight="1">
      <c r="B14" s="42"/>
      <c r="C14" s="43"/>
      <c r="D14" s="38" t="s">
        <v>28</v>
      </c>
      <c r="E14" s="43"/>
      <c r="F14" s="43"/>
      <c r="G14" s="43"/>
      <c r="H14" s="43"/>
      <c r="I14" s="120" t="s">
        <v>29</v>
      </c>
      <c r="J14" s="36" t="s">
        <v>23</v>
      </c>
      <c r="K14" s="46"/>
    </row>
    <row r="15" spans="1:70" s="1" customFormat="1" ht="18" customHeight="1">
      <c r="B15" s="42"/>
      <c r="C15" s="43"/>
      <c r="D15" s="43"/>
      <c r="E15" s="36" t="s">
        <v>30</v>
      </c>
      <c r="F15" s="43"/>
      <c r="G15" s="43"/>
      <c r="H15" s="43"/>
      <c r="I15" s="120" t="s">
        <v>31</v>
      </c>
      <c r="J15" s="36" t="s">
        <v>23</v>
      </c>
      <c r="K15" s="46"/>
    </row>
    <row r="16" spans="1:70" s="1" customFormat="1" ht="6.95" customHeight="1">
      <c r="B16" s="42"/>
      <c r="C16" s="43"/>
      <c r="D16" s="43"/>
      <c r="E16" s="43"/>
      <c r="F16" s="43"/>
      <c r="G16" s="43"/>
      <c r="H16" s="43"/>
      <c r="I16" s="119"/>
      <c r="J16" s="43"/>
      <c r="K16" s="46"/>
    </row>
    <row r="17" spans="2:11" s="1" customFormat="1" ht="14.45" customHeight="1">
      <c r="B17" s="42"/>
      <c r="C17" s="43"/>
      <c r="D17" s="38" t="s">
        <v>32</v>
      </c>
      <c r="E17" s="43"/>
      <c r="F17" s="43"/>
      <c r="G17" s="43"/>
      <c r="H17" s="43"/>
      <c r="I17" s="120" t="s">
        <v>29</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0" t="s">
        <v>31</v>
      </c>
      <c r="J18" s="36"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8" t="s">
        <v>34</v>
      </c>
      <c r="E20" s="43"/>
      <c r="F20" s="43"/>
      <c r="G20" s="43"/>
      <c r="H20" s="43"/>
      <c r="I20" s="120" t="s">
        <v>29</v>
      </c>
      <c r="J20" s="36" t="s">
        <v>23</v>
      </c>
      <c r="K20" s="46"/>
    </row>
    <row r="21" spans="2:11" s="1" customFormat="1" ht="18" customHeight="1">
      <c r="B21" s="42"/>
      <c r="C21" s="43"/>
      <c r="D21" s="43"/>
      <c r="E21" s="36" t="s">
        <v>35</v>
      </c>
      <c r="F21" s="43"/>
      <c r="G21" s="43"/>
      <c r="H21" s="43"/>
      <c r="I21" s="120" t="s">
        <v>31</v>
      </c>
      <c r="J21" s="36" t="s">
        <v>23</v>
      </c>
      <c r="K21" s="46"/>
    </row>
    <row r="22" spans="2:11" s="1" customFormat="1" ht="6.95" customHeight="1">
      <c r="B22" s="42"/>
      <c r="C22" s="43"/>
      <c r="D22" s="43"/>
      <c r="E22" s="43"/>
      <c r="F22" s="43"/>
      <c r="G22" s="43"/>
      <c r="H22" s="43"/>
      <c r="I22" s="119"/>
      <c r="J22" s="43"/>
      <c r="K22" s="46"/>
    </row>
    <row r="23" spans="2:11" s="1" customFormat="1" ht="14.45" customHeight="1">
      <c r="B23" s="42"/>
      <c r="C23" s="43"/>
      <c r="D23" s="38" t="s">
        <v>37</v>
      </c>
      <c r="E23" s="43"/>
      <c r="F23" s="43"/>
      <c r="G23" s="43"/>
      <c r="H23" s="43"/>
      <c r="I23" s="119"/>
      <c r="J23" s="43"/>
      <c r="K23" s="46"/>
    </row>
    <row r="24" spans="2:11" s="6" customFormat="1" ht="63" customHeight="1">
      <c r="B24" s="122"/>
      <c r="C24" s="123"/>
      <c r="D24" s="123"/>
      <c r="E24" s="378" t="s">
        <v>38</v>
      </c>
      <c r="F24" s="378"/>
      <c r="G24" s="378"/>
      <c r="H24" s="378"/>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39</v>
      </c>
      <c r="E27" s="43"/>
      <c r="F27" s="43"/>
      <c r="G27" s="43"/>
      <c r="H27" s="43"/>
      <c r="I27" s="119"/>
      <c r="J27" s="129">
        <f>ROUND(J79,2)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41</v>
      </c>
      <c r="G29" s="43"/>
      <c r="H29" s="43"/>
      <c r="I29" s="130" t="s">
        <v>40</v>
      </c>
      <c r="J29" s="47" t="s">
        <v>42</v>
      </c>
      <c r="K29" s="46"/>
    </row>
    <row r="30" spans="2:11" s="1" customFormat="1" ht="14.45" customHeight="1">
      <c r="B30" s="42"/>
      <c r="C30" s="43"/>
      <c r="D30" s="50" t="s">
        <v>43</v>
      </c>
      <c r="E30" s="50" t="s">
        <v>44</v>
      </c>
      <c r="F30" s="131">
        <f>ROUND(SUM(BE79:BE86), 2)</f>
        <v>0</v>
      </c>
      <c r="G30" s="43"/>
      <c r="H30" s="43"/>
      <c r="I30" s="132">
        <v>0.21</v>
      </c>
      <c r="J30" s="131">
        <f>ROUND(ROUND((SUM(BE79:BE86)), 2)*I30, 2)</f>
        <v>0</v>
      </c>
      <c r="K30" s="46"/>
    </row>
    <row r="31" spans="2:11" s="1" customFormat="1" ht="14.45" customHeight="1">
      <c r="B31" s="42"/>
      <c r="C31" s="43"/>
      <c r="D31" s="43"/>
      <c r="E31" s="50" t="s">
        <v>45</v>
      </c>
      <c r="F31" s="131">
        <f>ROUND(SUM(BF79:BF86), 2)</f>
        <v>0</v>
      </c>
      <c r="G31" s="43"/>
      <c r="H31" s="43"/>
      <c r="I31" s="132">
        <v>0.15</v>
      </c>
      <c r="J31" s="131">
        <f>ROUND(ROUND((SUM(BF79:BF86)), 2)*I31, 2)</f>
        <v>0</v>
      </c>
      <c r="K31" s="46"/>
    </row>
    <row r="32" spans="2:11" s="1" customFormat="1" ht="14.45" hidden="1" customHeight="1">
      <c r="B32" s="42"/>
      <c r="C32" s="43"/>
      <c r="D32" s="43"/>
      <c r="E32" s="50" t="s">
        <v>46</v>
      </c>
      <c r="F32" s="131">
        <f>ROUND(SUM(BG79:BG86), 2)</f>
        <v>0</v>
      </c>
      <c r="G32" s="43"/>
      <c r="H32" s="43"/>
      <c r="I32" s="132">
        <v>0.21</v>
      </c>
      <c r="J32" s="131">
        <v>0</v>
      </c>
      <c r="K32" s="46"/>
    </row>
    <row r="33" spans="2:11" s="1" customFormat="1" ht="14.45" hidden="1" customHeight="1">
      <c r="B33" s="42"/>
      <c r="C33" s="43"/>
      <c r="D33" s="43"/>
      <c r="E33" s="50" t="s">
        <v>47</v>
      </c>
      <c r="F33" s="131">
        <f>ROUND(SUM(BH79:BH86), 2)</f>
        <v>0</v>
      </c>
      <c r="G33" s="43"/>
      <c r="H33" s="43"/>
      <c r="I33" s="132">
        <v>0.15</v>
      </c>
      <c r="J33" s="131">
        <v>0</v>
      </c>
      <c r="K33" s="46"/>
    </row>
    <row r="34" spans="2:11" s="1" customFormat="1" ht="14.45" hidden="1" customHeight="1">
      <c r="B34" s="42"/>
      <c r="C34" s="43"/>
      <c r="D34" s="43"/>
      <c r="E34" s="50" t="s">
        <v>48</v>
      </c>
      <c r="F34" s="131">
        <f>ROUND(SUM(BI79:BI86),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49</v>
      </c>
      <c r="E36" s="80"/>
      <c r="F36" s="80"/>
      <c r="G36" s="135" t="s">
        <v>50</v>
      </c>
      <c r="H36" s="136" t="s">
        <v>51</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1" t="s">
        <v>95</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8" t="s">
        <v>18</v>
      </c>
      <c r="D44" s="43"/>
      <c r="E44" s="43"/>
      <c r="F44" s="43"/>
      <c r="G44" s="43"/>
      <c r="H44" s="43"/>
      <c r="I44" s="119"/>
      <c r="J44" s="43"/>
      <c r="K44" s="46"/>
    </row>
    <row r="45" spans="2:11" s="1" customFormat="1" ht="22.5" customHeight="1">
      <c r="B45" s="42"/>
      <c r="C45" s="43"/>
      <c r="D45" s="43"/>
      <c r="E45" s="409" t="str">
        <f>E7</f>
        <v>Výměna oken v budově školy, pav. A, Karlovarská 99, Plzeň</v>
      </c>
      <c r="F45" s="410"/>
      <c r="G45" s="410"/>
      <c r="H45" s="410"/>
      <c r="I45" s="119"/>
      <c r="J45" s="43"/>
      <c r="K45" s="46"/>
    </row>
    <row r="46" spans="2:11" s="1" customFormat="1" ht="14.45" customHeight="1">
      <c r="B46" s="42"/>
      <c r="C46" s="38" t="s">
        <v>93</v>
      </c>
      <c r="D46" s="43"/>
      <c r="E46" s="43"/>
      <c r="F46" s="43"/>
      <c r="G46" s="43"/>
      <c r="H46" s="43"/>
      <c r="I46" s="119"/>
      <c r="J46" s="43"/>
      <c r="K46" s="46"/>
    </row>
    <row r="47" spans="2:11" s="1" customFormat="1" ht="23.25" customHeight="1">
      <c r="B47" s="42"/>
      <c r="C47" s="43"/>
      <c r="D47" s="43"/>
      <c r="E47" s="411" t="str">
        <f>E9</f>
        <v>VON - Vedlejší a ostatní rozpočtové náklady</v>
      </c>
      <c r="F47" s="412"/>
      <c r="G47" s="412"/>
      <c r="H47" s="412"/>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8" t="s">
        <v>24</v>
      </c>
      <c r="D49" s="43"/>
      <c r="E49" s="43"/>
      <c r="F49" s="36" t="str">
        <f>F12</f>
        <v>Karlovarská 1210/99, Plzeň</v>
      </c>
      <c r="G49" s="43"/>
      <c r="H49" s="43"/>
      <c r="I49" s="120" t="s">
        <v>26</v>
      </c>
      <c r="J49" s="121" t="str">
        <f>IF(J12="","",J12)</f>
        <v>1. 5. 2017</v>
      </c>
      <c r="K49" s="46"/>
    </row>
    <row r="50" spans="2:47" s="1" customFormat="1" ht="6.95" customHeight="1">
      <c r="B50" s="42"/>
      <c r="C50" s="43"/>
      <c r="D50" s="43"/>
      <c r="E50" s="43"/>
      <c r="F50" s="43"/>
      <c r="G50" s="43"/>
      <c r="H50" s="43"/>
      <c r="I50" s="119"/>
      <c r="J50" s="43"/>
      <c r="K50" s="46"/>
    </row>
    <row r="51" spans="2:47" s="1" customFormat="1">
      <c r="B51" s="42"/>
      <c r="C51" s="38" t="s">
        <v>28</v>
      </c>
      <c r="D51" s="43"/>
      <c r="E51" s="43"/>
      <c r="F51" s="36" t="str">
        <f>E15</f>
        <v>SPŠ dopravní, Plzeň</v>
      </c>
      <c r="G51" s="43"/>
      <c r="H51" s="43"/>
      <c r="I51" s="120" t="s">
        <v>34</v>
      </c>
      <c r="J51" s="36" t="str">
        <f>E21</f>
        <v>PLANSTAV a.s.</v>
      </c>
      <c r="K51" s="46"/>
    </row>
    <row r="52" spans="2:47" s="1" customFormat="1" ht="14.45" customHeight="1">
      <c r="B52" s="42"/>
      <c r="C52" s="38" t="s">
        <v>32</v>
      </c>
      <c r="D52" s="43"/>
      <c r="E52" s="43"/>
      <c r="F52" s="36"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5" t="s">
        <v>96</v>
      </c>
      <c r="D54" s="133"/>
      <c r="E54" s="133"/>
      <c r="F54" s="133"/>
      <c r="G54" s="133"/>
      <c r="H54" s="133"/>
      <c r="I54" s="146"/>
      <c r="J54" s="147" t="s">
        <v>97</v>
      </c>
      <c r="K54" s="148"/>
    </row>
    <row r="55" spans="2:47" s="1" customFormat="1" ht="10.35" customHeight="1">
      <c r="B55" s="42"/>
      <c r="C55" s="43"/>
      <c r="D55" s="43"/>
      <c r="E55" s="43"/>
      <c r="F55" s="43"/>
      <c r="G55" s="43"/>
      <c r="H55" s="43"/>
      <c r="I55" s="119"/>
      <c r="J55" s="43"/>
      <c r="K55" s="46"/>
    </row>
    <row r="56" spans="2:47" s="1" customFormat="1" ht="29.25" customHeight="1">
      <c r="B56" s="42"/>
      <c r="C56" s="149" t="s">
        <v>98</v>
      </c>
      <c r="D56" s="43"/>
      <c r="E56" s="43"/>
      <c r="F56" s="43"/>
      <c r="G56" s="43"/>
      <c r="H56" s="43"/>
      <c r="I56" s="119"/>
      <c r="J56" s="129">
        <f>J79</f>
        <v>0</v>
      </c>
      <c r="K56" s="46"/>
      <c r="AU56" s="25" t="s">
        <v>99</v>
      </c>
    </row>
    <row r="57" spans="2:47" s="7" customFormat="1" ht="24.95" customHeight="1">
      <c r="B57" s="150"/>
      <c r="C57" s="151"/>
      <c r="D57" s="152" t="s">
        <v>720</v>
      </c>
      <c r="E57" s="153"/>
      <c r="F57" s="153"/>
      <c r="G57" s="153"/>
      <c r="H57" s="153"/>
      <c r="I57" s="154"/>
      <c r="J57" s="155">
        <f>J80</f>
        <v>0</v>
      </c>
      <c r="K57" s="156"/>
    </row>
    <row r="58" spans="2:47" s="8" customFormat="1" ht="19.899999999999999" customHeight="1">
      <c r="B58" s="157"/>
      <c r="C58" s="158"/>
      <c r="D58" s="159" t="s">
        <v>721</v>
      </c>
      <c r="E58" s="160"/>
      <c r="F58" s="160"/>
      <c r="G58" s="160"/>
      <c r="H58" s="160"/>
      <c r="I58" s="161"/>
      <c r="J58" s="162">
        <f>J81</f>
        <v>0</v>
      </c>
      <c r="K58" s="163"/>
    </row>
    <row r="59" spans="2:47" s="8" customFormat="1" ht="19.899999999999999" customHeight="1">
      <c r="B59" s="157"/>
      <c r="C59" s="158"/>
      <c r="D59" s="159" t="s">
        <v>722</v>
      </c>
      <c r="E59" s="160"/>
      <c r="F59" s="160"/>
      <c r="G59" s="160"/>
      <c r="H59" s="160"/>
      <c r="I59" s="161"/>
      <c r="J59" s="162">
        <f>J84</f>
        <v>0</v>
      </c>
      <c r="K59" s="163"/>
    </row>
    <row r="60" spans="2:47" s="1" customFormat="1" ht="21.75" customHeight="1">
      <c r="B60" s="42"/>
      <c r="C60" s="43"/>
      <c r="D60" s="43"/>
      <c r="E60" s="43"/>
      <c r="F60" s="43"/>
      <c r="G60" s="43"/>
      <c r="H60" s="43"/>
      <c r="I60" s="119"/>
      <c r="J60" s="43"/>
      <c r="K60" s="46"/>
    </row>
    <row r="61" spans="2:47" s="1" customFormat="1" ht="6.95" customHeight="1">
      <c r="B61" s="57"/>
      <c r="C61" s="58"/>
      <c r="D61" s="58"/>
      <c r="E61" s="58"/>
      <c r="F61" s="58"/>
      <c r="G61" s="58"/>
      <c r="H61" s="58"/>
      <c r="I61" s="140"/>
      <c r="J61" s="58"/>
      <c r="K61" s="59"/>
    </row>
    <row r="65" spans="2:63" s="1" customFormat="1" ht="6.95" customHeight="1">
      <c r="B65" s="60"/>
      <c r="C65" s="61"/>
      <c r="D65" s="61"/>
      <c r="E65" s="61"/>
      <c r="F65" s="61"/>
      <c r="G65" s="61"/>
      <c r="H65" s="61"/>
      <c r="I65" s="143"/>
      <c r="J65" s="61"/>
      <c r="K65" s="61"/>
      <c r="L65" s="62"/>
    </row>
    <row r="66" spans="2:63" s="1" customFormat="1" ht="36.950000000000003" customHeight="1">
      <c r="B66" s="42"/>
      <c r="C66" s="63" t="s">
        <v>122</v>
      </c>
      <c r="D66" s="64"/>
      <c r="E66" s="64"/>
      <c r="F66" s="64"/>
      <c r="G66" s="64"/>
      <c r="H66" s="64"/>
      <c r="I66" s="164"/>
      <c r="J66" s="64"/>
      <c r="K66" s="64"/>
      <c r="L66" s="62"/>
    </row>
    <row r="67" spans="2:63" s="1" customFormat="1" ht="6.95" customHeight="1">
      <c r="B67" s="42"/>
      <c r="C67" s="64"/>
      <c r="D67" s="64"/>
      <c r="E67" s="64"/>
      <c r="F67" s="64"/>
      <c r="G67" s="64"/>
      <c r="H67" s="64"/>
      <c r="I67" s="164"/>
      <c r="J67" s="64"/>
      <c r="K67" s="64"/>
      <c r="L67" s="62"/>
    </row>
    <row r="68" spans="2:63" s="1" customFormat="1" ht="14.45" customHeight="1">
      <c r="B68" s="42"/>
      <c r="C68" s="66" t="s">
        <v>18</v>
      </c>
      <c r="D68" s="64"/>
      <c r="E68" s="64"/>
      <c r="F68" s="64"/>
      <c r="G68" s="64"/>
      <c r="H68" s="64"/>
      <c r="I68" s="164"/>
      <c r="J68" s="64"/>
      <c r="K68" s="64"/>
      <c r="L68" s="62"/>
    </row>
    <row r="69" spans="2:63" s="1" customFormat="1" ht="22.5" customHeight="1">
      <c r="B69" s="42"/>
      <c r="C69" s="64"/>
      <c r="D69" s="64"/>
      <c r="E69" s="413" t="str">
        <f>E7</f>
        <v>Výměna oken v budově školy, pav. A, Karlovarská 99, Plzeň</v>
      </c>
      <c r="F69" s="414"/>
      <c r="G69" s="414"/>
      <c r="H69" s="414"/>
      <c r="I69" s="164"/>
      <c r="J69" s="64"/>
      <c r="K69" s="64"/>
      <c r="L69" s="62"/>
    </row>
    <row r="70" spans="2:63" s="1" customFormat="1" ht="14.45" customHeight="1">
      <c r="B70" s="42"/>
      <c r="C70" s="66" t="s">
        <v>93</v>
      </c>
      <c r="D70" s="64"/>
      <c r="E70" s="64"/>
      <c r="F70" s="64"/>
      <c r="G70" s="64"/>
      <c r="H70" s="64"/>
      <c r="I70" s="164"/>
      <c r="J70" s="64"/>
      <c r="K70" s="64"/>
      <c r="L70" s="62"/>
    </row>
    <row r="71" spans="2:63" s="1" customFormat="1" ht="23.25" customHeight="1">
      <c r="B71" s="42"/>
      <c r="C71" s="64"/>
      <c r="D71" s="64"/>
      <c r="E71" s="389" t="str">
        <f>E9</f>
        <v>VON - Vedlejší a ostatní rozpočtové náklady</v>
      </c>
      <c r="F71" s="415"/>
      <c r="G71" s="415"/>
      <c r="H71" s="415"/>
      <c r="I71" s="164"/>
      <c r="J71" s="64"/>
      <c r="K71" s="64"/>
      <c r="L71" s="62"/>
    </row>
    <row r="72" spans="2:63" s="1" customFormat="1" ht="6.95" customHeight="1">
      <c r="B72" s="42"/>
      <c r="C72" s="64"/>
      <c r="D72" s="64"/>
      <c r="E72" s="64"/>
      <c r="F72" s="64"/>
      <c r="G72" s="64"/>
      <c r="H72" s="64"/>
      <c r="I72" s="164"/>
      <c r="J72" s="64"/>
      <c r="K72" s="64"/>
      <c r="L72" s="62"/>
    </row>
    <row r="73" spans="2:63" s="1" customFormat="1" ht="18" customHeight="1">
      <c r="B73" s="42"/>
      <c r="C73" s="66" t="s">
        <v>24</v>
      </c>
      <c r="D73" s="64"/>
      <c r="E73" s="64"/>
      <c r="F73" s="165" t="str">
        <f>F12</f>
        <v>Karlovarská 1210/99, Plzeň</v>
      </c>
      <c r="G73" s="64"/>
      <c r="H73" s="64"/>
      <c r="I73" s="166" t="s">
        <v>26</v>
      </c>
      <c r="J73" s="74" t="str">
        <f>IF(J12="","",J12)</f>
        <v>1. 5. 2017</v>
      </c>
      <c r="K73" s="64"/>
      <c r="L73" s="62"/>
    </row>
    <row r="74" spans="2:63" s="1" customFormat="1" ht="6.95" customHeight="1">
      <c r="B74" s="42"/>
      <c r="C74" s="64"/>
      <c r="D74" s="64"/>
      <c r="E74" s="64"/>
      <c r="F74" s="64"/>
      <c r="G74" s="64"/>
      <c r="H74" s="64"/>
      <c r="I74" s="164"/>
      <c r="J74" s="64"/>
      <c r="K74" s="64"/>
      <c r="L74" s="62"/>
    </row>
    <row r="75" spans="2:63" s="1" customFormat="1">
      <c r="B75" s="42"/>
      <c r="C75" s="66" t="s">
        <v>28</v>
      </c>
      <c r="D75" s="64"/>
      <c r="E75" s="64"/>
      <c r="F75" s="165" t="str">
        <f>E15</f>
        <v>SPŠ dopravní, Plzeň</v>
      </c>
      <c r="G75" s="64"/>
      <c r="H75" s="64"/>
      <c r="I75" s="166" t="s">
        <v>34</v>
      </c>
      <c r="J75" s="165" t="str">
        <f>E21</f>
        <v>PLANSTAV a.s.</v>
      </c>
      <c r="K75" s="64"/>
      <c r="L75" s="62"/>
    </row>
    <row r="76" spans="2:63" s="1" customFormat="1" ht="14.45" customHeight="1">
      <c r="B76" s="42"/>
      <c r="C76" s="66" t="s">
        <v>32</v>
      </c>
      <c r="D76" s="64"/>
      <c r="E76" s="64"/>
      <c r="F76" s="165" t="str">
        <f>IF(E18="","",E18)</f>
        <v/>
      </c>
      <c r="G76" s="64"/>
      <c r="H76" s="64"/>
      <c r="I76" s="164"/>
      <c r="J76" s="64"/>
      <c r="K76" s="64"/>
      <c r="L76" s="62"/>
    </row>
    <row r="77" spans="2:63" s="1" customFormat="1" ht="10.35" customHeight="1">
      <c r="B77" s="42"/>
      <c r="C77" s="64"/>
      <c r="D77" s="64"/>
      <c r="E77" s="64"/>
      <c r="F77" s="64"/>
      <c r="G77" s="64"/>
      <c r="H77" s="64"/>
      <c r="I77" s="164"/>
      <c r="J77" s="64"/>
      <c r="K77" s="64"/>
      <c r="L77" s="62"/>
    </row>
    <row r="78" spans="2:63" s="9" customFormat="1" ht="29.25" customHeight="1">
      <c r="B78" s="167"/>
      <c r="C78" s="168" t="s">
        <v>123</v>
      </c>
      <c r="D78" s="169" t="s">
        <v>58</v>
      </c>
      <c r="E78" s="169" t="s">
        <v>54</v>
      </c>
      <c r="F78" s="169" t="s">
        <v>124</v>
      </c>
      <c r="G78" s="169" t="s">
        <v>125</v>
      </c>
      <c r="H78" s="169" t="s">
        <v>126</v>
      </c>
      <c r="I78" s="170" t="s">
        <v>127</v>
      </c>
      <c r="J78" s="169" t="s">
        <v>97</v>
      </c>
      <c r="K78" s="171" t="s">
        <v>128</v>
      </c>
      <c r="L78" s="172"/>
      <c r="M78" s="82" t="s">
        <v>129</v>
      </c>
      <c r="N78" s="83" t="s">
        <v>43</v>
      </c>
      <c r="O78" s="83" t="s">
        <v>130</v>
      </c>
      <c r="P78" s="83" t="s">
        <v>131</v>
      </c>
      <c r="Q78" s="83" t="s">
        <v>132</v>
      </c>
      <c r="R78" s="83" t="s">
        <v>133</v>
      </c>
      <c r="S78" s="83" t="s">
        <v>134</v>
      </c>
      <c r="T78" s="84" t="s">
        <v>135</v>
      </c>
    </row>
    <row r="79" spans="2:63" s="1" customFormat="1" ht="29.25" customHeight="1">
      <c r="B79" s="42"/>
      <c r="C79" s="88" t="s">
        <v>98</v>
      </c>
      <c r="D79" s="64"/>
      <c r="E79" s="64"/>
      <c r="F79" s="64"/>
      <c r="G79" s="64"/>
      <c r="H79" s="64"/>
      <c r="I79" s="164"/>
      <c r="J79" s="173">
        <f>BK79</f>
        <v>0</v>
      </c>
      <c r="K79" s="64"/>
      <c r="L79" s="62"/>
      <c r="M79" s="85"/>
      <c r="N79" s="86"/>
      <c r="O79" s="86"/>
      <c r="P79" s="174">
        <f>P80</f>
        <v>0</v>
      </c>
      <c r="Q79" s="86"/>
      <c r="R79" s="174">
        <f>R80</f>
        <v>0</v>
      </c>
      <c r="S79" s="86"/>
      <c r="T79" s="175">
        <f>T80</f>
        <v>0</v>
      </c>
      <c r="AT79" s="25" t="s">
        <v>72</v>
      </c>
      <c r="AU79" s="25" t="s">
        <v>99</v>
      </c>
      <c r="BK79" s="176">
        <f>BK80</f>
        <v>0</v>
      </c>
    </row>
    <row r="80" spans="2:63" s="10" customFormat="1" ht="37.35" customHeight="1">
      <c r="B80" s="177"/>
      <c r="C80" s="178"/>
      <c r="D80" s="179" t="s">
        <v>72</v>
      </c>
      <c r="E80" s="180" t="s">
        <v>723</v>
      </c>
      <c r="F80" s="180" t="s">
        <v>724</v>
      </c>
      <c r="G80" s="178"/>
      <c r="H80" s="178"/>
      <c r="I80" s="181"/>
      <c r="J80" s="182">
        <f>BK80</f>
        <v>0</v>
      </c>
      <c r="K80" s="178"/>
      <c r="L80" s="183"/>
      <c r="M80" s="184"/>
      <c r="N80" s="185"/>
      <c r="O80" s="185"/>
      <c r="P80" s="186">
        <f>P81+P84</f>
        <v>0</v>
      </c>
      <c r="Q80" s="185"/>
      <c r="R80" s="186">
        <f>R81+R84</f>
        <v>0</v>
      </c>
      <c r="S80" s="185"/>
      <c r="T80" s="187">
        <f>T81+T84</f>
        <v>0</v>
      </c>
      <c r="AR80" s="188" t="s">
        <v>174</v>
      </c>
      <c r="AT80" s="189" t="s">
        <v>72</v>
      </c>
      <c r="AU80" s="189" t="s">
        <v>73</v>
      </c>
      <c r="AY80" s="188" t="s">
        <v>138</v>
      </c>
      <c r="BK80" s="190">
        <f>BK81+BK84</f>
        <v>0</v>
      </c>
    </row>
    <row r="81" spans="2:65" s="10" customFormat="1" ht="19.899999999999999" customHeight="1">
      <c r="B81" s="177"/>
      <c r="C81" s="178"/>
      <c r="D81" s="193" t="s">
        <v>72</v>
      </c>
      <c r="E81" s="194" t="s">
        <v>725</v>
      </c>
      <c r="F81" s="194" t="s">
        <v>726</v>
      </c>
      <c r="G81" s="178"/>
      <c r="H81" s="178"/>
      <c r="I81" s="181"/>
      <c r="J81" s="195">
        <f>BK81</f>
        <v>0</v>
      </c>
      <c r="K81" s="178"/>
      <c r="L81" s="183"/>
      <c r="M81" s="184"/>
      <c r="N81" s="185"/>
      <c r="O81" s="185"/>
      <c r="P81" s="186">
        <f>SUM(P82:P83)</f>
        <v>0</v>
      </c>
      <c r="Q81" s="185"/>
      <c r="R81" s="186">
        <f>SUM(R82:R83)</f>
        <v>0</v>
      </c>
      <c r="S81" s="185"/>
      <c r="T81" s="187">
        <f>SUM(T82:T83)</f>
        <v>0</v>
      </c>
      <c r="AR81" s="188" t="s">
        <v>174</v>
      </c>
      <c r="AT81" s="189" t="s">
        <v>72</v>
      </c>
      <c r="AU81" s="189" t="s">
        <v>81</v>
      </c>
      <c r="AY81" s="188" t="s">
        <v>138</v>
      </c>
      <c r="BK81" s="190">
        <f>SUM(BK82:BK83)</f>
        <v>0</v>
      </c>
    </row>
    <row r="82" spans="2:65" s="1" customFormat="1" ht="22.5" customHeight="1">
      <c r="B82" s="42"/>
      <c r="C82" s="196" t="s">
        <v>81</v>
      </c>
      <c r="D82" s="196" t="s">
        <v>143</v>
      </c>
      <c r="E82" s="197" t="s">
        <v>727</v>
      </c>
      <c r="F82" s="198" t="s">
        <v>728</v>
      </c>
      <c r="G82" s="199" t="s">
        <v>729</v>
      </c>
      <c r="H82" s="200">
        <v>1</v>
      </c>
      <c r="I82" s="201"/>
      <c r="J82" s="202">
        <f>ROUND(I82*H82,2)</f>
        <v>0</v>
      </c>
      <c r="K82" s="198" t="s">
        <v>147</v>
      </c>
      <c r="L82" s="62"/>
      <c r="M82" s="203" t="s">
        <v>23</v>
      </c>
      <c r="N82" s="204" t="s">
        <v>44</v>
      </c>
      <c r="O82" s="43"/>
      <c r="P82" s="205">
        <f>O82*H82</f>
        <v>0</v>
      </c>
      <c r="Q82" s="205">
        <v>0</v>
      </c>
      <c r="R82" s="205">
        <f>Q82*H82</f>
        <v>0</v>
      </c>
      <c r="S82" s="205">
        <v>0</v>
      </c>
      <c r="T82" s="206">
        <f>S82*H82</f>
        <v>0</v>
      </c>
      <c r="AR82" s="25" t="s">
        <v>730</v>
      </c>
      <c r="AT82" s="25" t="s">
        <v>143</v>
      </c>
      <c r="AU82" s="25" t="s">
        <v>83</v>
      </c>
      <c r="AY82" s="25" t="s">
        <v>138</v>
      </c>
      <c r="BE82" s="207">
        <f>IF(N82="základní",J82,0)</f>
        <v>0</v>
      </c>
      <c r="BF82" s="207">
        <f>IF(N82="snížená",J82,0)</f>
        <v>0</v>
      </c>
      <c r="BG82" s="207">
        <f>IF(N82="zákl. přenesená",J82,0)</f>
        <v>0</v>
      </c>
      <c r="BH82" s="207">
        <f>IF(N82="sníž. přenesená",J82,0)</f>
        <v>0</v>
      </c>
      <c r="BI82" s="207">
        <f>IF(N82="nulová",J82,0)</f>
        <v>0</v>
      </c>
      <c r="BJ82" s="25" t="s">
        <v>81</v>
      </c>
      <c r="BK82" s="207">
        <f>ROUND(I82*H82,2)</f>
        <v>0</v>
      </c>
      <c r="BL82" s="25" t="s">
        <v>730</v>
      </c>
      <c r="BM82" s="25" t="s">
        <v>731</v>
      </c>
    </row>
    <row r="83" spans="2:65" s="1" customFormat="1" ht="27">
      <c r="B83" s="42"/>
      <c r="C83" s="64"/>
      <c r="D83" s="208" t="s">
        <v>151</v>
      </c>
      <c r="E83" s="64"/>
      <c r="F83" s="209" t="s">
        <v>732</v>
      </c>
      <c r="G83" s="64"/>
      <c r="H83" s="64"/>
      <c r="I83" s="164"/>
      <c r="J83" s="64"/>
      <c r="K83" s="64"/>
      <c r="L83" s="62"/>
      <c r="M83" s="210"/>
      <c r="N83" s="43"/>
      <c r="O83" s="43"/>
      <c r="P83" s="43"/>
      <c r="Q83" s="43"/>
      <c r="R83" s="43"/>
      <c r="S83" s="43"/>
      <c r="T83" s="79"/>
      <c r="AT83" s="25" t="s">
        <v>151</v>
      </c>
      <c r="AU83" s="25" t="s">
        <v>83</v>
      </c>
    </row>
    <row r="84" spans="2:65" s="10" customFormat="1" ht="29.85" customHeight="1">
      <c r="B84" s="177"/>
      <c r="C84" s="178"/>
      <c r="D84" s="193" t="s">
        <v>72</v>
      </c>
      <c r="E84" s="194" t="s">
        <v>733</v>
      </c>
      <c r="F84" s="194" t="s">
        <v>734</v>
      </c>
      <c r="G84" s="178"/>
      <c r="H84" s="178"/>
      <c r="I84" s="181"/>
      <c r="J84" s="195">
        <f>BK84</f>
        <v>0</v>
      </c>
      <c r="K84" s="178"/>
      <c r="L84" s="183"/>
      <c r="M84" s="184"/>
      <c r="N84" s="185"/>
      <c r="O84" s="185"/>
      <c r="P84" s="186">
        <f>SUM(P85:P86)</f>
        <v>0</v>
      </c>
      <c r="Q84" s="185"/>
      <c r="R84" s="186">
        <f>SUM(R85:R86)</f>
        <v>0</v>
      </c>
      <c r="S84" s="185"/>
      <c r="T84" s="187">
        <f>SUM(T85:T86)</f>
        <v>0</v>
      </c>
      <c r="AR84" s="188" t="s">
        <v>174</v>
      </c>
      <c r="AT84" s="189" t="s">
        <v>72</v>
      </c>
      <c r="AU84" s="189" t="s">
        <v>81</v>
      </c>
      <c r="AY84" s="188" t="s">
        <v>138</v>
      </c>
      <c r="BK84" s="190">
        <f>SUM(BK85:BK86)</f>
        <v>0</v>
      </c>
    </row>
    <row r="85" spans="2:65" s="1" customFormat="1" ht="22.5" customHeight="1">
      <c r="B85" s="42"/>
      <c r="C85" s="196" t="s">
        <v>83</v>
      </c>
      <c r="D85" s="196" t="s">
        <v>143</v>
      </c>
      <c r="E85" s="197" t="s">
        <v>735</v>
      </c>
      <c r="F85" s="198" t="s">
        <v>734</v>
      </c>
      <c r="G85" s="199" t="s">
        <v>729</v>
      </c>
      <c r="H85" s="200">
        <v>1</v>
      </c>
      <c r="I85" s="201"/>
      <c r="J85" s="202">
        <f>ROUND(I85*H85,2)</f>
        <v>0</v>
      </c>
      <c r="K85" s="198" t="s">
        <v>147</v>
      </c>
      <c r="L85" s="62"/>
      <c r="M85" s="203" t="s">
        <v>23</v>
      </c>
      <c r="N85" s="204" t="s">
        <v>44</v>
      </c>
      <c r="O85" s="43"/>
      <c r="P85" s="205">
        <f>O85*H85</f>
        <v>0</v>
      </c>
      <c r="Q85" s="205">
        <v>0</v>
      </c>
      <c r="R85" s="205">
        <f>Q85*H85</f>
        <v>0</v>
      </c>
      <c r="S85" s="205">
        <v>0</v>
      </c>
      <c r="T85" s="206">
        <f>S85*H85</f>
        <v>0</v>
      </c>
      <c r="AR85" s="25" t="s">
        <v>730</v>
      </c>
      <c r="AT85" s="25" t="s">
        <v>143</v>
      </c>
      <c r="AU85" s="25" t="s">
        <v>83</v>
      </c>
      <c r="AY85" s="25" t="s">
        <v>138</v>
      </c>
      <c r="BE85" s="207">
        <f>IF(N85="základní",J85,0)</f>
        <v>0</v>
      </c>
      <c r="BF85" s="207">
        <f>IF(N85="snížená",J85,0)</f>
        <v>0</v>
      </c>
      <c r="BG85" s="207">
        <f>IF(N85="zákl. přenesená",J85,0)</f>
        <v>0</v>
      </c>
      <c r="BH85" s="207">
        <f>IF(N85="sníž. přenesená",J85,0)</f>
        <v>0</v>
      </c>
      <c r="BI85" s="207">
        <f>IF(N85="nulová",J85,0)</f>
        <v>0</v>
      </c>
      <c r="BJ85" s="25" t="s">
        <v>81</v>
      </c>
      <c r="BK85" s="207">
        <f>ROUND(I85*H85,2)</f>
        <v>0</v>
      </c>
      <c r="BL85" s="25" t="s">
        <v>730</v>
      </c>
      <c r="BM85" s="25" t="s">
        <v>736</v>
      </c>
    </row>
    <row r="86" spans="2:65" s="1" customFormat="1" ht="13.5">
      <c r="B86" s="42"/>
      <c r="C86" s="64"/>
      <c r="D86" s="208" t="s">
        <v>151</v>
      </c>
      <c r="E86" s="64"/>
      <c r="F86" s="209" t="s">
        <v>737</v>
      </c>
      <c r="G86" s="64"/>
      <c r="H86" s="64"/>
      <c r="I86" s="164"/>
      <c r="J86" s="64"/>
      <c r="K86" s="64"/>
      <c r="L86" s="62"/>
      <c r="M86" s="290"/>
      <c r="N86" s="291"/>
      <c r="O86" s="291"/>
      <c r="P86" s="291"/>
      <c r="Q86" s="291"/>
      <c r="R86" s="291"/>
      <c r="S86" s="291"/>
      <c r="T86" s="292"/>
      <c r="AT86" s="25" t="s">
        <v>151</v>
      </c>
      <c r="AU86" s="25" t="s">
        <v>83</v>
      </c>
    </row>
    <row r="87" spans="2:65" s="1" customFormat="1" ht="6.95" customHeight="1">
      <c r="B87" s="57"/>
      <c r="C87" s="58"/>
      <c r="D87" s="58"/>
      <c r="E87" s="58"/>
      <c r="F87" s="58"/>
      <c r="G87" s="58"/>
      <c r="H87" s="58"/>
      <c r="I87" s="140"/>
      <c r="J87" s="58"/>
      <c r="K87" s="58"/>
      <c r="L87" s="62"/>
    </row>
  </sheetData>
  <sheetProtection password="CC35" sheet="1" objects="1" scenarios="1" formatCells="0" formatColumns="0" formatRows="0" sort="0" autoFilter="0"/>
  <autoFilter ref="C78:K86"/>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3" customWidth="1"/>
    <col min="2" max="2" width="1.6640625" style="293" customWidth="1"/>
    <col min="3" max="4" width="5" style="293" customWidth="1"/>
    <col min="5" max="5" width="11.6640625" style="293" customWidth="1"/>
    <col min="6" max="6" width="9.1640625" style="293" customWidth="1"/>
    <col min="7" max="7" width="5" style="293" customWidth="1"/>
    <col min="8" max="8" width="77.83203125" style="293" customWidth="1"/>
    <col min="9" max="10" width="20" style="293" customWidth="1"/>
    <col min="11" max="11" width="1.6640625" style="293" customWidth="1"/>
  </cols>
  <sheetData>
    <row r="1" spans="2:11" ht="37.5" customHeight="1"/>
    <row r="2" spans="2:11" ht="7.5" customHeight="1">
      <c r="B2" s="294"/>
      <c r="C2" s="295"/>
      <c r="D2" s="295"/>
      <c r="E2" s="295"/>
      <c r="F2" s="295"/>
      <c r="G2" s="295"/>
      <c r="H2" s="295"/>
      <c r="I2" s="295"/>
      <c r="J2" s="295"/>
      <c r="K2" s="296"/>
    </row>
    <row r="3" spans="2:11" s="16" customFormat="1" ht="45" customHeight="1">
      <c r="B3" s="297"/>
      <c r="C3" s="420" t="s">
        <v>738</v>
      </c>
      <c r="D3" s="420"/>
      <c r="E3" s="420"/>
      <c r="F3" s="420"/>
      <c r="G3" s="420"/>
      <c r="H3" s="420"/>
      <c r="I3" s="420"/>
      <c r="J3" s="420"/>
      <c r="K3" s="298"/>
    </row>
    <row r="4" spans="2:11" ht="25.5" customHeight="1">
      <c r="B4" s="299"/>
      <c r="C4" s="424" t="s">
        <v>739</v>
      </c>
      <c r="D4" s="424"/>
      <c r="E4" s="424"/>
      <c r="F4" s="424"/>
      <c r="G4" s="424"/>
      <c r="H4" s="424"/>
      <c r="I4" s="424"/>
      <c r="J4" s="424"/>
      <c r="K4" s="300"/>
    </row>
    <row r="5" spans="2:11" ht="5.25" customHeight="1">
      <c r="B5" s="299"/>
      <c r="C5" s="301"/>
      <c r="D5" s="301"/>
      <c r="E5" s="301"/>
      <c r="F5" s="301"/>
      <c r="G5" s="301"/>
      <c r="H5" s="301"/>
      <c r="I5" s="301"/>
      <c r="J5" s="301"/>
      <c r="K5" s="300"/>
    </row>
    <row r="6" spans="2:11" ht="15" customHeight="1">
      <c r="B6" s="299"/>
      <c r="C6" s="423" t="s">
        <v>740</v>
      </c>
      <c r="D6" s="423"/>
      <c r="E6" s="423"/>
      <c r="F6" s="423"/>
      <c r="G6" s="423"/>
      <c r="H6" s="423"/>
      <c r="I6" s="423"/>
      <c r="J6" s="423"/>
      <c r="K6" s="300"/>
    </row>
    <row r="7" spans="2:11" ht="15" customHeight="1">
      <c r="B7" s="303"/>
      <c r="C7" s="423" t="s">
        <v>741</v>
      </c>
      <c r="D7" s="423"/>
      <c r="E7" s="423"/>
      <c r="F7" s="423"/>
      <c r="G7" s="423"/>
      <c r="H7" s="423"/>
      <c r="I7" s="423"/>
      <c r="J7" s="423"/>
      <c r="K7" s="300"/>
    </row>
    <row r="8" spans="2:11" ht="12.75" customHeight="1">
      <c r="B8" s="303"/>
      <c r="C8" s="302"/>
      <c r="D8" s="302"/>
      <c r="E8" s="302"/>
      <c r="F8" s="302"/>
      <c r="G8" s="302"/>
      <c r="H8" s="302"/>
      <c r="I8" s="302"/>
      <c r="J8" s="302"/>
      <c r="K8" s="300"/>
    </row>
    <row r="9" spans="2:11" ht="15" customHeight="1">
      <c r="B9" s="303"/>
      <c r="C9" s="423" t="s">
        <v>742</v>
      </c>
      <c r="D9" s="423"/>
      <c r="E9" s="423"/>
      <c r="F9" s="423"/>
      <c r="G9" s="423"/>
      <c r="H9" s="423"/>
      <c r="I9" s="423"/>
      <c r="J9" s="423"/>
      <c r="K9" s="300"/>
    </row>
    <row r="10" spans="2:11" ht="15" customHeight="1">
      <c r="B10" s="303"/>
      <c r="C10" s="302"/>
      <c r="D10" s="423" t="s">
        <v>743</v>
      </c>
      <c r="E10" s="423"/>
      <c r="F10" s="423"/>
      <c r="G10" s="423"/>
      <c r="H10" s="423"/>
      <c r="I10" s="423"/>
      <c r="J10" s="423"/>
      <c r="K10" s="300"/>
    </row>
    <row r="11" spans="2:11" ht="15" customHeight="1">
      <c r="B11" s="303"/>
      <c r="C11" s="304"/>
      <c r="D11" s="423" t="s">
        <v>744</v>
      </c>
      <c r="E11" s="423"/>
      <c r="F11" s="423"/>
      <c r="G11" s="423"/>
      <c r="H11" s="423"/>
      <c r="I11" s="423"/>
      <c r="J11" s="423"/>
      <c r="K11" s="300"/>
    </row>
    <row r="12" spans="2:11" ht="12.75" customHeight="1">
      <c r="B12" s="303"/>
      <c r="C12" s="304"/>
      <c r="D12" s="304"/>
      <c r="E12" s="304"/>
      <c r="F12" s="304"/>
      <c r="G12" s="304"/>
      <c r="H12" s="304"/>
      <c r="I12" s="304"/>
      <c r="J12" s="304"/>
      <c r="K12" s="300"/>
    </row>
    <row r="13" spans="2:11" ht="15" customHeight="1">
      <c r="B13" s="303"/>
      <c r="C13" s="304"/>
      <c r="D13" s="423" t="s">
        <v>745</v>
      </c>
      <c r="E13" s="423"/>
      <c r="F13" s="423"/>
      <c r="G13" s="423"/>
      <c r="H13" s="423"/>
      <c r="I13" s="423"/>
      <c r="J13" s="423"/>
      <c r="K13" s="300"/>
    </row>
    <row r="14" spans="2:11" ht="15" customHeight="1">
      <c r="B14" s="303"/>
      <c r="C14" s="304"/>
      <c r="D14" s="423" t="s">
        <v>746</v>
      </c>
      <c r="E14" s="423"/>
      <c r="F14" s="423"/>
      <c r="G14" s="423"/>
      <c r="H14" s="423"/>
      <c r="I14" s="423"/>
      <c r="J14" s="423"/>
      <c r="K14" s="300"/>
    </row>
    <row r="15" spans="2:11" ht="15" customHeight="1">
      <c r="B15" s="303"/>
      <c r="C15" s="304"/>
      <c r="D15" s="423" t="s">
        <v>747</v>
      </c>
      <c r="E15" s="423"/>
      <c r="F15" s="423"/>
      <c r="G15" s="423"/>
      <c r="H15" s="423"/>
      <c r="I15" s="423"/>
      <c r="J15" s="423"/>
      <c r="K15" s="300"/>
    </row>
    <row r="16" spans="2:11" ht="15" customHeight="1">
      <c r="B16" s="303"/>
      <c r="C16" s="304"/>
      <c r="D16" s="304"/>
      <c r="E16" s="305" t="s">
        <v>80</v>
      </c>
      <c r="F16" s="423" t="s">
        <v>748</v>
      </c>
      <c r="G16" s="423"/>
      <c r="H16" s="423"/>
      <c r="I16" s="423"/>
      <c r="J16" s="423"/>
      <c r="K16" s="300"/>
    </row>
    <row r="17" spans="2:11" ht="15" customHeight="1">
      <c r="B17" s="303"/>
      <c r="C17" s="304"/>
      <c r="D17" s="304"/>
      <c r="E17" s="305" t="s">
        <v>749</v>
      </c>
      <c r="F17" s="423" t="s">
        <v>750</v>
      </c>
      <c r="G17" s="423"/>
      <c r="H17" s="423"/>
      <c r="I17" s="423"/>
      <c r="J17" s="423"/>
      <c r="K17" s="300"/>
    </row>
    <row r="18" spans="2:11" ht="15" customHeight="1">
      <c r="B18" s="303"/>
      <c r="C18" s="304"/>
      <c r="D18" s="304"/>
      <c r="E18" s="305" t="s">
        <v>751</v>
      </c>
      <c r="F18" s="423" t="s">
        <v>752</v>
      </c>
      <c r="G18" s="423"/>
      <c r="H18" s="423"/>
      <c r="I18" s="423"/>
      <c r="J18" s="423"/>
      <c r="K18" s="300"/>
    </row>
    <row r="19" spans="2:11" ht="15" customHeight="1">
      <c r="B19" s="303"/>
      <c r="C19" s="304"/>
      <c r="D19" s="304"/>
      <c r="E19" s="305" t="s">
        <v>84</v>
      </c>
      <c r="F19" s="423" t="s">
        <v>753</v>
      </c>
      <c r="G19" s="423"/>
      <c r="H19" s="423"/>
      <c r="I19" s="423"/>
      <c r="J19" s="423"/>
      <c r="K19" s="300"/>
    </row>
    <row r="20" spans="2:11" ht="15" customHeight="1">
      <c r="B20" s="303"/>
      <c r="C20" s="304"/>
      <c r="D20" s="304"/>
      <c r="E20" s="305" t="s">
        <v>710</v>
      </c>
      <c r="F20" s="423" t="s">
        <v>711</v>
      </c>
      <c r="G20" s="423"/>
      <c r="H20" s="423"/>
      <c r="I20" s="423"/>
      <c r="J20" s="423"/>
      <c r="K20" s="300"/>
    </row>
    <row r="21" spans="2:11" ht="15" customHeight="1">
      <c r="B21" s="303"/>
      <c r="C21" s="304"/>
      <c r="D21" s="304"/>
      <c r="E21" s="305" t="s">
        <v>754</v>
      </c>
      <c r="F21" s="423" t="s">
        <v>755</v>
      </c>
      <c r="G21" s="423"/>
      <c r="H21" s="423"/>
      <c r="I21" s="423"/>
      <c r="J21" s="423"/>
      <c r="K21" s="300"/>
    </row>
    <row r="22" spans="2:11" ht="12.75" customHeight="1">
      <c r="B22" s="303"/>
      <c r="C22" s="304"/>
      <c r="D22" s="304"/>
      <c r="E22" s="304"/>
      <c r="F22" s="304"/>
      <c r="G22" s="304"/>
      <c r="H22" s="304"/>
      <c r="I22" s="304"/>
      <c r="J22" s="304"/>
      <c r="K22" s="300"/>
    </row>
    <row r="23" spans="2:11" ht="15" customHeight="1">
      <c r="B23" s="303"/>
      <c r="C23" s="423" t="s">
        <v>756</v>
      </c>
      <c r="D23" s="423"/>
      <c r="E23" s="423"/>
      <c r="F23" s="423"/>
      <c r="G23" s="423"/>
      <c r="H23" s="423"/>
      <c r="I23" s="423"/>
      <c r="J23" s="423"/>
      <c r="K23" s="300"/>
    </row>
    <row r="24" spans="2:11" ht="15" customHeight="1">
      <c r="B24" s="303"/>
      <c r="C24" s="423" t="s">
        <v>757</v>
      </c>
      <c r="D24" s="423"/>
      <c r="E24" s="423"/>
      <c r="F24" s="423"/>
      <c r="G24" s="423"/>
      <c r="H24" s="423"/>
      <c r="I24" s="423"/>
      <c r="J24" s="423"/>
      <c r="K24" s="300"/>
    </row>
    <row r="25" spans="2:11" ht="15" customHeight="1">
      <c r="B25" s="303"/>
      <c r="C25" s="302"/>
      <c r="D25" s="423" t="s">
        <v>758</v>
      </c>
      <c r="E25" s="423"/>
      <c r="F25" s="423"/>
      <c r="G25" s="423"/>
      <c r="H25" s="423"/>
      <c r="I25" s="423"/>
      <c r="J25" s="423"/>
      <c r="K25" s="300"/>
    </row>
    <row r="26" spans="2:11" ht="15" customHeight="1">
      <c r="B26" s="303"/>
      <c r="C26" s="304"/>
      <c r="D26" s="423" t="s">
        <v>759</v>
      </c>
      <c r="E26" s="423"/>
      <c r="F26" s="423"/>
      <c r="G26" s="423"/>
      <c r="H26" s="423"/>
      <c r="I26" s="423"/>
      <c r="J26" s="423"/>
      <c r="K26" s="300"/>
    </row>
    <row r="27" spans="2:11" ht="12.75" customHeight="1">
      <c r="B27" s="303"/>
      <c r="C27" s="304"/>
      <c r="D27" s="304"/>
      <c r="E27" s="304"/>
      <c r="F27" s="304"/>
      <c r="G27" s="304"/>
      <c r="H27" s="304"/>
      <c r="I27" s="304"/>
      <c r="J27" s="304"/>
      <c r="K27" s="300"/>
    </row>
    <row r="28" spans="2:11" ht="15" customHeight="1">
      <c r="B28" s="303"/>
      <c r="C28" s="304"/>
      <c r="D28" s="423" t="s">
        <v>760</v>
      </c>
      <c r="E28" s="423"/>
      <c r="F28" s="423"/>
      <c r="G28" s="423"/>
      <c r="H28" s="423"/>
      <c r="I28" s="423"/>
      <c r="J28" s="423"/>
      <c r="K28" s="300"/>
    </row>
    <row r="29" spans="2:11" ht="15" customHeight="1">
      <c r="B29" s="303"/>
      <c r="C29" s="304"/>
      <c r="D29" s="423" t="s">
        <v>761</v>
      </c>
      <c r="E29" s="423"/>
      <c r="F29" s="423"/>
      <c r="G29" s="423"/>
      <c r="H29" s="423"/>
      <c r="I29" s="423"/>
      <c r="J29" s="423"/>
      <c r="K29" s="300"/>
    </row>
    <row r="30" spans="2:11" ht="12.75" customHeight="1">
      <c r="B30" s="303"/>
      <c r="C30" s="304"/>
      <c r="D30" s="304"/>
      <c r="E30" s="304"/>
      <c r="F30" s="304"/>
      <c r="G30" s="304"/>
      <c r="H30" s="304"/>
      <c r="I30" s="304"/>
      <c r="J30" s="304"/>
      <c r="K30" s="300"/>
    </row>
    <row r="31" spans="2:11" ht="15" customHeight="1">
      <c r="B31" s="303"/>
      <c r="C31" s="304"/>
      <c r="D31" s="423" t="s">
        <v>762</v>
      </c>
      <c r="E31" s="423"/>
      <c r="F31" s="423"/>
      <c r="G31" s="423"/>
      <c r="H31" s="423"/>
      <c r="I31" s="423"/>
      <c r="J31" s="423"/>
      <c r="K31" s="300"/>
    </row>
    <row r="32" spans="2:11" ht="15" customHeight="1">
      <c r="B32" s="303"/>
      <c r="C32" s="304"/>
      <c r="D32" s="423" t="s">
        <v>763</v>
      </c>
      <c r="E32" s="423"/>
      <c r="F32" s="423"/>
      <c r="G32" s="423"/>
      <c r="H32" s="423"/>
      <c r="I32" s="423"/>
      <c r="J32" s="423"/>
      <c r="K32" s="300"/>
    </row>
    <row r="33" spans="2:11" ht="15" customHeight="1">
      <c r="B33" s="303"/>
      <c r="C33" s="304"/>
      <c r="D33" s="423" t="s">
        <v>764</v>
      </c>
      <c r="E33" s="423"/>
      <c r="F33" s="423"/>
      <c r="G33" s="423"/>
      <c r="H33" s="423"/>
      <c r="I33" s="423"/>
      <c r="J33" s="423"/>
      <c r="K33" s="300"/>
    </row>
    <row r="34" spans="2:11" ht="15" customHeight="1">
      <c r="B34" s="303"/>
      <c r="C34" s="304"/>
      <c r="D34" s="302"/>
      <c r="E34" s="306" t="s">
        <v>123</v>
      </c>
      <c r="F34" s="302"/>
      <c r="G34" s="423" t="s">
        <v>765</v>
      </c>
      <c r="H34" s="423"/>
      <c r="I34" s="423"/>
      <c r="J34" s="423"/>
      <c r="K34" s="300"/>
    </row>
    <row r="35" spans="2:11" ht="30.75" customHeight="1">
      <c r="B35" s="303"/>
      <c r="C35" s="304"/>
      <c r="D35" s="302"/>
      <c r="E35" s="306" t="s">
        <v>766</v>
      </c>
      <c r="F35" s="302"/>
      <c r="G35" s="423" t="s">
        <v>767</v>
      </c>
      <c r="H35" s="423"/>
      <c r="I35" s="423"/>
      <c r="J35" s="423"/>
      <c r="K35" s="300"/>
    </row>
    <row r="36" spans="2:11" ht="15" customHeight="1">
      <c r="B36" s="303"/>
      <c r="C36" s="304"/>
      <c r="D36" s="302"/>
      <c r="E36" s="306" t="s">
        <v>54</v>
      </c>
      <c r="F36" s="302"/>
      <c r="G36" s="423" t="s">
        <v>768</v>
      </c>
      <c r="H36" s="423"/>
      <c r="I36" s="423"/>
      <c r="J36" s="423"/>
      <c r="K36" s="300"/>
    </row>
    <row r="37" spans="2:11" ht="15" customHeight="1">
      <c r="B37" s="303"/>
      <c r="C37" s="304"/>
      <c r="D37" s="302"/>
      <c r="E37" s="306" t="s">
        <v>124</v>
      </c>
      <c r="F37" s="302"/>
      <c r="G37" s="423" t="s">
        <v>769</v>
      </c>
      <c r="H37" s="423"/>
      <c r="I37" s="423"/>
      <c r="J37" s="423"/>
      <c r="K37" s="300"/>
    </row>
    <row r="38" spans="2:11" ht="15" customHeight="1">
      <c r="B38" s="303"/>
      <c r="C38" s="304"/>
      <c r="D38" s="302"/>
      <c r="E38" s="306" t="s">
        <v>125</v>
      </c>
      <c r="F38" s="302"/>
      <c r="G38" s="423" t="s">
        <v>770</v>
      </c>
      <c r="H38" s="423"/>
      <c r="I38" s="423"/>
      <c r="J38" s="423"/>
      <c r="K38" s="300"/>
    </row>
    <row r="39" spans="2:11" ht="15" customHeight="1">
      <c r="B39" s="303"/>
      <c r="C39" s="304"/>
      <c r="D39" s="302"/>
      <c r="E39" s="306" t="s">
        <v>126</v>
      </c>
      <c r="F39" s="302"/>
      <c r="G39" s="423" t="s">
        <v>771</v>
      </c>
      <c r="H39" s="423"/>
      <c r="I39" s="423"/>
      <c r="J39" s="423"/>
      <c r="K39" s="300"/>
    </row>
    <row r="40" spans="2:11" ht="15" customHeight="1">
      <c r="B40" s="303"/>
      <c r="C40" s="304"/>
      <c r="D40" s="302"/>
      <c r="E40" s="306" t="s">
        <v>772</v>
      </c>
      <c r="F40" s="302"/>
      <c r="G40" s="423" t="s">
        <v>773</v>
      </c>
      <c r="H40" s="423"/>
      <c r="I40" s="423"/>
      <c r="J40" s="423"/>
      <c r="K40" s="300"/>
    </row>
    <row r="41" spans="2:11" ht="15" customHeight="1">
      <c r="B41" s="303"/>
      <c r="C41" s="304"/>
      <c r="D41" s="302"/>
      <c r="E41" s="306"/>
      <c r="F41" s="302"/>
      <c r="G41" s="423" t="s">
        <v>774</v>
      </c>
      <c r="H41" s="423"/>
      <c r="I41" s="423"/>
      <c r="J41" s="423"/>
      <c r="K41" s="300"/>
    </row>
    <row r="42" spans="2:11" ht="15" customHeight="1">
      <c r="B42" s="303"/>
      <c r="C42" s="304"/>
      <c r="D42" s="302"/>
      <c r="E42" s="306" t="s">
        <v>775</v>
      </c>
      <c r="F42" s="302"/>
      <c r="G42" s="423" t="s">
        <v>776</v>
      </c>
      <c r="H42" s="423"/>
      <c r="I42" s="423"/>
      <c r="J42" s="423"/>
      <c r="K42" s="300"/>
    </row>
    <row r="43" spans="2:11" ht="15" customHeight="1">
      <c r="B43" s="303"/>
      <c r="C43" s="304"/>
      <c r="D43" s="302"/>
      <c r="E43" s="306" t="s">
        <v>128</v>
      </c>
      <c r="F43" s="302"/>
      <c r="G43" s="423" t="s">
        <v>777</v>
      </c>
      <c r="H43" s="423"/>
      <c r="I43" s="423"/>
      <c r="J43" s="423"/>
      <c r="K43" s="300"/>
    </row>
    <row r="44" spans="2:11" ht="12.75" customHeight="1">
      <c r="B44" s="303"/>
      <c r="C44" s="304"/>
      <c r="D44" s="302"/>
      <c r="E44" s="302"/>
      <c r="F44" s="302"/>
      <c r="G44" s="302"/>
      <c r="H44" s="302"/>
      <c r="I44" s="302"/>
      <c r="J44" s="302"/>
      <c r="K44" s="300"/>
    </row>
    <row r="45" spans="2:11" ht="15" customHeight="1">
      <c r="B45" s="303"/>
      <c r="C45" s="304"/>
      <c r="D45" s="423" t="s">
        <v>778</v>
      </c>
      <c r="E45" s="423"/>
      <c r="F45" s="423"/>
      <c r="G45" s="423"/>
      <c r="H45" s="423"/>
      <c r="I45" s="423"/>
      <c r="J45" s="423"/>
      <c r="K45" s="300"/>
    </row>
    <row r="46" spans="2:11" ht="15" customHeight="1">
      <c r="B46" s="303"/>
      <c r="C46" s="304"/>
      <c r="D46" s="304"/>
      <c r="E46" s="423" t="s">
        <v>779</v>
      </c>
      <c r="F46" s="423"/>
      <c r="G46" s="423"/>
      <c r="H46" s="423"/>
      <c r="I46" s="423"/>
      <c r="J46" s="423"/>
      <c r="K46" s="300"/>
    </row>
    <row r="47" spans="2:11" ht="15" customHeight="1">
      <c r="B47" s="303"/>
      <c r="C47" s="304"/>
      <c r="D47" s="304"/>
      <c r="E47" s="423" t="s">
        <v>780</v>
      </c>
      <c r="F47" s="423"/>
      <c r="G47" s="423"/>
      <c r="H47" s="423"/>
      <c r="I47" s="423"/>
      <c r="J47" s="423"/>
      <c r="K47" s="300"/>
    </row>
    <row r="48" spans="2:11" ht="15" customHeight="1">
      <c r="B48" s="303"/>
      <c r="C48" s="304"/>
      <c r="D48" s="304"/>
      <c r="E48" s="423" t="s">
        <v>781</v>
      </c>
      <c r="F48" s="423"/>
      <c r="G48" s="423"/>
      <c r="H48" s="423"/>
      <c r="I48" s="423"/>
      <c r="J48" s="423"/>
      <c r="K48" s="300"/>
    </row>
    <row r="49" spans="2:11" ht="15" customHeight="1">
      <c r="B49" s="303"/>
      <c r="C49" s="304"/>
      <c r="D49" s="423" t="s">
        <v>782</v>
      </c>
      <c r="E49" s="423"/>
      <c r="F49" s="423"/>
      <c r="G49" s="423"/>
      <c r="H49" s="423"/>
      <c r="I49" s="423"/>
      <c r="J49" s="423"/>
      <c r="K49" s="300"/>
    </row>
    <row r="50" spans="2:11" ht="25.5" customHeight="1">
      <c r="B50" s="299"/>
      <c r="C50" s="424" t="s">
        <v>783</v>
      </c>
      <c r="D50" s="424"/>
      <c r="E50" s="424"/>
      <c r="F50" s="424"/>
      <c r="G50" s="424"/>
      <c r="H50" s="424"/>
      <c r="I50" s="424"/>
      <c r="J50" s="424"/>
      <c r="K50" s="300"/>
    </row>
    <row r="51" spans="2:11" ht="5.25" customHeight="1">
      <c r="B51" s="299"/>
      <c r="C51" s="301"/>
      <c r="D51" s="301"/>
      <c r="E51" s="301"/>
      <c r="F51" s="301"/>
      <c r="G51" s="301"/>
      <c r="H51" s="301"/>
      <c r="I51" s="301"/>
      <c r="J51" s="301"/>
      <c r="K51" s="300"/>
    </row>
    <row r="52" spans="2:11" ht="15" customHeight="1">
      <c r="B52" s="299"/>
      <c r="C52" s="423" t="s">
        <v>784</v>
      </c>
      <c r="D52" s="423"/>
      <c r="E52" s="423"/>
      <c r="F52" s="423"/>
      <c r="G52" s="423"/>
      <c r="H52" s="423"/>
      <c r="I52" s="423"/>
      <c r="J52" s="423"/>
      <c r="K52" s="300"/>
    </row>
    <row r="53" spans="2:11" ht="15" customHeight="1">
      <c r="B53" s="299"/>
      <c r="C53" s="423" t="s">
        <v>785</v>
      </c>
      <c r="D53" s="423"/>
      <c r="E53" s="423"/>
      <c r="F53" s="423"/>
      <c r="G53" s="423"/>
      <c r="H53" s="423"/>
      <c r="I53" s="423"/>
      <c r="J53" s="423"/>
      <c r="K53" s="300"/>
    </row>
    <row r="54" spans="2:11" ht="12.75" customHeight="1">
      <c r="B54" s="299"/>
      <c r="C54" s="302"/>
      <c r="D54" s="302"/>
      <c r="E54" s="302"/>
      <c r="F54" s="302"/>
      <c r="G54" s="302"/>
      <c r="H54" s="302"/>
      <c r="I54" s="302"/>
      <c r="J54" s="302"/>
      <c r="K54" s="300"/>
    </row>
    <row r="55" spans="2:11" ht="15" customHeight="1">
      <c r="B55" s="299"/>
      <c r="C55" s="423" t="s">
        <v>786</v>
      </c>
      <c r="D55" s="423"/>
      <c r="E55" s="423"/>
      <c r="F55" s="423"/>
      <c r="G55" s="423"/>
      <c r="H55" s="423"/>
      <c r="I55" s="423"/>
      <c r="J55" s="423"/>
      <c r="K55" s="300"/>
    </row>
    <row r="56" spans="2:11" ht="15" customHeight="1">
      <c r="B56" s="299"/>
      <c r="C56" s="304"/>
      <c r="D56" s="423" t="s">
        <v>787</v>
      </c>
      <c r="E56" s="423"/>
      <c r="F56" s="423"/>
      <c r="G56" s="423"/>
      <c r="H56" s="423"/>
      <c r="I56" s="423"/>
      <c r="J56" s="423"/>
      <c r="K56" s="300"/>
    </row>
    <row r="57" spans="2:11" ht="15" customHeight="1">
      <c r="B57" s="299"/>
      <c r="C57" s="304"/>
      <c r="D57" s="423" t="s">
        <v>788</v>
      </c>
      <c r="E57" s="423"/>
      <c r="F57" s="423"/>
      <c r="G57" s="423"/>
      <c r="H57" s="423"/>
      <c r="I57" s="423"/>
      <c r="J57" s="423"/>
      <c r="K57" s="300"/>
    </row>
    <row r="58" spans="2:11" ht="15" customHeight="1">
      <c r="B58" s="299"/>
      <c r="C58" s="304"/>
      <c r="D58" s="423" t="s">
        <v>789</v>
      </c>
      <c r="E58" s="423"/>
      <c r="F58" s="423"/>
      <c r="G58" s="423"/>
      <c r="H58" s="423"/>
      <c r="I58" s="423"/>
      <c r="J58" s="423"/>
      <c r="K58" s="300"/>
    </row>
    <row r="59" spans="2:11" ht="15" customHeight="1">
      <c r="B59" s="299"/>
      <c r="C59" s="304"/>
      <c r="D59" s="423" t="s">
        <v>790</v>
      </c>
      <c r="E59" s="423"/>
      <c r="F59" s="423"/>
      <c r="G59" s="423"/>
      <c r="H59" s="423"/>
      <c r="I59" s="423"/>
      <c r="J59" s="423"/>
      <c r="K59" s="300"/>
    </row>
    <row r="60" spans="2:11" ht="15" customHeight="1">
      <c r="B60" s="299"/>
      <c r="C60" s="304"/>
      <c r="D60" s="422" t="s">
        <v>791</v>
      </c>
      <c r="E60" s="422"/>
      <c r="F60" s="422"/>
      <c r="G60" s="422"/>
      <c r="H60" s="422"/>
      <c r="I60" s="422"/>
      <c r="J60" s="422"/>
      <c r="K60" s="300"/>
    </row>
    <row r="61" spans="2:11" ht="15" customHeight="1">
      <c r="B61" s="299"/>
      <c r="C61" s="304"/>
      <c r="D61" s="423" t="s">
        <v>792</v>
      </c>
      <c r="E61" s="423"/>
      <c r="F61" s="423"/>
      <c r="G61" s="423"/>
      <c r="H61" s="423"/>
      <c r="I61" s="423"/>
      <c r="J61" s="423"/>
      <c r="K61" s="300"/>
    </row>
    <row r="62" spans="2:11" ht="12.75" customHeight="1">
      <c r="B62" s="299"/>
      <c r="C62" s="304"/>
      <c r="D62" s="304"/>
      <c r="E62" s="307"/>
      <c r="F62" s="304"/>
      <c r="G62" s="304"/>
      <c r="H62" s="304"/>
      <c r="I62" s="304"/>
      <c r="J62" s="304"/>
      <c r="K62" s="300"/>
    </row>
    <row r="63" spans="2:11" ht="15" customHeight="1">
      <c r="B63" s="299"/>
      <c r="C63" s="304"/>
      <c r="D63" s="423" t="s">
        <v>793</v>
      </c>
      <c r="E63" s="423"/>
      <c r="F63" s="423"/>
      <c r="G63" s="423"/>
      <c r="H63" s="423"/>
      <c r="I63" s="423"/>
      <c r="J63" s="423"/>
      <c r="K63" s="300"/>
    </row>
    <row r="64" spans="2:11" ht="15" customHeight="1">
      <c r="B64" s="299"/>
      <c r="C64" s="304"/>
      <c r="D64" s="422" t="s">
        <v>794</v>
      </c>
      <c r="E64" s="422"/>
      <c r="F64" s="422"/>
      <c r="G64" s="422"/>
      <c r="H64" s="422"/>
      <c r="I64" s="422"/>
      <c r="J64" s="422"/>
      <c r="K64" s="300"/>
    </row>
    <row r="65" spans="2:11" ht="15" customHeight="1">
      <c r="B65" s="299"/>
      <c r="C65" s="304"/>
      <c r="D65" s="423" t="s">
        <v>795</v>
      </c>
      <c r="E65" s="423"/>
      <c r="F65" s="423"/>
      <c r="G65" s="423"/>
      <c r="H65" s="423"/>
      <c r="I65" s="423"/>
      <c r="J65" s="423"/>
      <c r="K65" s="300"/>
    </row>
    <row r="66" spans="2:11" ht="15" customHeight="1">
      <c r="B66" s="299"/>
      <c r="C66" s="304"/>
      <c r="D66" s="423" t="s">
        <v>796</v>
      </c>
      <c r="E66" s="423"/>
      <c r="F66" s="423"/>
      <c r="G66" s="423"/>
      <c r="H66" s="423"/>
      <c r="I66" s="423"/>
      <c r="J66" s="423"/>
      <c r="K66" s="300"/>
    </row>
    <row r="67" spans="2:11" ht="15" customHeight="1">
      <c r="B67" s="299"/>
      <c r="C67" s="304"/>
      <c r="D67" s="423" t="s">
        <v>797</v>
      </c>
      <c r="E67" s="423"/>
      <c r="F67" s="423"/>
      <c r="G67" s="423"/>
      <c r="H67" s="423"/>
      <c r="I67" s="423"/>
      <c r="J67" s="423"/>
      <c r="K67" s="300"/>
    </row>
    <row r="68" spans="2:11" ht="15" customHeight="1">
      <c r="B68" s="299"/>
      <c r="C68" s="304"/>
      <c r="D68" s="423" t="s">
        <v>798</v>
      </c>
      <c r="E68" s="423"/>
      <c r="F68" s="423"/>
      <c r="G68" s="423"/>
      <c r="H68" s="423"/>
      <c r="I68" s="423"/>
      <c r="J68" s="423"/>
      <c r="K68" s="300"/>
    </row>
    <row r="69" spans="2:11" ht="12.75" customHeight="1">
      <c r="B69" s="308"/>
      <c r="C69" s="309"/>
      <c r="D69" s="309"/>
      <c r="E69" s="309"/>
      <c r="F69" s="309"/>
      <c r="G69" s="309"/>
      <c r="H69" s="309"/>
      <c r="I69" s="309"/>
      <c r="J69" s="309"/>
      <c r="K69" s="310"/>
    </row>
    <row r="70" spans="2:11" ht="18.75" customHeight="1">
      <c r="B70" s="311"/>
      <c r="C70" s="311"/>
      <c r="D70" s="311"/>
      <c r="E70" s="311"/>
      <c r="F70" s="311"/>
      <c r="G70" s="311"/>
      <c r="H70" s="311"/>
      <c r="I70" s="311"/>
      <c r="J70" s="311"/>
      <c r="K70" s="312"/>
    </row>
    <row r="71" spans="2:11" ht="18.75" customHeight="1">
      <c r="B71" s="312"/>
      <c r="C71" s="312"/>
      <c r="D71" s="312"/>
      <c r="E71" s="312"/>
      <c r="F71" s="312"/>
      <c r="G71" s="312"/>
      <c r="H71" s="312"/>
      <c r="I71" s="312"/>
      <c r="J71" s="312"/>
      <c r="K71" s="312"/>
    </row>
    <row r="72" spans="2:11" ht="7.5" customHeight="1">
      <c r="B72" s="313"/>
      <c r="C72" s="314"/>
      <c r="D72" s="314"/>
      <c r="E72" s="314"/>
      <c r="F72" s="314"/>
      <c r="G72" s="314"/>
      <c r="H72" s="314"/>
      <c r="I72" s="314"/>
      <c r="J72" s="314"/>
      <c r="K72" s="315"/>
    </row>
    <row r="73" spans="2:11" ht="45" customHeight="1">
      <c r="B73" s="316"/>
      <c r="C73" s="421" t="s">
        <v>91</v>
      </c>
      <c r="D73" s="421"/>
      <c r="E73" s="421"/>
      <c r="F73" s="421"/>
      <c r="G73" s="421"/>
      <c r="H73" s="421"/>
      <c r="I73" s="421"/>
      <c r="J73" s="421"/>
      <c r="K73" s="317"/>
    </row>
    <row r="74" spans="2:11" ht="17.25" customHeight="1">
      <c r="B74" s="316"/>
      <c r="C74" s="318" t="s">
        <v>799</v>
      </c>
      <c r="D74" s="318"/>
      <c r="E74" s="318"/>
      <c r="F74" s="318" t="s">
        <v>800</v>
      </c>
      <c r="G74" s="319"/>
      <c r="H74" s="318" t="s">
        <v>124</v>
      </c>
      <c r="I74" s="318" t="s">
        <v>58</v>
      </c>
      <c r="J74" s="318" t="s">
        <v>801</v>
      </c>
      <c r="K74" s="317"/>
    </row>
    <row r="75" spans="2:11" ht="17.25" customHeight="1">
      <c r="B75" s="316"/>
      <c r="C75" s="320" t="s">
        <v>802</v>
      </c>
      <c r="D75" s="320"/>
      <c r="E75" s="320"/>
      <c r="F75" s="321" t="s">
        <v>803</v>
      </c>
      <c r="G75" s="322"/>
      <c r="H75" s="320"/>
      <c r="I75" s="320"/>
      <c r="J75" s="320" t="s">
        <v>804</v>
      </c>
      <c r="K75" s="317"/>
    </row>
    <row r="76" spans="2:11" ht="5.25" customHeight="1">
      <c r="B76" s="316"/>
      <c r="C76" s="323"/>
      <c r="D76" s="323"/>
      <c r="E76" s="323"/>
      <c r="F76" s="323"/>
      <c r="G76" s="324"/>
      <c r="H76" s="323"/>
      <c r="I76" s="323"/>
      <c r="J76" s="323"/>
      <c r="K76" s="317"/>
    </row>
    <row r="77" spans="2:11" ht="15" customHeight="1">
      <c r="B77" s="316"/>
      <c r="C77" s="306" t="s">
        <v>54</v>
      </c>
      <c r="D77" s="323"/>
      <c r="E77" s="323"/>
      <c r="F77" s="325" t="s">
        <v>805</v>
      </c>
      <c r="G77" s="324"/>
      <c r="H77" s="306" t="s">
        <v>806</v>
      </c>
      <c r="I77" s="306" t="s">
        <v>807</v>
      </c>
      <c r="J77" s="306">
        <v>20</v>
      </c>
      <c r="K77" s="317"/>
    </row>
    <row r="78" spans="2:11" ht="15" customHeight="1">
      <c r="B78" s="316"/>
      <c r="C78" s="306" t="s">
        <v>808</v>
      </c>
      <c r="D78" s="306"/>
      <c r="E78" s="306"/>
      <c r="F78" s="325" t="s">
        <v>805</v>
      </c>
      <c r="G78" s="324"/>
      <c r="H78" s="306" t="s">
        <v>809</v>
      </c>
      <c r="I78" s="306" t="s">
        <v>807</v>
      </c>
      <c r="J78" s="306">
        <v>120</v>
      </c>
      <c r="K78" s="317"/>
    </row>
    <row r="79" spans="2:11" ht="15" customHeight="1">
      <c r="B79" s="326"/>
      <c r="C79" s="306" t="s">
        <v>810</v>
      </c>
      <c r="D79" s="306"/>
      <c r="E79" s="306"/>
      <c r="F79" s="325" t="s">
        <v>811</v>
      </c>
      <c r="G79" s="324"/>
      <c r="H79" s="306" t="s">
        <v>812</v>
      </c>
      <c r="I79" s="306" t="s">
        <v>807</v>
      </c>
      <c r="J79" s="306">
        <v>50</v>
      </c>
      <c r="K79" s="317"/>
    </row>
    <row r="80" spans="2:11" ht="15" customHeight="1">
      <c r="B80" s="326"/>
      <c r="C80" s="306" t="s">
        <v>813</v>
      </c>
      <c r="D80" s="306"/>
      <c r="E80" s="306"/>
      <c r="F80" s="325" t="s">
        <v>805</v>
      </c>
      <c r="G80" s="324"/>
      <c r="H80" s="306" t="s">
        <v>814</v>
      </c>
      <c r="I80" s="306" t="s">
        <v>815</v>
      </c>
      <c r="J80" s="306"/>
      <c r="K80" s="317"/>
    </row>
    <row r="81" spans="2:11" ht="15" customHeight="1">
      <c r="B81" s="326"/>
      <c r="C81" s="327" t="s">
        <v>816</v>
      </c>
      <c r="D81" s="327"/>
      <c r="E81" s="327"/>
      <c r="F81" s="328" t="s">
        <v>811</v>
      </c>
      <c r="G81" s="327"/>
      <c r="H81" s="327" t="s">
        <v>817</v>
      </c>
      <c r="I81" s="327" t="s">
        <v>807</v>
      </c>
      <c r="J81" s="327">
        <v>15</v>
      </c>
      <c r="K81" s="317"/>
    </row>
    <row r="82" spans="2:11" ht="15" customHeight="1">
      <c r="B82" s="326"/>
      <c r="C82" s="327" t="s">
        <v>818</v>
      </c>
      <c r="D82" s="327"/>
      <c r="E82" s="327"/>
      <c r="F82" s="328" t="s">
        <v>811</v>
      </c>
      <c r="G82" s="327"/>
      <c r="H82" s="327" t="s">
        <v>819</v>
      </c>
      <c r="I82" s="327" t="s">
        <v>807</v>
      </c>
      <c r="J82" s="327">
        <v>15</v>
      </c>
      <c r="K82" s="317"/>
    </row>
    <row r="83" spans="2:11" ht="15" customHeight="1">
      <c r="B83" s="326"/>
      <c r="C83" s="327" t="s">
        <v>820</v>
      </c>
      <c r="D83" s="327"/>
      <c r="E83" s="327"/>
      <c r="F83" s="328" t="s">
        <v>811</v>
      </c>
      <c r="G83" s="327"/>
      <c r="H83" s="327" t="s">
        <v>821</v>
      </c>
      <c r="I83" s="327" t="s">
        <v>807</v>
      </c>
      <c r="J83" s="327">
        <v>20</v>
      </c>
      <c r="K83" s="317"/>
    </row>
    <row r="84" spans="2:11" ht="15" customHeight="1">
      <c r="B84" s="326"/>
      <c r="C84" s="327" t="s">
        <v>822</v>
      </c>
      <c r="D84" s="327"/>
      <c r="E84" s="327"/>
      <c r="F84" s="328" t="s">
        <v>811</v>
      </c>
      <c r="G84" s="327"/>
      <c r="H84" s="327" t="s">
        <v>823</v>
      </c>
      <c r="I84" s="327" t="s">
        <v>807</v>
      </c>
      <c r="J84" s="327">
        <v>20</v>
      </c>
      <c r="K84" s="317"/>
    </row>
    <row r="85" spans="2:11" ht="15" customHeight="1">
      <c r="B85" s="326"/>
      <c r="C85" s="306" t="s">
        <v>824</v>
      </c>
      <c r="D85" s="306"/>
      <c r="E85" s="306"/>
      <c r="F85" s="325" t="s">
        <v>811</v>
      </c>
      <c r="G85" s="324"/>
      <c r="H85" s="306" t="s">
        <v>825</v>
      </c>
      <c r="I85" s="306" t="s">
        <v>807</v>
      </c>
      <c r="J85" s="306">
        <v>50</v>
      </c>
      <c r="K85" s="317"/>
    </row>
    <row r="86" spans="2:11" ht="15" customHeight="1">
      <c r="B86" s="326"/>
      <c r="C86" s="306" t="s">
        <v>826</v>
      </c>
      <c r="D86" s="306"/>
      <c r="E86" s="306"/>
      <c r="F86" s="325" t="s">
        <v>811</v>
      </c>
      <c r="G86" s="324"/>
      <c r="H86" s="306" t="s">
        <v>827</v>
      </c>
      <c r="I86" s="306" t="s">
        <v>807</v>
      </c>
      <c r="J86" s="306">
        <v>20</v>
      </c>
      <c r="K86" s="317"/>
    </row>
    <row r="87" spans="2:11" ht="15" customHeight="1">
      <c r="B87" s="326"/>
      <c r="C87" s="306" t="s">
        <v>828</v>
      </c>
      <c r="D87" s="306"/>
      <c r="E87" s="306"/>
      <c r="F87" s="325" t="s">
        <v>811</v>
      </c>
      <c r="G87" s="324"/>
      <c r="H87" s="306" t="s">
        <v>829</v>
      </c>
      <c r="I87" s="306" t="s">
        <v>807</v>
      </c>
      <c r="J87" s="306">
        <v>20</v>
      </c>
      <c r="K87" s="317"/>
    </row>
    <row r="88" spans="2:11" ht="15" customHeight="1">
      <c r="B88" s="326"/>
      <c r="C88" s="306" t="s">
        <v>830</v>
      </c>
      <c r="D88" s="306"/>
      <c r="E88" s="306"/>
      <c r="F88" s="325" t="s">
        <v>811</v>
      </c>
      <c r="G88" s="324"/>
      <c r="H88" s="306" t="s">
        <v>831</v>
      </c>
      <c r="I88" s="306" t="s">
        <v>807</v>
      </c>
      <c r="J88" s="306">
        <v>50</v>
      </c>
      <c r="K88" s="317"/>
    </row>
    <row r="89" spans="2:11" ht="15" customHeight="1">
      <c r="B89" s="326"/>
      <c r="C89" s="306" t="s">
        <v>832</v>
      </c>
      <c r="D89" s="306"/>
      <c r="E89" s="306"/>
      <c r="F89" s="325" t="s">
        <v>811</v>
      </c>
      <c r="G89" s="324"/>
      <c r="H89" s="306" t="s">
        <v>832</v>
      </c>
      <c r="I89" s="306" t="s">
        <v>807</v>
      </c>
      <c r="J89" s="306">
        <v>50</v>
      </c>
      <c r="K89" s="317"/>
    </row>
    <row r="90" spans="2:11" ht="15" customHeight="1">
      <c r="B90" s="326"/>
      <c r="C90" s="306" t="s">
        <v>129</v>
      </c>
      <c r="D90" s="306"/>
      <c r="E90" s="306"/>
      <c r="F90" s="325" t="s">
        <v>811</v>
      </c>
      <c r="G90" s="324"/>
      <c r="H90" s="306" t="s">
        <v>833</v>
      </c>
      <c r="I90" s="306" t="s">
        <v>807</v>
      </c>
      <c r="J90" s="306">
        <v>255</v>
      </c>
      <c r="K90" s="317"/>
    </row>
    <row r="91" spans="2:11" ht="15" customHeight="1">
      <c r="B91" s="326"/>
      <c r="C91" s="306" t="s">
        <v>834</v>
      </c>
      <c r="D91" s="306"/>
      <c r="E91" s="306"/>
      <c r="F91" s="325" t="s">
        <v>805</v>
      </c>
      <c r="G91" s="324"/>
      <c r="H91" s="306" t="s">
        <v>835</v>
      </c>
      <c r="I91" s="306" t="s">
        <v>836</v>
      </c>
      <c r="J91" s="306"/>
      <c r="K91" s="317"/>
    </row>
    <row r="92" spans="2:11" ht="15" customHeight="1">
      <c r="B92" s="326"/>
      <c r="C92" s="306" t="s">
        <v>837</v>
      </c>
      <c r="D92" s="306"/>
      <c r="E92" s="306"/>
      <c r="F92" s="325" t="s">
        <v>805</v>
      </c>
      <c r="G92" s="324"/>
      <c r="H92" s="306" t="s">
        <v>838</v>
      </c>
      <c r="I92" s="306" t="s">
        <v>839</v>
      </c>
      <c r="J92" s="306"/>
      <c r="K92" s="317"/>
    </row>
    <row r="93" spans="2:11" ht="15" customHeight="1">
      <c r="B93" s="326"/>
      <c r="C93" s="306" t="s">
        <v>840</v>
      </c>
      <c r="D93" s="306"/>
      <c r="E93" s="306"/>
      <c r="F93" s="325" t="s">
        <v>805</v>
      </c>
      <c r="G93" s="324"/>
      <c r="H93" s="306" t="s">
        <v>840</v>
      </c>
      <c r="I93" s="306" t="s">
        <v>839</v>
      </c>
      <c r="J93" s="306"/>
      <c r="K93" s="317"/>
    </row>
    <row r="94" spans="2:11" ht="15" customHeight="1">
      <c r="B94" s="326"/>
      <c r="C94" s="306" t="s">
        <v>39</v>
      </c>
      <c r="D94" s="306"/>
      <c r="E94" s="306"/>
      <c r="F94" s="325" t="s">
        <v>805</v>
      </c>
      <c r="G94" s="324"/>
      <c r="H94" s="306" t="s">
        <v>841</v>
      </c>
      <c r="I94" s="306" t="s">
        <v>839</v>
      </c>
      <c r="J94" s="306"/>
      <c r="K94" s="317"/>
    </row>
    <row r="95" spans="2:11" ht="15" customHeight="1">
      <c r="B95" s="326"/>
      <c r="C95" s="306" t="s">
        <v>49</v>
      </c>
      <c r="D95" s="306"/>
      <c r="E95" s="306"/>
      <c r="F95" s="325" t="s">
        <v>805</v>
      </c>
      <c r="G95" s="324"/>
      <c r="H95" s="306" t="s">
        <v>842</v>
      </c>
      <c r="I95" s="306" t="s">
        <v>839</v>
      </c>
      <c r="J95" s="306"/>
      <c r="K95" s="317"/>
    </row>
    <row r="96" spans="2:11" ht="15" customHeight="1">
      <c r="B96" s="329"/>
      <c r="C96" s="330"/>
      <c r="D96" s="330"/>
      <c r="E96" s="330"/>
      <c r="F96" s="330"/>
      <c r="G96" s="330"/>
      <c r="H96" s="330"/>
      <c r="I96" s="330"/>
      <c r="J96" s="330"/>
      <c r="K96" s="331"/>
    </row>
    <row r="97" spans="2:11" ht="18.75" customHeight="1">
      <c r="B97" s="332"/>
      <c r="C97" s="333"/>
      <c r="D97" s="333"/>
      <c r="E97" s="333"/>
      <c r="F97" s="333"/>
      <c r="G97" s="333"/>
      <c r="H97" s="333"/>
      <c r="I97" s="333"/>
      <c r="J97" s="333"/>
      <c r="K97" s="332"/>
    </row>
    <row r="98" spans="2:11" ht="18.75" customHeight="1">
      <c r="B98" s="312"/>
      <c r="C98" s="312"/>
      <c r="D98" s="312"/>
      <c r="E98" s="312"/>
      <c r="F98" s="312"/>
      <c r="G98" s="312"/>
      <c r="H98" s="312"/>
      <c r="I98" s="312"/>
      <c r="J98" s="312"/>
      <c r="K98" s="312"/>
    </row>
    <row r="99" spans="2:11" ht="7.5" customHeight="1">
      <c r="B99" s="313"/>
      <c r="C99" s="314"/>
      <c r="D99" s="314"/>
      <c r="E99" s="314"/>
      <c r="F99" s="314"/>
      <c r="G99" s="314"/>
      <c r="H99" s="314"/>
      <c r="I99" s="314"/>
      <c r="J99" s="314"/>
      <c r="K99" s="315"/>
    </row>
    <row r="100" spans="2:11" ht="45" customHeight="1">
      <c r="B100" s="316"/>
      <c r="C100" s="421" t="s">
        <v>843</v>
      </c>
      <c r="D100" s="421"/>
      <c r="E100" s="421"/>
      <c r="F100" s="421"/>
      <c r="G100" s="421"/>
      <c r="H100" s="421"/>
      <c r="I100" s="421"/>
      <c r="J100" s="421"/>
      <c r="K100" s="317"/>
    </row>
    <row r="101" spans="2:11" ht="17.25" customHeight="1">
      <c r="B101" s="316"/>
      <c r="C101" s="318" t="s">
        <v>799</v>
      </c>
      <c r="D101" s="318"/>
      <c r="E101" s="318"/>
      <c r="F101" s="318" t="s">
        <v>800</v>
      </c>
      <c r="G101" s="319"/>
      <c r="H101" s="318" t="s">
        <v>124</v>
      </c>
      <c r="I101" s="318" t="s">
        <v>58</v>
      </c>
      <c r="J101" s="318" t="s">
        <v>801</v>
      </c>
      <c r="K101" s="317"/>
    </row>
    <row r="102" spans="2:11" ht="17.25" customHeight="1">
      <c r="B102" s="316"/>
      <c r="C102" s="320" t="s">
        <v>802</v>
      </c>
      <c r="D102" s="320"/>
      <c r="E102" s="320"/>
      <c r="F102" s="321" t="s">
        <v>803</v>
      </c>
      <c r="G102" s="322"/>
      <c r="H102" s="320"/>
      <c r="I102" s="320"/>
      <c r="J102" s="320" t="s">
        <v>804</v>
      </c>
      <c r="K102" s="317"/>
    </row>
    <row r="103" spans="2:11" ht="5.25" customHeight="1">
      <c r="B103" s="316"/>
      <c r="C103" s="318"/>
      <c r="D103" s="318"/>
      <c r="E103" s="318"/>
      <c r="F103" s="318"/>
      <c r="G103" s="334"/>
      <c r="H103" s="318"/>
      <c r="I103" s="318"/>
      <c r="J103" s="318"/>
      <c r="K103" s="317"/>
    </row>
    <row r="104" spans="2:11" ht="15" customHeight="1">
      <c r="B104" s="316"/>
      <c r="C104" s="306" t="s">
        <v>54</v>
      </c>
      <c r="D104" s="323"/>
      <c r="E104" s="323"/>
      <c r="F104" s="325" t="s">
        <v>805</v>
      </c>
      <c r="G104" s="334"/>
      <c r="H104" s="306" t="s">
        <v>844</v>
      </c>
      <c r="I104" s="306" t="s">
        <v>807</v>
      </c>
      <c r="J104" s="306">
        <v>20</v>
      </c>
      <c r="K104" s="317"/>
    </row>
    <row r="105" spans="2:11" ht="15" customHeight="1">
      <c r="B105" s="316"/>
      <c r="C105" s="306" t="s">
        <v>808</v>
      </c>
      <c r="D105" s="306"/>
      <c r="E105" s="306"/>
      <c r="F105" s="325" t="s">
        <v>805</v>
      </c>
      <c r="G105" s="306"/>
      <c r="H105" s="306" t="s">
        <v>844</v>
      </c>
      <c r="I105" s="306" t="s">
        <v>807</v>
      </c>
      <c r="J105" s="306">
        <v>120</v>
      </c>
      <c r="K105" s="317"/>
    </row>
    <row r="106" spans="2:11" ht="15" customHeight="1">
      <c r="B106" s="326"/>
      <c r="C106" s="306" t="s">
        <v>810</v>
      </c>
      <c r="D106" s="306"/>
      <c r="E106" s="306"/>
      <c r="F106" s="325" t="s">
        <v>811</v>
      </c>
      <c r="G106" s="306"/>
      <c r="H106" s="306" t="s">
        <v>844</v>
      </c>
      <c r="I106" s="306" t="s">
        <v>807</v>
      </c>
      <c r="J106" s="306">
        <v>50</v>
      </c>
      <c r="K106" s="317"/>
    </row>
    <row r="107" spans="2:11" ht="15" customHeight="1">
      <c r="B107" s="326"/>
      <c r="C107" s="306" t="s">
        <v>813</v>
      </c>
      <c r="D107" s="306"/>
      <c r="E107" s="306"/>
      <c r="F107" s="325" t="s">
        <v>805</v>
      </c>
      <c r="G107" s="306"/>
      <c r="H107" s="306" t="s">
        <v>844</v>
      </c>
      <c r="I107" s="306" t="s">
        <v>815</v>
      </c>
      <c r="J107" s="306"/>
      <c r="K107" s="317"/>
    </row>
    <row r="108" spans="2:11" ht="15" customHeight="1">
      <c r="B108" s="326"/>
      <c r="C108" s="306" t="s">
        <v>824</v>
      </c>
      <c r="D108" s="306"/>
      <c r="E108" s="306"/>
      <c r="F108" s="325" t="s">
        <v>811</v>
      </c>
      <c r="G108" s="306"/>
      <c r="H108" s="306" t="s">
        <v>844</v>
      </c>
      <c r="I108" s="306" t="s">
        <v>807</v>
      </c>
      <c r="J108" s="306">
        <v>50</v>
      </c>
      <c r="K108" s="317"/>
    </row>
    <row r="109" spans="2:11" ht="15" customHeight="1">
      <c r="B109" s="326"/>
      <c r="C109" s="306" t="s">
        <v>832</v>
      </c>
      <c r="D109" s="306"/>
      <c r="E109" s="306"/>
      <c r="F109" s="325" t="s">
        <v>811</v>
      </c>
      <c r="G109" s="306"/>
      <c r="H109" s="306" t="s">
        <v>844</v>
      </c>
      <c r="I109" s="306" t="s">
        <v>807</v>
      </c>
      <c r="J109" s="306">
        <v>50</v>
      </c>
      <c r="K109" s="317"/>
    </row>
    <row r="110" spans="2:11" ht="15" customHeight="1">
      <c r="B110" s="326"/>
      <c r="C110" s="306" t="s">
        <v>830</v>
      </c>
      <c r="D110" s="306"/>
      <c r="E110" s="306"/>
      <c r="F110" s="325" t="s">
        <v>811</v>
      </c>
      <c r="G110" s="306"/>
      <c r="H110" s="306" t="s">
        <v>844</v>
      </c>
      <c r="I110" s="306" t="s">
        <v>807</v>
      </c>
      <c r="J110" s="306">
        <v>50</v>
      </c>
      <c r="K110" s="317"/>
    </row>
    <row r="111" spans="2:11" ht="15" customHeight="1">
      <c r="B111" s="326"/>
      <c r="C111" s="306" t="s">
        <v>54</v>
      </c>
      <c r="D111" s="306"/>
      <c r="E111" s="306"/>
      <c r="F111" s="325" t="s">
        <v>805</v>
      </c>
      <c r="G111" s="306"/>
      <c r="H111" s="306" t="s">
        <v>845</v>
      </c>
      <c r="I111" s="306" t="s">
        <v>807</v>
      </c>
      <c r="J111" s="306">
        <v>20</v>
      </c>
      <c r="K111" s="317"/>
    </row>
    <row r="112" spans="2:11" ht="15" customHeight="1">
      <c r="B112" s="326"/>
      <c r="C112" s="306" t="s">
        <v>846</v>
      </c>
      <c r="D112" s="306"/>
      <c r="E112" s="306"/>
      <c r="F112" s="325" t="s">
        <v>805</v>
      </c>
      <c r="G112" s="306"/>
      <c r="H112" s="306" t="s">
        <v>847</v>
      </c>
      <c r="I112" s="306" t="s">
        <v>807</v>
      </c>
      <c r="J112" s="306">
        <v>120</v>
      </c>
      <c r="K112" s="317"/>
    </row>
    <row r="113" spans="2:11" ht="15" customHeight="1">
      <c r="B113" s="326"/>
      <c r="C113" s="306" t="s">
        <v>39</v>
      </c>
      <c r="D113" s="306"/>
      <c r="E113" s="306"/>
      <c r="F113" s="325" t="s">
        <v>805</v>
      </c>
      <c r="G113" s="306"/>
      <c r="H113" s="306" t="s">
        <v>848</v>
      </c>
      <c r="I113" s="306" t="s">
        <v>839</v>
      </c>
      <c r="J113" s="306"/>
      <c r="K113" s="317"/>
    </row>
    <row r="114" spans="2:11" ht="15" customHeight="1">
      <c r="B114" s="326"/>
      <c r="C114" s="306" t="s">
        <v>49</v>
      </c>
      <c r="D114" s="306"/>
      <c r="E114" s="306"/>
      <c r="F114" s="325" t="s">
        <v>805</v>
      </c>
      <c r="G114" s="306"/>
      <c r="H114" s="306" t="s">
        <v>849</v>
      </c>
      <c r="I114" s="306" t="s">
        <v>839</v>
      </c>
      <c r="J114" s="306"/>
      <c r="K114" s="317"/>
    </row>
    <row r="115" spans="2:11" ht="15" customHeight="1">
      <c r="B115" s="326"/>
      <c r="C115" s="306" t="s">
        <v>58</v>
      </c>
      <c r="D115" s="306"/>
      <c r="E115" s="306"/>
      <c r="F115" s="325" t="s">
        <v>805</v>
      </c>
      <c r="G115" s="306"/>
      <c r="H115" s="306" t="s">
        <v>850</v>
      </c>
      <c r="I115" s="306" t="s">
        <v>851</v>
      </c>
      <c r="J115" s="306"/>
      <c r="K115" s="317"/>
    </row>
    <row r="116" spans="2:11" ht="15" customHeight="1">
      <c r="B116" s="329"/>
      <c r="C116" s="335"/>
      <c r="D116" s="335"/>
      <c r="E116" s="335"/>
      <c r="F116" s="335"/>
      <c r="G116" s="335"/>
      <c r="H116" s="335"/>
      <c r="I116" s="335"/>
      <c r="J116" s="335"/>
      <c r="K116" s="331"/>
    </row>
    <row r="117" spans="2:11" ht="18.75" customHeight="1">
      <c r="B117" s="336"/>
      <c r="C117" s="302"/>
      <c r="D117" s="302"/>
      <c r="E117" s="302"/>
      <c r="F117" s="337"/>
      <c r="G117" s="302"/>
      <c r="H117" s="302"/>
      <c r="I117" s="302"/>
      <c r="J117" s="302"/>
      <c r="K117" s="336"/>
    </row>
    <row r="118" spans="2:11" ht="18.75" customHeight="1">
      <c r="B118" s="312"/>
      <c r="C118" s="312"/>
      <c r="D118" s="312"/>
      <c r="E118" s="312"/>
      <c r="F118" s="312"/>
      <c r="G118" s="312"/>
      <c r="H118" s="312"/>
      <c r="I118" s="312"/>
      <c r="J118" s="312"/>
      <c r="K118" s="312"/>
    </row>
    <row r="119" spans="2:11" ht="7.5" customHeight="1">
      <c r="B119" s="338"/>
      <c r="C119" s="339"/>
      <c r="D119" s="339"/>
      <c r="E119" s="339"/>
      <c r="F119" s="339"/>
      <c r="G119" s="339"/>
      <c r="H119" s="339"/>
      <c r="I119" s="339"/>
      <c r="J119" s="339"/>
      <c r="K119" s="340"/>
    </row>
    <row r="120" spans="2:11" ht="45" customHeight="1">
      <c r="B120" s="341"/>
      <c r="C120" s="420" t="s">
        <v>852</v>
      </c>
      <c r="D120" s="420"/>
      <c r="E120" s="420"/>
      <c r="F120" s="420"/>
      <c r="G120" s="420"/>
      <c r="H120" s="420"/>
      <c r="I120" s="420"/>
      <c r="J120" s="420"/>
      <c r="K120" s="342"/>
    </row>
    <row r="121" spans="2:11" ht="17.25" customHeight="1">
      <c r="B121" s="343"/>
      <c r="C121" s="318" t="s">
        <v>799</v>
      </c>
      <c r="D121" s="318"/>
      <c r="E121" s="318"/>
      <c r="F121" s="318" t="s">
        <v>800</v>
      </c>
      <c r="G121" s="319"/>
      <c r="H121" s="318" t="s">
        <v>124</v>
      </c>
      <c r="I121" s="318" t="s">
        <v>58</v>
      </c>
      <c r="J121" s="318" t="s">
        <v>801</v>
      </c>
      <c r="K121" s="344"/>
    </row>
    <row r="122" spans="2:11" ht="17.25" customHeight="1">
      <c r="B122" s="343"/>
      <c r="C122" s="320" t="s">
        <v>802</v>
      </c>
      <c r="D122" s="320"/>
      <c r="E122" s="320"/>
      <c r="F122" s="321" t="s">
        <v>803</v>
      </c>
      <c r="G122" s="322"/>
      <c r="H122" s="320"/>
      <c r="I122" s="320"/>
      <c r="J122" s="320" t="s">
        <v>804</v>
      </c>
      <c r="K122" s="344"/>
    </row>
    <row r="123" spans="2:11" ht="5.25" customHeight="1">
      <c r="B123" s="345"/>
      <c r="C123" s="323"/>
      <c r="D123" s="323"/>
      <c r="E123" s="323"/>
      <c r="F123" s="323"/>
      <c r="G123" s="306"/>
      <c r="H123" s="323"/>
      <c r="I123" s="323"/>
      <c r="J123" s="323"/>
      <c r="K123" s="346"/>
    </row>
    <row r="124" spans="2:11" ht="15" customHeight="1">
      <c r="B124" s="345"/>
      <c r="C124" s="306" t="s">
        <v>808</v>
      </c>
      <c r="D124" s="323"/>
      <c r="E124" s="323"/>
      <c r="F124" s="325" t="s">
        <v>805</v>
      </c>
      <c r="G124" s="306"/>
      <c r="H124" s="306" t="s">
        <v>844</v>
      </c>
      <c r="I124" s="306" t="s">
        <v>807</v>
      </c>
      <c r="J124" s="306">
        <v>120</v>
      </c>
      <c r="K124" s="347"/>
    </row>
    <row r="125" spans="2:11" ht="15" customHeight="1">
      <c r="B125" s="345"/>
      <c r="C125" s="306" t="s">
        <v>853</v>
      </c>
      <c r="D125" s="306"/>
      <c r="E125" s="306"/>
      <c r="F125" s="325" t="s">
        <v>805</v>
      </c>
      <c r="G125" s="306"/>
      <c r="H125" s="306" t="s">
        <v>854</v>
      </c>
      <c r="I125" s="306" t="s">
        <v>807</v>
      </c>
      <c r="J125" s="306" t="s">
        <v>855</v>
      </c>
      <c r="K125" s="347"/>
    </row>
    <row r="126" spans="2:11" ht="15" customHeight="1">
      <c r="B126" s="345"/>
      <c r="C126" s="306" t="s">
        <v>754</v>
      </c>
      <c r="D126" s="306"/>
      <c r="E126" s="306"/>
      <c r="F126" s="325" t="s">
        <v>805</v>
      </c>
      <c r="G126" s="306"/>
      <c r="H126" s="306" t="s">
        <v>856</v>
      </c>
      <c r="I126" s="306" t="s">
        <v>807</v>
      </c>
      <c r="J126" s="306" t="s">
        <v>855</v>
      </c>
      <c r="K126" s="347"/>
    </row>
    <row r="127" spans="2:11" ht="15" customHeight="1">
      <c r="B127" s="345"/>
      <c r="C127" s="306" t="s">
        <v>816</v>
      </c>
      <c r="D127" s="306"/>
      <c r="E127" s="306"/>
      <c r="F127" s="325" t="s">
        <v>811</v>
      </c>
      <c r="G127" s="306"/>
      <c r="H127" s="306" t="s">
        <v>817</v>
      </c>
      <c r="I127" s="306" t="s">
        <v>807</v>
      </c>
      <c r="J127" s="306">
        <v>15</v>
      </c>
      <c r="K127" s="347"/>
    </row>
    <row r="128" spans="2:11" ht="15" customHeight="1">
      <c r="B128" s="345"/>
      <c r="C128" s="327" t="s">
        <v>818</v>
      </c>
      <c r="D128" s="327"/>
      <c r="E128" s="327"/>
      <c r="F128" s="328" t="s">
        <v>811</v>
      </c>
      <c r="G128" s="327"/>
      <c r="H128" s="327" t="s">
        <v>819</v>
      </c>
      <c r="I128" s="327" t="s">
        <v>807</v>
      </c>
      <c r="J128" s="327">
        <v>15</v>
      </c>
      <c r="K128" s="347"/>
    </row>
    <row r="129" spans="2:11" ht="15" customHeight="1">
      <c r="B129" s="345"/>
      <c r="C129" s="327" t="s">
        <v>820</v>
      </c>
      <c r="D129" s="327"/>
      <c r="E129" s="327"/>
      <c r="F129" s="328" t="s">
        <v>811</v>
      </c>
      <c r="G129" s="327"/>
      <c r="H129" s="327" t="s">
        <v>821</v>
      </c>
      <c r="I129" s="327" t="s">
        <v>807</v>
      </c>
      <c r="J129" s="327">
        <v>20</v>
      </c>
      <c r="K129" s="347"/>
    </row>
    <row r="130" spans="2:11" ht="15" customHeight="1">
      <c r="B130" s="345"/>
      <c r="C130" s="327" t="s">
        <v>822</v>
      </c>
      <c r="D130" s="327"/>
      <c r="E130" s="327"/>
      <c r="F130" s="328" t="s">
        <v>811</v>
      </c>
      <c r="G130" s="327"/>
      <c r="H130" s="327" t="s">
        <v>823</v>
      </c>
      <c r="I130" s="327" t="s">
        <v>807</v>
      </c>
      <c r="J130" s="327">
        <v>20</v>
      </c>
      <c r="K130" s="347"/>
    </row>
    <row r="131" spans="2:11" ht="15" customHeight="1">
      <c r="B131" s="345"/>
      <c r="C131" s="306" t="s">
        <v>810</v>
      </c>
      <c r="D131" s="306"/>
      <c r="E131" s="306"/>
      <c r="F131" s="325" t="s">
        <v>811</v>
      </c>
      <c r="G131" s="306"/>
      <c r="H131" s="306" t="s">
        <v>844</v>
      </c>
      <c r="I131" s="306" t="s">
        <v>807</v>
      </c>
      <c r="J131" s="306">
        <v>50</v>
      </c>
      <c r="K131" s="347"/>
    </row>
    <row r="132" spans="2:11" ht="15" customHeight="1">
      <c r="B132" s="345"/>
      <c r="C132" s="306" t="s">
        <v>824</v>
      </c>
      <c r="D132" s="306"/>
      <c r="E132" s="306"/>
      <c r="F132" s="325" t="s">
        <v>811</v>
      </c>
      <c r="G132" s="306"/>
      <c r="H132" s="306" t="s">
        <v>844</v>
      </c>
      <c r="I132" s="306" t="s">
        <v>807</v>
      </c>
      <c r="J132" s="306">
        <v>50</v>
      </c>
      <c r="K132" s="347"/>
    </row>
    <row r="133" spans="2:11" ht="15" customHeight="1">
      <c r="B133" s="345"/>
      <c r="C133" s="306" t="s">
        <v>830</v>
      </c>
      <c r="D133" s="306"/>
      <c r="E133" s="306"/>
      <c r="F133" s="325" t="s">
        <v>811</v>
      </c>
      <c r="G133" s="306"/>
      <c r="H133" s="306" t="s">
        <v>844</v>
      </c>
      <c r="I133" s="306" t="s">
        <v>807</v>
      </c>
      <c r="J133" s="306">
        <v>50</v>
      </c>
      <c r="K133" s="347"/>
    </row>
    <row r="134" spans="2:11" ht="15" customHeight="1">
      <c r="B134" s="345"/>
      <c r="C134" s="306" t="s">
        <v>832</v>
      </c>
      <c r="D134" s="306"/>
      <c r="E134" s="306"/>
      <c r="F134" s="325" t="s">
        <v>811</v>
      </c>
      <c r="G134" s="306"/>
      <c r="H134" s="306" t="s">
        <v>844</v>
      </c>
      <c r="I134" s="306" t="s">
        <v>807</v>
      </c>
      <c r="J134" s="306">
        <v>50</v>
      </c>
      <c r="K134" s="347"/>
    </row>
    <row r="135" spans="2:11" ht="15" customHeight="1">
      <c r="B135" s="345"/>
      <c r="C135" s="306" t="s">
        <v>129</v>
      </c>
      <c r="D135" s="306"/>
      <c r="E135" s="306"/>
      <c r="F135" s="325" t="s">
        <v>811</v>
      </c>
      <c r="G135" s="306"/>
      <c r="H135" s="306" t="s">
        <v>857</v>
      </c>
      <c r="I135" s="306" t="s">
        <v>807</v>
      </c>
      <c r="J135" s="306">
        <v>255</v>
      </c>
      <c r="K135" s="347"/>
    </row>
    <row r="136" spans="2:11" ht="15" customHeight="1">
      <c r="B136" s="345"/>
      <c r="C136" s="306" t="s">
        <v>834</v>
      </c>
      <c r="D136" s="306"/>
      <c r="E136" s="306"/>
      <c r="F136" s="325" t="s">
        <v>805</v>
      </c>
      <c r="G136" s="306"/>
      <c r="H136" s="306" t="s">
        <v>858</v>
      </c>
      <c r="I136" s="306" t="s">
        <v>836</v>
      </c>
      <c r="J136" s="306"/>
      <c r="K136" s="347"/>
    </row>
    <row r="137" spans="2:11" ht="15" customHeight="1">
      <c r="B137" s="345"/>
      <c r="C137" s="306" t="s">
        <v>837</v>
      </c>
      <c r="D137" s="306"/>
      <c r="E137" s="306"/>
      <c r="F137" s="325" t="s">
        <v>805</v>
      </c>
      <c r="G137" s="306"/>
      <c r="H137" s="306" t="s">
        <v>859</v>
      </c>
      <c r="I137" s="306" t="s">
        <v>839</v>
      </c>
      <c r="J137" s="306"/>
      <c r="K137" s="347"/>
    </row>
    <row r="138" spans="2:11" ht="15" customHeight="1">
      <c r="B138" s="345"/>
      <c r="C138" s="306" t="s">
        <v>840</v>
      </c>
      <c r="D138" s="306"/>
      <c r="E138" s="306"/>
      <c r="F138" s="325" t="s">
        <v>805</v>
      </c>
      <c r="G138" s="306"/>
      <c r="H138" s="306" t="s">
        <v>840</v>
      </c>
      <c r="I138" s="306" t="s">
        <v>839</v>
      </c>
      <c r="J138" s="306"/>
      <c r="K138" s="347"/>
    </row>
    <row r="139" spans="2:11" ht="15" customHeight="1">
      <c r="B139" s="345"/>
      <c r="C139" s="306" t="s">
        <v>39</v>
      </c>
      <c r="D139" s="306"/>
      <c r="E139" s="306"/>
      <c r="F139" s="325" t="s">
        <v>805</v>
      </c>
      <c r="G139" s="306"/>
      <c r="H139" s="306" t="s">
        <v>860</v>
      </c>
      <c r="I139" s="306" t="s">
        <v>839</v>
      </c>
      <c r="J139" s="306"/>
      <c r="K139" s="347"/>
    </row>
    <row r="140" spans="2:11" ht="15" customHeight="1">
      <c r="B140" s="345"/>
      <c r="C140" s="306" t="s">
        <v>861</v>
      </c>
      <c r="D140" s="306"/>
      <c r="E140" s="306"/>
      <c r="F140" s="325" t="s">
        <v>805</v>
      </c>
      <c r="G140" s="306"/>
      <c r="H140" s="306" t="s">
        <v>862</v>
      </c>
      <c r="I140" s="306" t="s">
        <v>839</v>
      </c>
      <c r="J140" s="306"/>
      <c r="K140" s="347"/>
    </row>
    <row r="141" spans="2:11" ht="15" customHeight="1">
      <c r="B141" s="348"/>
      <c r="C141" s="349"/>
      <c r="D141" s="349"/>
      <c r="E141" s="349"/>
      <c r="F141" s="349"/>
      <c r="G141" s="349"/>
      <c r="H141" s="349"/>
      <c r="I141" s="349"/>
      <c r="J141" s="349"/>
      <c r="K141" s="350"/>
    </row>
    <row r="142" spans="2:11" ht="18.75" customHeight="1">
      <c r="B142" s="302"/>
      <c r="C142" s="302"/>
      <c r="D142" s="302"/>
      <c r="E142" s="302"/>
      <c r="F142" s="337"/>
      <c r="G142" s="302"/>
      <c r="H142" s="302"/>
      <c r="I142" s="302"/>
      <c r="J142" s="302"/>
      <c r="K142" s="302"/>
    </row>
    <row r="143" spans="2:11" ht="18.75" customHeight="1">
      <c r="B143" s="312"/>
      <c r="C143" s="312"/>
      <c r="D143" s="312"/>
      <c r="E143" s="312"/>
      <c r="F143" s="312"/>
      <c r="G143" s="312"/>
      <c r="H143" s="312"/>
      <c r="I143" s="312"/>
      <c r="J143" s="312"/>
      <c r="K143" s="312"/>
    </row>
    <row r="144" spans="2:11" ht="7.5" customHeight="1">
      <c r="B144" s="313"/>
      <c r="C144" s="314"/>
      <c r="D144" s="314"/>
      <c r="E144" s="314"/>
      <c r="F144" s="314"/>
      <c r="G144" s="314"/>
      <c r="H144" s="314"/>
      <c r="I144" s="314"/>
      <c r="J144" s="314"/>
      <c r="K144" s="315"/>
    </row>
    <row r="145" spans="2:11" ht="45" customHeight="1">
      <c r="B145" s="316"/>
      <c r="C145" s="421" t="s">
        <v>863</v>
      </c>
      <c r="D145" s="421"/>
      <c r="E145" s="421"/>
      <c r="F145" s="421"/>
      <c r="G145" s="421"/>
      <c r="H145" s="421"/>
      <c r="I145" s="421"/>
      <c r="J145" s="421"/>
      <c r="K145" s="317"/>
    </row>
    <row r="146" spans="2:11" ht="17.25" customHeight="1">
      <c r="B146" s="316"/>
      <c r="C146" s="318" t="s">
        <v>799</v>
      </c>
      <c r="D146" s="318"/>
      <c r="E146" s="318"/>
      <c r="F146" s="318" t="s">
        <v>800</v>
      </c>
      <c r="G146" s="319"/>
      <c r="H146" s="318" t="s">
        <v>124</v>
      </c>
      <c r="I146" s="318" t="s">
        <v>58</v>
      </c>
      <c r="J146" s="318" t="s">
        <v>801</v>
      </c>
      <c r="K146" s="317"/>
    </row>
    <row r="147" spans="2:11" ht="17.25" customHeight="1">
      <c r="B147" s="316"/>
      <c r="C147" s="320" t="s">
        <v>802</v>
      </c>
      <c r="D147" s="320"/>
      <c r="E147" s="320"/>
      <c r="F147" s="321" t="s">
        <v>803</v>
      </c>
      <c r="G147" s="322"/>
      <c r="H147" s="320"/>
      <c r="I147" s="320"/>
      <c r="J147" s="320" t="s">
        <v>804</v>
      </c>
      <c r="K147" s="317"/>
    </row>
    <row r="148" spans="2:11" ht="5.25" customHeight="1">
      <c r="B148" s="326"/>
      <c r="C148" s="323"/>
      <c r="D148" s="323"/>
      <c r="E148" s="323"/>
      <c r="F148" s="323"/>
      <c r="G148" s="324"/>
      <c r="H148" s="323"/>
      <c r="I148" s="323"/>
      <c r="J148" s="323"/>
      <c r="K148" s="347"/>
    </row>
    <row r="149" spans="2:11" ht="15" customHeight="1">
      <c r="B149" s="326"/>
      <c r="C149" s="351" t="s">
        <v>808</v>
      </c>
      <c r="D149" s="306"/>
      <c r="E149" s="306"/>
      <c r="F149" s="352" t="s">
        <v>805</v>
      </c>
      <c r="G149" s="306"/>
      <c r="H149" s="351" t="s">
        <v>844</v>
      </c>
      <c r="I149" s="351" t="s">
        <v>807</v>
      </c>
      <c r="J149" s="351">
        <v>120</v>
      </c>
      <c r="K149" s="347"/>
    </row>
    <row r="150" spans="2:11" ht="15" customHeight="1">
      <c r="B150" s="326"/>
      <c r="C150" s="351" t="s">
        <v>853</v>
      </c>
      <c r="D150" s="306"/>
      <c r="E150" s="306"/>
      <c r="F150" s="352" t="s">
        <v>805</v>
      </c>
      <c r="G150" s="306"/>
      <c r="H150" s="351" t="s">
        <v>864</v>
      </c>
      <c r="I150" s="351" t="s">
        <v>807</v>
      </c>
      <c r="J150" s="351" t="s">
        <v>855</v>
      </c>
      <c r="K150" s="347"/>
    </row>
    <row r="151" spans="2:11" ht="15" customHeight="1">
      <c r="B151" s="326"/>
      <c r="C151" s="351" t="s">
        <v>754</v>
      </c>
      <c r="D151" s="306"/>
      <c r="E151" s="306"/>
      <c r="F151" s="352" t="s">
        <v>805</v>
      </c>
      <c r="G151" s="306"/>
      <c r="H151" s="351" t="s">
        <v>865</v>
      </c>
      <c r="I151" s="351" t="s">
        <v>807</v>
      </c>
      <c r="J151" s="351" t="s">
        <v>855</v>
      </c>
      <c r="K151" s="347"/>
    </row>
    <row r="152" spans="2:11" ht="15" customHeight="1">
      <c r="B152" s="326"/>
      <c r="C152" s="351" t="s">
        <v>810</v>
      </c>
      <c r="D152" s="306"/>
      <c r="E152" s="306"/>
      <c r="F152" s="352" t="s">
        <v>811</v>
      </c>
      <c r="G152" s="306"/>
      <c r="H152" s="351" t="s">
        <v>844</v>
      </c>
      <c r="I152" s="351" t="s">
        <v>807</v>
      </c>
      <c r="J152" s="351">
        <v>50</v>
      </c>
      <c r="K152" s="347"/>
    </row>
    <row r="153" spans="2:11" ht="15" customHeight="1">
      <c r="B153" s="326"/>
      <c r="C153" s="351" t="s">
        <v>813</v>
      </c>
      <c r="D153" s="306"/>
      <c r="E153" s="306"/>
      <c r="F153" s="352" t="s">
        <v>805</v>
      </c>
      <c r="G153" s="306"/>
      <c r="H153" s="351" t="s">
        <v>844</v>
      </c>
      <c r="I153" s="351" t="s">
        <v>815</v>
      </c>
      <c r="J153" s="351"/>
      <c r="K153" s="347"/>
    </row>
    <row r="154" spans="2:11" ht="15" customHeight="1">
      <c r="B154" s="326"/>
      <c r="C154" s="351" t="s">
        <v>824</v>
      </c>
      <c r="D154" s="306"/>
      <c r="E154" s="306"/>
      <c r="F154" s="352" t="s">
        <v>811</v>
      </c>
      <c r="G154" s="306"/>
      <c r="H154" s="351" t="s">
        <v>844</v>
      </c>
      <c r="I154" s="351" t="s">
        <v>807</v>
      </c>
      <c r="J154" s="351">
        <v>50</v>
      </c>
      <c r="K154" s="347"/>
    </row>
    <row r="155" spans="2:11" ht="15" customHeight="1">
      <c r="B155" s="326"/>
      <c r="C155" s="351" t="s">
        <v>832</v>
      </c>
      <c r="D155" s="306"/>
      <c r="E155" s="306"/>
      <c r="F155" s="352" t="s">
        <v>811</v>
      </c>
      <c r="G155" s="306"/>
      <c r="H155" s="351" t="s">
        <v>844</v>
      </c>
      <c r="I155" s="351" t="s">
        <v>807</v>
      </c>
      <c r="J155" s="351">
        <v>50</v>
      </c>
      <c r="K155" s="347"/>
    </row>
    <row r="156" spans="2:11" ht="15" customHeight="1">
      <c r="B156" s="326"/>
      <c r="C156" s="351" t="s">
        <v>830</v>
      </c>
      <c r="D156" s="306"/>
      <c r="E156" s="306"/>
      <c r="F156" s="352" t="s">
        <v>811</v>
      </c>
      <c r="G156" s="306"/>
      <c r="H156" s="351" t="s">
        <v>844</v>
      </c>
      <c r="I156" s="351" t="s">
        <v>807</v>
      </c>
      <c r="J156" s="351">
        <v>50</v>
      </c>
      <c r="K156" s="347"/>
    </row>
    <row r="157" spans="2:11" ht="15" customHeight="1">
      <c r="B157" s="326"/>
      <c r="C157" s="351" t="s">
        <v>96</v>
      </c>
      <c r="D157" s="306"/>
      <c r="E157" s="306"/>
      <c r="F157" s="352" t="s">
        <v>805</v>
      </c>
      <c r="G157" s="306"/>
      <c r="H157" s="351" t="s">
        <v>866</v>
      </c>
      <c r="I157" s="351" t="s">
        <v>807</v>
      </c>
      <c r="J157" s="351" t="s">
        <v>867</v>
      </c>
      <c r="K157" s="347"/>
    </row>
    <row r="158" spans="2:11" ht="15" customHeight="1">
      <c r="B158" s="326"/>
      <c r="C158" s="351" t="s">
        <v>868</v>
      </c>
      <c r="D158" s="306"/>
      <c r="E158" s="306"/>
      <c r="F158" s="352" t="s">
        <v>805</v>
      </c>
      <c r="G158" s="306"/>
      <c r="H158" s="351" t="s">
        <v>869</v>
      </c>
      <c r="I158" s="351" t="s">
        <v>839</v>
      </c>
      <c r="J158" s="351"/>
      <c r="K158" s="347"/>
    </row>
    <row r="159" spans="2:11" ht="15" customHeight="1">
      <c r="B159" s="353"/>
      <c r="C159" s="335"/>
      <c r="D159" s="335"/>
      <c r="E159" s="335"/>
      <c r="F159" s="335"/>
      <c r="G159" s="335"/>
      <c r="H159" s="335"/>
      <c r="I159" s="335"/>
      <c r="J159" s="335"/>
      <c r="K159" s="354"/>
    </row>
    <row r="160" spans="2:11" ht="18.75" customHeight="1">
      <c r="B160" s="302"/>
      <c r="C160" s="306"/>
      <c r="D160" s="306"/>
      <c r="E160" s="306"/>
      <c r="F160" s="325"/>
      <c r="G160" s="306"/>
      <c r="H160" s="306"/>
      <c r="I160" s="306"/>
      <c r="J160" s="306"/>
      <c r="K160" s="302"/>
    </row>
    <row r="161" spans="2:11" ht="18.75" customHeight="1">
      <c r="B161" s="312"/>
      <c r="C161" s="312"/>
      <c r="D161" s="312"/>
      <c r="E161" s="312"/>
      <c r="F161" s="312"/>
      <c r="G161" s="312"/>
      <c r="H161" s="312"/>
      <c r="I161" s="312"/>
      <c r="J161" s="312"/>
      <c r="K161" s="312"/>
    </row>
    <row r="162" spans="2:11" ht="7.5" customHeight="1">
      <c r="B162" s="294"/>
      <c r="C162" s="295"/>
      <c r="D162" s="295"/>
      <c r="E162" s="295"/>
      <c r="F162" s="295"/>
      <c r="G162" s="295"/>
      <c r="H162" s="295"/>
      <c r="I162" s="295"/>
      <c r="J162" s="295"/>
      <c r="K162" s="296"/>
    </row>
    <row r="163" spans="2:11" ht="45" customHeight="1">
      <c r="B163" s="297"/>
      <c r="C163" s="420" t="s">
        <v>870</v>
      </c>
      <c r="D163" s="420"/>
      <c r="E163" s="420"/>
      <c r="F163" s="420"/>
      <c r="G163" s="420"/>
      <c r="H163" s="420"/>
      <c r="I163" s="420"/>
      <c r="J163" s="420"/>
      <c r="K163" s="298"/>
    </row>
    <row r="164" spans="2:11" ht="17.25" customHeight="1">
      <c r="B164" s="297"/>
      <c r="C164" s="318" t="s">
        <v>799</v>
      </c>
      <c r="D164" s="318"/>
      <c r="E164" s="318"/>
      <c r="F164" s="318" t="s">
        <v>800</v>
      </c>
      <c r="G164" s="355"/>
      <c r="H164" s="356" t="s">
        <v>124</v>
      </c>
      <c r="I164" s="356" t="s">
        <v>58</v>
      </c>
      <c r="J164" s="318" t="s">
        <v>801</v>
      </c>
      <c r="K164" s="298"/>
    </row>
    <row r="165" spans="2:11" ht="17.25" customHeight="1">
      <c r="B165" s="299"/>
      <c r="C165" s="320" t="s">
        <v>802</v>
      </c>
      <c r="D165" s="320"/>
      <c r="E165" s="320"/>
      <c r="F165" s="321" t="s">
        <v>803</v>
      </c>
      <c r="G165" s="357"/>
      <c r="H165" s="358"/>
      <c r="I165" s="358"/>
      <c r="J165" s="320" t="s">
        <v>804</v>
      </c>
      <c r="K165" s="300"/>
    </row>
    <row r="166" spans="2:11" ht="5.25" customHeight="1">
      <c r="B166" s="326"/>
      <c r="C166" s="323"/>
      <c r="D166" s="323"/>
      <c r="E166" s="323"/>
      <c r="F166" s="323"/>
      <c r="G166" s="324"/>
      <c r="H166" s="323"/>
      <c r="I166" s="323"/>
      <c r="J166" s="323"/>
      <c r="K166" s="347"/>
    </row>
    <row r="167" spans="2:11" ht="15" customHeight="1">
      <c r="B167" s="326"/>
      <c r="C167" s="306" t="s">
        <v>808</v>
      </c>
      <c r="D167" s="306"/>
      <c r="E167" s="306"/>
      <c r="F167" s="325" t="s">
        <v>805</v>
      </c>
      <c r="G167" s="306"/>
      <c r="H167" s="306" t="s">
        <v>844</v>
      </c>
      <c r="I167" s="306" t="s">
        <v>807</v>
      </c>
      <c r="J167" s="306">
        <v>120</v>
      </c>
      <c r="K167" s="347"/>
    </row>
    <row r="168" spans="2:11" ht="15" customHeight="1">
      <c r="B168" s="326"/>
      <c r="C168" s="306" t="s">
        <v>853</v>
      </c>
      <c r="D168" s="306"/>
      <c r="E168" s="306"/>
      <c r="F168" s="325" t="s">
        <v>805</v>
      </c>
      <c r="G168" s="306"/>
      <c r="H168" s="306" t="s">
        <v>854</v>
      </c>
      <c r="I168" s="306" t="s">
        <v>807</v>
      </c>
      <c r="J168" s="306" t="s">
        <v>855</v>
      </c>
      <c r="K168" s="347"/>
    </row>
    <row r="169" spans="2:11" ht="15" customHeight="1">
      <c r="B169" s="326"/>
      <c r="C169" s="306" t="s">
        <v>754</v>
      </c>
      <c r="D169" s="306"/>
      <c r="E169" s="306"/>
      <c r="F169" s="325" t="s">
        <v>805</v>
      </c>
      <c r="G169" s="306"/>
      <c r="H169" s="306" t="s">
        <v>871</v>
      </c>
      <c r="I169" s="306" t="s">
        <v>807</v>
      </c>
      <c r="J169" s="306" t="s">
        <v>855</v>
      </c>
      <c r="K169" s="347"/>
    </row>
    <row r="170" spans="2:11" ht="15" customHeight="1">
      <c r="B170" s="326"/>
      <c r="C170" s="306" t="s">
        <v>810</v>
      </c>
      <c r="D170" s="306"/>
      <c r="E170" s="306"/>
      <c r="F170" s="325" t="s">
        <v>811</v>
      </c>
      <c r="G170" s="306"/>
      <c r="H170" s="306" t="s">
        <v>871</v>
      </c>
      <c r="I170" s="306" t="s">
        <v>807</v>
      </c>
      <c r="J170" s="306">
        <v>50</v>
      </c>
      <c r="K170" s="347"/>
    </row>
    <row r="171" spans="2:11" ht="15" customHeight="1">
      <c r="B171" s="326"/>
      <c r="C171" s="306" t="s">
        <v>813</v>
      </c>
      <c r="D171" s="306"/>
      <c r="E171" s="306"/>
      <c r="F171" s="325" t="s">
        <v>805</v>
      </c>
      <c r="G171" s="306"/>
      <c r="H171" s="306" t="s">
        <v>871</v>
      </c>
      <c r="I171" s="306" t="s">
        <v>815</v>
      </c>
      <c r="J171" s="306"/>
      <c r="K171" s="347"/>
    </row>
    <row r="172" spans="2:11" ht="15" customHeight="1">
      <c r="B172" s="326"/>
      <c r="C172" s="306" t="s">
        <v>824</v>
      </c>
      <c r="D172" s="306"/>
      <c r="E172" s="306"/>
      <c r="F172" s="325" t="s">
        <v>811</v>
      </c>
      <c r="G172" s="306"/>
      <c r="H172" s="306" t="s">
        <v>871</v>
      </c>
      <c r="I172" s="306" t="s">
        <v>807</v>
      </c>
      <c r="J172" s="306">
        <v>50</v>
      </c>
      <c r="K172" s="347"/>
    </row>
    <row r="173" spans="2:11" ht="15" customHeight="1">
      <c r="B173" s="326"/>
      <c r="C173" s="306" t="s">
        <v>832</v>
      </c>
      <c r="D173" s="306"/>
      <c r="E173" s="306"/>
      <c r="F173" s="325" t="s">
        <v>811</v>
      </c>
      <c r="G173" s="306"/>
      <c r="H173" s="306" t="s">
        <v>871</v>
      </c>
      <c r="I173" s="306" t="s">
        <v>807</v>
      </c>
      <c r="J173" s="306">
        <v>50</v>
      </c>
      <c r="K173" s="347"/>
    </row>
    <row r="174" spans="2:11" ht="15" customHeight="1">
      <c r="B174" s="326"/>
      <c r="C174" s="306" t="s">
        <v>830</v>
      </c>
      <c r="D174" s="306"/>
      <c r="E174" s="306"/>
      <c r="F174" s="325" t="s">
        <v>811</v>
      </c>
      <c r="G174" s="306"/>
      <c r="H174" s="306" t="s">
        <v>871</v>
      </c>
      <c r="I174" s="306" t="s">
        <v>807</v>
      </c>
      <c r="J174" s="306">
        <v>50</v>
      </c>
      <c r="K174" s="347"/>
    </row>
    <row r="175" spans="2:11" ht="15" customHeight="1">
      <c r="B175" s="326"/>
      <c r="C175" s="306" t="s">
        <v>123</v>
      </c>
      <c r="D175" s="306"/>
      <c r="E175" s="306"/>
      <c r="F175" s="325" t="s">
        <v>805</v>
      </c>
      <c r="G175" s="306"/>
      <c r="H175" s="306" t="s">
        <v>872</v>
      </c>
      <c r="I175" s="306" t="s">
        <v>873</v>
      </c>
      <c r="J175" s="306"/>
      <c r="K175" s="347"/>
    </row>
    <row r="176" spans="2:11" ht="15" customHeight="1">
      <c r="B176" s="326"/>
      <c r="C176" s="306" t="s">
        <v>58</v>
      </c>
      <c r="D176" s="306"/>
      <c r="E176" s="306"/>
      <c r="F176" s="325" t="s">
        <v>805</v>
      </c>
      <c r="G176" s="306"/>
      <c r="H176" s="306" t="s">
        <v>874</v>
      </c>
      <c r="I176" s="306" t="s">
        <v>875</v>
      </c>
      <c r="J176" s="306">
        <v>1</v>
      </c>
      <c r="K176" s="347"/>
    </row>
    <row r="177" spans="2:11" ht="15" customHeight="1">
      <c r="B177" s="326"/>
      <c r="C177" s="306" t="s">
        <v>54</v>
      </c>
      <c r="D177" s="306"/>
      <c r="E177" s="306"/>
      <c r="F177" s="325" t="s">
        <v>805</v>
      </c>
      <c r="G177" s="306"/>
      <c r="H177" s="306" t="s">
        <v>876</v>
      </c>
      <c r="I177" s="306" t="s">
        <v>807</v>
      </c>
      <c r="J177" s="306">
        <v>20</v>
      </c>
      <c r="K177" s="347"/>
    </row>
    <row r="178" spans="2:11" ht="15" customHeight="1">
      <c r="B178" s="326"/>
      <c r="C178" s="306" t="s">
        <v>124</v>
      </c>
      <c r="D178" s="306"/>
      <c r="E178" s="306"/>
      <c r="F178" s="325" t="s">
        <v>805</v>
      </c>
      <c r="G178" s="306"/>
      <c r="H178" s="306" t="s">
        <v>877</v>
      </c>
      <c r="I178" s="306" t="s">
        <v>807</v>
      </c>
      <c r="J178" s="306">
        <v>255</v>
      </c>
      <c r="K178" s="347"/>
    </row>
    <row r="179" spans="2:11" ht="15" customHeight="1">
      <c r="B179" s="326"/>
      <c r="C179" s="306" t="s">
        <v>125</v>
      </c>
      <c r="D179" s="306"/>
      <c r="E179" s="306"/>
      <c r="F179" s="325" t="s">
        <v>805</v>
      </c>
      <c r="G179" s="306"/>
      <c r="H179" s="306" t="s">
        <v>770</v>
      </c>
      <c r="I179" s="306" t="s">
        <v>807</v>
      </c>
      <c r="J179" s="306">
        <v>10</v>
      </c>
      <c r="K179" s="347"/>
    </row>
    <row r="180" spans="2:11" ht="15" customHeight="1">
      <c r="B180" s="326"/>
      <c r="C180" s="306" t="s">
        <v>126</v>
      </c>
      <c r="D180" s="306"/>
      <c r="E180" s="306"/>
      <c r="F180" s="325" t="s">
        <v>805</v>
      </c>
      <c r="G180" s="306"/>
      <c r="H180" s="306" t="s">
        <v>878</v>
      </c>
      <c r="I180" s="306" t="s">
        <v>839</v>
      </c>
      <c r="J180" s="306"/>
      <c r="K180" s="347"/>
    </row>
    <row r="181" spans="2:11" ht="15" customHeight="1">
      <c r="B181" s="326"/>
      <c r="C181" s="306" t="s">
        <v>879</v>
      </c>
      <c r="D181" s="306"/>
      <c r="E181" s="306"/>
      <c r="F181" s="325" t="s">
        <v>805</v>
      </c>
      <c r="G181" s="306"/>
      <c r="H181" s="306" t="s">
        <v>880</v>
      </c>
      <c r="I181" s="306" t="s">
        <v>839</v>
      </c>
      <c r="J181" s="306"/>
      <c r="K181" s="347"/>
    </row>
    <row r="182" spans="2:11" ht="15" customHeight="1">
      <c r="B182" s="326"/>
      <c r="C182" s="306" t="s">
        <v>868</v>
      </c>
      <c r="D182" s="306"/>
      <c r="E182" s="306"/>
      <c r="F182" s="325" t="s">
        <v>805</v>
      </c>
      <c r="G182" s="306"/>
      <c r="H182" s="306" t="s">
        <v>881</v>
      </c>
      <c r="I182" s="306" t="s">
        <v>839</v>
      </c>
      <c r="J182" s="306"/>
      <c r="K182" s="347"/>
    </row>
    <row r="183" spans="2:11" ht="15" customHeight="1">
      <c r="B183" s="326"/>
      <c r="C183" s="306" t="s">
        <v>128</v>
      </c>
      <c r="D183" s="306"/>
      <c r="E183" s="306"/>
      <c r="F183" s="325" t="s">
        <v>811</v>
      </c>
      <c r="G183" s="306"/>
      <c r="H183" s="306" t="s">
        <v>882</v>
      </c>
      <c r="I183" s="306" t="s">
        <v>807</v>
      </c>
      <c r="J183" s="306">
        <v>50</v>
      </c>
      <c r="K183" s="347"/>
    </row>
    <row r="184" spans="2:11" ht="15" customHeight="1">
      <c r="B184" s="326"/>
      <c r="C184" s="306" t="s">
        <v>883</v>
      </c>
      <c r="D184" s="306"/>
      <c r="E184" s="306"/>
      <c r="F184" s="325" t="s">
        <v>811</v>
      </c>
      <c r="G184" s="306"/>
      <c r="H184" s="306" t="s">
        <v>884</v>
      </c>
      <c r="I184" s="306" t="s">
        <v>885</v>
      </c>
      <c r="J184" s="306"/>
      <c r="K184" s="347"/>
    </row>
    <row r="185" spans="2:11" ht="15" customHeight="1">
      <c r="B185" s="326"/>
      <c r="C185" s="306" t="s">
        <v>886</v>
      </c>
      <c r="D185" s="306"/>
      <c r="E185" s="306"/>
      <c r="F185" s="325" t="s">
        <v>811</v>
      </c>
      <c r="G185" s="306"/>
      <c r="H185" s="306" t="s">
        <v>887</v>
      </c>
      <c r="I185" s="306" t="s">
        <v>885</v>
      </c>
      <c r="J185" s="306"/>
      <c r="K185" s="347"/>
    </row>
    <row r="186" spans="2:11" ht="15" customHeight="1">
      <c r="B186" s="326"/>
      <c r="C186" s="306" t="s">
        <v>888</v>
      </c>
      <c r="D186" s="306"/>
      <c r="E186" s="306"/>
      <c r="F186" s="325" t="s">
        <v>811</v>
      </c>
      <c r="G186" s="306"/>
      <c r="H186" s="306" t="s">
        <v>889</v>
      </c>
      <c r="I186" s="306" t="s">
        <v>885</v>
      </c>
      <c r="J186" s="306"/>
      <c r="K186" s="347"/>
    </row>
    <row r="187" spans="2:11" ht="15" customHeight="1">
      <c r="B187" s="326"/>
      <c r="C187" s="359" t="s">
        <v>890</v>
      </c>
      <c r="D187" s="306"/>
      <c r="E187" s="306"/>
      <c r="F187" s="325" t="s">
        <v>811</v>
      </c>
      <c r="G187" s="306"/>
      <c r="H187" s="306" t="s">
        <v>891</v>
      </c>
      <c r="I187" s="306" t="s">
        <v>892</v>
      </c>
      <c r="J187" s="360" t="s">
        <v>893</v>
      </c>
      <c r="K187" s="347"/>
    </row>
    <row r="188" spans="2:11" ht="15" customHeight="1">
      <c r="B188" s="326"/>
      <c r="C188" s="311" t="s">
        <v>43</v>
      </c>
      <c r="D188" s="306"/>
      <c r="E188" s="306"/>
      <c r="F188" s="325" t="s">
        <v>805</v>
      </c>
      <c r="G188" s="306"/>
      <c r="H188" s="302" t="s">
        <v>894</v>
      </c>
      <c r="I188" s="306" t="s">
        <v>895</v>
      </c>
      <c r="J188" s="306"/>
      <c r="K188" s="347"/>
    </row>
    <row r="189" spans="2:11" ht="15" customHeight="1">
      <c r="B189" s="326"/>
      <c r="C189" s="311" t="s">
        <v>896</v>
      </c>
      <c r="D189" s="306"/>
      <c r="E189" s="306"/>
      <c r="F189" s="325" t="s">
        <v>805</v>
      </c>
      <c r="G189" s="306"/>
      <c r="H189" s="306" t="s">
        <v>897</v>
      </c>
      <c r="I189" s="306" t="s">
        <v>839</v>
      </c>
      <c r="J189" s="306"/>
      <c r="K189" s="347"/>
    </row>
    <row r="190" spans="2:11" ht="15" customHeight="1">
      <c r="B190" s="326"/>
      <c r="C190" s="311" t="s">
        <v>898</v>
      </c>
      <c r="D190" s="306"/>
      <c r="E190" s="306"/>
      <c r="F190" s="325" t="s">
        <v>805</v>
      </c>
      <c r="G190" s="306"/>
      <c r="H190" s="306" t="s">
        <v>899</v>
      </c>
      <c r="I190" s="306" t="s">
        <v>839</v>
      </c>
      <c r="J190" s="306"/>
      <c r="K190" s="347"/>
    </row>
    <row r="191" spans="2:11" ht="15" customHeight="1">
      <c r="B191" s="326"/>
      <c r="C191" s="311" t="s">
        <v>900</v>
      </c>
      <c r="D191" s="306"/>
      <c r="E191" s="306"/>
      <c r="F191" s="325" t="s">
        <v>811</v>
      </c>
      <c r="G191" s="306"/>
      <c r="H191" s="306" t="s">
        <v>901</v>
      </c>
      <c r="I191" s="306" t="s">
        <v>839</v>
      </c>
      <c r="J191" s="306"/>
      <c r="K191" s="347"/>
    </row>
    <row r="192" spans="2:11" ht="15" customHeight="1">
      <c r="B192" s="353"/>
      <c r="C192" s="361"/>
      <c r="D192" s="335"/>
      <c r="E192" s="335"/>
      <c r="F192" s="335"/>
      <c r="G192" s="335"/>
      <c r="H192" s="335"/>
      <c r="I192" s="335"/>
      <c r="J192" s="335"/>
      <c r="K192" s="354"/>
    </row>
    <row r="193" spans="2:11" ht="18.75" customHeight="1">
      <c r="B193" s="302"/>
      <c r="C193" s="306"/>
      <c r="D193" s="306"/>
      <c r="E193" s="306"/>
      <c r="F193" s="325"/>
      <c r="G193" s="306"/>
      <c r="H193" s="306"/>
      <c r="I193" s="306"/>
      <c r="J193" s="306"/>
      <c r="K193" s="302"/>
    </row>
    <row r="194" spans="2:11" ht="18.75" customHeight="1">
      <c r="B194" s="302"/>
      <c r="C194" s="306"/>
      <c r="D194" s="306"/>
      <c r="E194" s="306"/>
      <c r="F194" s="325"/>
      <c r="G194" s="306"/>
      <c r="H194" s="306"/>
      <c r="I194" s="306"/>
      <c r="J194" s="306"/>
      <c r="K194" s="302"/>
    </row>
    <row r="195" spans="2:11" ht="18.75" customHeight="1">
      <c r="B195" s="312"/>
      <c r="C195" s="312"/>
      <c r="D195" s="312"/>
      <c r="E195" s="312"/>
      <c r="F195" s="312"/>
      <c r="G195" s="312"/>
      <c r="H195" s="312"/>
      <c r="I195" s="312"/>
      <c r="J195" s="312"/>
      <c r="K195" s="312"/>
    </row>
    <row r="196" spans="2:11">
      <c r="B196" s="294"/>
      <c r="C196" s="295"/>
      <c r="D196" s="295"/>
      <c r="E196" s="295"/>
      <c r="F196" s="295"/>
      <c r="G196" s="295"/>
      <c r="H196" s="295"/>
      <c r="I196" s="295"/>
      <c r="J196" s="295"/>
      <c r="K196" s="296"/>
    </row>
    <row r="197" spans="2:11" ht="21">
      <c r="B197" s="297"/>
      <c r="C197" s="420" t="s">
        <v>902</v>
      </c>
      <c r="D197" s="420"/>
      <c r="E197" s="420"/>
      <c r="F197" s="420"/>
      <c r="G197" s="420"/>
      <c r="H197" s="420"/>
      <c r="I197" s="420"/>
      <c r="J197" s="420"/>
      <c r="K197" s="298"/>
    </row>
    <row r="198" spans="2:11" ht="25.5" customHeight="1">
      <c r="B198" s="297"/>
      <c r="C198" s="362" t="s">
        <v>903</v>
      </c>
      <c r="D198" s="362"/>
      <c r="E198" s="362"/>
      <c r="F198" s="362" t="s">
        <v>904</v>
      </c>
      <c r="G198" s="363"/>
      <c r="H198" s="419" t="s">
        <v>905</v>
      </c>
      <c r="I198" s="419"/>
      <c r="J198" s="419"/>
      <c r="K198" s="298"/>
    </row>
    <row r="199" spans="2:11" ht="5.25" customHeight="1">
      <c r="B199" s="326"/>
      <c r="C199" s="323"/>
      <c r="D199" s="323"/>
      <c r="E199" s="323"/>
      <c r="F199" s="323"/>
      <c r="G199" s="306"/>
      <c r="H199" s="323"/>
      <c r="I199" s="323"/>
      <c r="J199" s="323"/>
      <c r="K199" s="347"/>
    </row>
    <row r="200" spans="2:11" ht="15" customHeight="1">
      <c r="B200" s="326"/>
      <c r="C200" s="306" t="s">
        <v>895</v>
      </c>
      <c r="D200" s="306"/>
      <c r="E200" s="306"/>
      <c r="F200" s="325" t="s">
        <v>44</v>
      </c>
      <c r="G200" s="306"/>
      <c r="H200" s="417" t="s">
        <v>906</v>
      </c>
      <c r="I200" s="417"/>
      <c r="J200" s="417"/>
      <c r="K200" s="347"/>
    </row>
    <row r="201" spans="2:11" ht="15" customHeight="1">
      <c r="B201" s="326"/>
      <c r="C201" s="332"/>
      <c r="D201" s="306"/>
      <c r="E201" s="306"/>
      <c r="F201" s="325" t="s">
        <v>45</v>
      </c>
      <c r="G201" s="306"/>
      <c r="H201" s="417" t="s">
        <v>907</v>
      </c>
      <c r="I201" s="417"/>
      <c r="J201" s="417"/>
      <c r="K201" s="347"/>
    </row>
    <row r="202" spans="2:11" ht="15" customHeight="1">
      <c r="B202" s="326"/>
      <c r="C202" s="332"/>
      <c r="D202" s="306"/>
      <c r="E202" s="306"/>
      <c r="F202" s="325" t="s">
        <v>48</v>
      </c>
      <c r="G202" s="306"/>
      <c r="H202" s="417" t="s">
        <v>908</v>
      </c>
      <c r="I202" s="417"/>
      <c r="J202" s="417"/>
      <c r="K202" s="347"/>
    </row>
    <row r="203" spans="2:11" ht="15" customHeight="1">
      <c r="B203" s="326"/>
      <c r="C203" s="306"/>
      <c r="D203" s="306"/>
      <c r="E203" s="306"/>
      <c r="F203" s="325" t="s">
        <v>46</v>
      </c>
      <c r="G203" s="306"/>
      <c r="H203" s="417" t="s">
        <v>909</v>
      </c>
      <c r="I203" s="417"/>
      <c r="J203" s="417"/>
      <c r="K203" s="347"/>
    </row>
    <row r="204" spans="2:11" ht="15" customHeight="1">
      <c r="B204" s="326"/>
      <c r="C204" s="306"/>
      <c r="D204" s="306"/>
      <c r="E204" s="306"/>
      <c r="F204" s="325" t="s">
        <v>47</v>
      </c>
      <c r="G204" s="306"/>
      <c r="H204" s="417" t="s">
        <v>910</v>
      </c>
      <c r="I204" s="417"/>
      <c r="J204" s="417"/>
      <c r="K204" s="347"/>
    </row>
    <row r="205" spans="2:11" ht="15" customHeight="1">
      <c r="B205" s="326"/>
      <c r="C205" s="306"/>
      <c r="D205" s="306"/>
      <c r="E205" s="306"/>
      <c r="F205" s="325"/>
      <c r="G205" s="306"/>
      <c r="H205" s="306"/>
      <c r="I205" s="306"/>
      <c r="J205" s="306"/>
      <c r="K205" s="347"/>
    </row>
    <row r="206" spans="2:11" ht="15" customHeight="1">
      <c r="B206" s="326"/>
      <c r="C206" s="306" t="s">
        <v>851</v>
      </c>
      <c r="D206" s="306"/>
      <c r="E206" s="306"/>
      <c r="F206" s="325" t="s">
        <v>80</v>
      </c>
      <c r="G206" s="306"/>
      <c r="H206" s="417" t="s">
        <v>911</v>
      </c>
      <c r="I206" s="417"/>
      <c r="J206" s="417"/>
      <c r="K206" s="347"/>
    </row>
    <row r="207" spans="2:11" ht="15" customHeight="1">
      <c r="B207" s="326"/>
      <c r="C207" s="332"/>
      <c r="D207" s="306"/>
      <c r="E207" s="306"/>
      <c r="F207" s="325" t="s">
        <v>751</v>
      </c>
      <c r="G207" s="306"/>
      <c r="H207" s="417" t="s">
        <v>752</v>
      </c>
      <c r="I207" s="417"/>
      <c r="J207" s="417"/>
      <c r="K207" s="347"/>
    </row>
    <row r="208" spans="2:11" ht="15" customHeight="1">
      <c r="B208" s="326"/>
      <c r="C208" s="306"/>
      <c r="D208" s="306"/>
      <c r="E208" s="306"/>
      <c r="F208" s="325" t="s">
        <v>749</v>
      </c>
      <c r="G208" s="306"/>
      <c r="H208" s="417" t="s">
        <v>912</v>
      </c>
      <c r="I208" s="417"/>
      <c r="J208" s="417"/>
      <c r="K208" s="347"/>
    </row>
    <row r="209" spans="2:11" ht="15" customHeight="1">
      <c r="B209" s="364"/>
      <c r="C209" s="332"/>
      <c r="D209" s="332"/>
      <c r="E209" s="332"/>
      <c r="F209" s="325" t="s">
        <v>84</v>
      </c>
      <c r="G209" s="311"/>
      <c r="H209" s="418" t="s">
        <v>753</v>
      </c>
      <c r="I209" s="418"/>
      <c r="J209" s="418"/>
      <c r="K209" s="365"/>
    </row>
    <row r="210" spans="2:11" ht="15" customHeight="1">
      <c r="B210" s="364"/>
      <c r="C210" s="332"/>
      <c r="D210" s="332"/>
      <c r="E210" s="332"/>
      <c r="F210" s="325" t="s">
        <v>710</v>
      </c>
      <c r="G210" s="311"/>
      <c r="H210" s="418" t="s">
        <v>913</v>
      </c>
      <c r="I210" s="418"/>
      <c r="J210" s="418"/>
      <c r="K210" s="365"/>
    </row>
    <row r="211" spans="2:11" ht="15" customHeight="1">
      <c r="B211" s="364"/>
      <c r="C211" s="332"/>
      <c r="D211" s="332"/>
      <c r="E211" s="332"/>
      <c r="F211" s="366"/>
      <c r="G211" s="311"/>
      <c r="H211" s="367"/>
      <c r="I211" s="367"/>
      <c r="J211" s="367"/>
      <c r="K211" s="365"/>
    </row>
    <row r="212" spans="2:11" ht="15" customHeight="1">
      <c r="B212" s="364"/>
      <c r="C212" s="306" t="s">
        <v>875</v>
      </c>
      <c r="D212" s="332"/>
      <c r="E212" s="332"/>
      <c r="F212" s="325">
        <v>1</v>
      </c>
      <c r="G212" s="311"/>
      <c r="H212" s="418" t="s">
        <v>914</v>
      </c>
      <c r="I212" s="418"/>
      <c r="J212" s="418"/>
      <c r="K212" s="365"/>
    </row>
    <row r="213" spans="2:11" ht="15" customHeight="1">
      <c r="B213" s="364"/>
      <c r="C213" s="332"/>
      <c r="D213" s="332"/>
      <c r="E213" s="332"/>
      <c r="F213" s="325">
        <v>2</v>
      </c>
      <c r="G213" s="311"/>
      <c r="H213" s="418" t="s">
        <v>915</v>
      </c>
      <c r="I213" s="418"/>
      <c r="J213" s="418"/>
      <c r="K213" s="365"/>
    </row>
    <row r="214" spans="2:11" ht="15" customHeight="1">
      <c r="B214" s="364"/>
      <c r="C214" s="332"/>
      <c r="D214" s="332"/>
      <c r="E214" s="332"/>
      <c r="F214" s="325">
        <v>3</v>
      </c>
      <c r="G214" s="311"/>
      <c r="H214" s="418" t="s">
        <v>916</v>
      </c>
      <c r="I214" s="418"/>
      <c r="J214" s="418"/>
      <c r="K214" s="365"/>
    </row>
    <row r="215" spans="2:11" ht="15" customHeight="1">
      <c r="B215" s="364"/>
      <c r="C215" s="332"/>
      <c r="D215" s="332"/>
      <c r="E215" s="332"/>
      <c r="F215" s="325">
        <v>4</v>
      </c>
      <c r="G215" s="311"/>
      <c r="H215" s="418" t="s">
        <v>917</v>
      </c>
      <c r="I215" s="418"/>
      <c r="J215" s="418"/>
      <c r="K215" s="365"/>
    </row>
    <row r="216" spans="2:11" ht="12.75" customHeight="1">
      <c r="B216" s="368"/>
      <c r="C216" s="369"/>
      <c r="D216" s="369"/>
      <c r="E216" s="369"/>
      <c r="F216" s="369"/>
      <c r="G216" s="369"/>
      <c r="H216" s="369"/>
      <c r="I216" s="369"/>
      <c r="J216" s="369"/>
      <c r="K216" s="370"/>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2. - Západní strana + dok...</vt:lpstr>
      <vt:lpstr>VON - Vedlejší a ostatní ...</vt:lpstr>
      <vt:lpstr>Pokyny pro vyplnění</vt:lpstr>
      <vt:lpstr>'2. - Západní strana + dok...'!Názvy_tisku</vt:lpstr>
      <vt:lpstr>'Rekapitulace stavby'!Názvy_tisku</vt:lpstr>
      <vt:lpstr>'VON - Vedlejší a ostatní ...'!Názvy_tisku</vt:lpstr>
      <vt:lpstr>'2. - Západní strana + dok...'!Oblast_tisku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2017-05-03T07:23:36Z</dcterms:created>
  <dcterms:modified xsi:type="dcterms:W3CDTF">2017-05-03T07:23:41Z</dcterms:modified>
</cp:coreProperties>
</file>