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735" activeTab="0"/>
  </bookViews>
  <sheets>
    <sheet name="Cenová nabídka" sheetId="1" r:id="rId1"/>
  </sheets>
  <definedNames>
    <definedName name="_1.PP_tabulka_místností_1" localSheetId="0">'Cenová nabídka'!$C$1041:$E$1146</definedName>
  </definedNames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name="1.PP tabulka místností12" type="6" refreshedVersion="3" background="1" saveData="1">
    <textPr sourceFile="C:\Documents and Settings\Administrator\Dokumenty\korch\ZÁLOHA PC Korch\REVIT projekty 2013\Nemocnice Klatovy rekonstrukce\Exporty\06.11.13 tabulky do Excelu\1.PP tabulka místností.txt" decimal="," thousands=" 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<sst xmlns="http://schemas.openxmlformats.org/spreadsheetml/2006/main" count="114" uniqueCount="46">
  <si>
    <t>Oddělení</t>
  </si>
  <si>
    <t xml:space="preserve">Cena za odd. </t>
  </si>
  <si>
    <t>Cena za odd.</t>
  </si>
  <si>
    <t>m2</t>
  </si>
  <si>
    <t>míst.</t>
  </si>
  <si>
    <t>kč/m2/měsíc</t>
  </si>
  <si>
    <t>Kč/m2/den</t>
  </si>
  <si>
    <t>hodiny</t>
  </si>
  <si>
    <t>kč/hod/měsíc</t>
  </si>
  <si>
    <t>Kč/hod/den</t>
  </si>
  <si>
    <t>za den</t>
  </si>
  <si>
    <t>za měsíc</t>
  </si>
  <si>
    <t>Administrativa</t>
  </si>
  <si>
    <t>Cena za nemocnici za den</t>
  </si>
  <si>
    <t>Cena za nemocnici za měsíc bez DPH</t>
  </si>
  <si>
    <t>Modelový měsíc má</t>
  </si>
  <si>
    <t>dnů</t>
  </si>
  <si>
    <t>Zázemí ARO</t>
  </si>
  <si>
    <t>Dětské oddělení</t>
  </si>
  <si>
    <t>Operační sály gynekologie</t>
  </si>
  <si>
    <t>Chirurgické oddělení</t>
  </si>
  <si>
    <t>Chirurgie JIP</t>
  </si>
  <si>
    <t>Operační sály chirurgie</t>
  </si>
  <si>
    <t>Interní oddělení</t>
  </si>
  <si>
    <t>Interna JIP</t>
  </si>
  <si>
    <t>Kuchyně</t>
  </si>
  <si>
    <t>Lékárna</t>
  </si>
  <si>
    <t>Oddělení sociální péče</t>
  </si>
  <si>
    <t>LNP</t>
  </si>
  <si>
    <t>Novorozenci</t>
  </si>
  <si>
    <t>OKBH</t>
  </si>
  <si>
    <t>Prádelna</t>
  </si>
  <si>
    <t>RHC</t>
  </si>
  <si>
    <t>RTG</t>
  </si>
  <si>
    <t>Společné prostory</t>
  </si>
  <si>
    <t>Dispečink</t>
  </si>
  <si>
    <t>Ambulantní trakt - společné prostory</t>
  </si>
  <si>
    <t>Ambulantní trakt - ambulance</t>
  </si>
  <si>
    <t>Gynekologicko-porodnické oddělení</t>
  </si>
  <si>
    <t>Cena za nemocnici za rok 2018 bez DPH</t>
  </si>
  <si>
    <t>Cena za nemocnici za rok 2018 vč. DPH</t>
  </si>
  <si>
    <t>Modelový rok  má</t>
  </si>
  <si>
    <t>Cena za nemocnici celkem za 4 roky bez DPH</t>
  </si>
  <si>
    <t>Cena za nemocnici celkem za 4 roky s DPH</t>
  </si>
  <si>
    <t>Příloha č.3 Technická specifikace/ Cenová nabídka - pravidelný  úklid</t>
  </si>
  <si>
    <t>Dodavatel vyplní do zeleného pole cenu za m2 za měsíc a u kategorie 5 za 1 hodinu.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</si>
</sst>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Border="1" applyProtection="1">
      <protection/>
    </xf>
    <xf numFmtId="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Protection="1">
      <protection/>
    </xf>
    <xf numFmtId="0" fontId="2" fillId="0" borderId="0" xfId="0" applyFont="1" applyFill="1" applyBorder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/>
      <protection/>
    </xf>
    <xf numFmtId="1" fontId="3" fillId="2" borderId="2" xfId="0" applyNumberFormat="1" applyFont="1" applyFill="1" applyBorder="1" applyAlignment="1" applyProtection="1">
      <alignment horizontal="center"/>
      <protection/>
    </xf>
    <xf numFmtId="1" fontId="3" fillId="0" borderId="2" xfId="0" applyNumberFormat="1" applyFont="1" applyBorder="1" applyAlignment="1" applyProtection="1">
      <alignment horizontal="center"/>
      <protection/>
    </xf>
    <xf numFmtId="0" fontId="3" fillId="0" borderId="0" xfId="0" applyFont="1" applyBorder="1" applyProtection="1">
      <protection/>
    </xf>
    <xf numFmtId="0" fontId="3" fillId="0" borderId="3" xfId="0" applyFont="1" applyBorder="1" applyAlignment="1" applyProtection="1">
      <alignment horizontal="center" vertical="center"/>
      <protection/>
    </xf>
    <xf numFmtId="4" fontId="4" fillId="0" borderId="3" xfId="0" applyNumberFormat="1" applyFont="1" applyBorder="1" applyAlignment="1" applyProtection="1">
      <alignment vertical="center"/>
      <protection/>
    </xf>
    <xf numFmtId="3" fontId="4" fillId="0" borderId="4" xfId="0" applyNumberFormat="1" applyFont="1" applyBorder="1" applyAlignment="1" applyProtection="1">
      <alignment horizontal="center" vertical="center"/>
      <protection/>
    </xf>
    <xf numFmtId="1" fontId="3" fillId="0" borderId="5" xfId="0" applyNumberFormat="1" applyFont="1" applyBorder="1" applyAlignment="1" applyProtection="1">
      <alignment horizontal="center"/>
      <protection/>
    </xf>
    <xf numFmtId="1" fontId="3" fillId="0" borderId="3" xfId="0" applyNumberFormat="1" applyFont="1" applyBorder="1" applyAlignment="1" applyProtection="1">
      <alignment horizontal="center"/>
      <protection/>
    </xf>
    <xf numFmtId="4" fontId="3" fillId="3" borderId="3" xfId="0" applyNumberFormat="1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Border="1" applyAlignment="1" applyProtection="1">
      <alignment horizontal="center"/>
      <protection/>
    </xf>
    <xf numFmtId="4" fontId="3" fillId="0" borderId="6" xfId="0" applyNumberFormat="1" applyFont="1" applyBorder="1" applyAlignment="1" applyProtection="1">
      <alignment vertical="center"/>
      <protection/>
    </xf>
    <xf numFmtId="1" fontId="3" fillId="0" borderId="7" xfId="0" applyNumberFormat="1" applyFont="1" applyBorder="1" applyAlignment="1" applyProtection="1">
      <alignment horizontal="center" vertical="center"/>
      <protection/>
    </xf>
    <xf numFmtId="1" fontId="3" fillId="0" borderId="6" xfId="0" applyNumberFormat="1" applyFont="1" applyBorder="1" applyAlignment="1" applyProtection="1">
      <alignment horizontal="center" vertical="center"/>
      <protection/>
    </xf>
    <xf numFmtId="4" fontId="3" fillId="4" borderId="6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vertical="center"/>
      <protection/>
    </xf>
    <xf numFmtId="164" fontId="3" fillId="0" borderId="6" xfId="0" applyNumberFormat="1" applyFont="1" applyBorder="1" applyAlignment="1" applyProtection="1">
      <alignment horizontal="center" vertical="center"/>
      <protection/>
    </xf>
    <xf numFmtId="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/>
    <xf numFmtId="4" fontId="2" fillId="0" borderId="9" xfId="0" applyNumberFormat="1" applyFont="1" applyBorder="1" applyProtection="1">
      <protection/>
    </xf>
    <xf numFmtId="3" fontId="2" fillId="3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9" xfId="20" applyNumberFormat="1" applyFont="1" applyBorder="1" applyAlignment="1" applyProtection="1">
      <alignment horizontal="center"/>
      <protection/>
    </xf>
    <xf numFmtId="4" fontId="2" fillId="3" borderId="9" xfId="20" applyNumberFormat="1" applyFont="1" applyFill="1" applyBorder="1" applyAlignment="1" applyProtection="1">
      <alignment horizontal="center"/>
      <protection/>
    </xf>
    <xf numFmtId="4" fontId="2" fillId="3" borderId="10" xfId="2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0" fontId="2" fillId="0" borderId="5" xfId="0" applyFont="1" applyBorder="1"/>
    <xf numFmtId="4" fontId="2" fillId="0" borderId="3" xfId="0" applyNumberFormat="1" applyFont="1" applyBorder="1" applyProtection="1">
      <protection/>
    </xf>
    <xf numFmtId="3" fontId="2" fillId="3" borderId="3" xfId="0" applyNumberFormat="1" applyFont="1" applyFill="1" applyBorder="1" applyAlignment="1" applyProtection="1">
      <alignment/>
      <protection/>
    </xf>
    <xf numFmtId="4" fontId="2" fillId="0" borderId="3" xfId="0" applyNumberFormat="1" applyFont="1" applyBorder="1" applyAlignment="1" applyProtection="1">
      <alignment/>
      <protection/>
    </xf>
    <xf numFmtId="1" fontId="2" fillId="0" borderId="4" xfId="0" applyNumberFormat="1" applyFont="1" applyBorder="1" applyAlignment="1" applyProtection="1">
      <alignment horizontal="center"/>
      <protection/>
    </xf>
    <xf numFmtId="1" fontId="2" fillId="0" borderId="3" xfId="20" applyNumberFormat="1" applyFont="1" applyBorder="1" applyAlignment="1" applyProtection="1">
      <alignment horizontal="center"/>
      <protection/>
    </xf>
    <xf numFmtId="4" fontId="2" fillId="3" borderId="3" xfId="2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4" fontId="3" fillId="3" borderId="12" xfId="20" applyNumberFormat="1" applyFont="1" applyFill="1" applyBorder="1" applyAlignment="1" applyProtection="1">
      <alignment/>
      <protection/>
    </xf>
    <xf numFmtId="3" fontId="2" fillId="3" borderId="12" xfId="0" applyNumberFormat="1" applyFont="1" applyFill="1" applyBorder="1" applyAlignment="1" applyProtection="1">
      <alignment/>
      <protection/>
    </xf>
    <xf numFmtId="43" fontId="3" fillId="0" borderId="12" xfId="20" applyFont="1" applyBorder="1" applyAlignment="1" applyProtection="1">
      <alignment/>
      <protection/>
    </xf>
    <xf numFmtId="43" fontId="3" fillId="0" borderId="13" xfId="20" applyFont="1" applyBorder="1" applyAlignment="1" applyProtection="1">
      <alignment horizontal="center"/>
      <protection/>
    </xf>
    <xf numFmtId="43" fontId="3" fillId="0" borderId="11" xfId="20" applyFont="1" applyBorder="1" applyAlignment="1" applyProtection="1">
      <alignment horizontal="center"/>
      <protection/>
    </xf>
    <xf numFmtId="43" fontId="3" fillId="0" borderId="12" xfId="20" applyFont="1" applyBorder="1" applyAlignment="1" applyProtection="1">
      <alignment horizontal="center"/>
      <protection/>
    </xf>
    <xf numFmtId="4" fontId="3" fillId="3" borderId="12" xfId="20" applyNumberFormat="1" applyFont="1" applyFill="1" applyBorder="1" applyAlignment="1" applyProtection="1">
      <alignment horizontal="center"/>
      <protection/>
    </xf>
    <xf numFmtId="4" fontId="3" fillId="3" borderId="13" xfId="2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1" fontId="2" fillId="0" borderId="12" xfId="20" applyNumberFormat="1" applyFont="1" applyBorder="1" applyAlignment="1" applyProtection="1">
      <alignment horizontal="center"/>
      <protection/>
    </xf>
    <xf numFmtId="43" fontId="3" fillId="0" borderId="11" xfId="20" applyFont="1" applyFill="1" applyBorder="1" applyAlignment="1" applyProtection="1">
      <alignment horizontal="center"/>
      <protection/>
    </xf>
    <xf numFmtId="43" fontId="3" fillId="0" borderId="12" xfId="20" applyFont="1" applyFill="1" applyBorder="1" applyAlignment="1" applyProtection="1">
      <alignment horizontal="center"/>
      <protection/>
    </xf>
    <xf numFmtId="4" fontId="3" fillId="3" borderId="0" xfId="20" applyNumberFormat="1" applyFont="1" applyFill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Protection="1">
      <protection/>
    </xf>
    <xf numFmtId="4" fontId="3" fillId="3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Protection="1">
      <protection/>
    </xf>
    <xf numFmtId="2" fontId="2" fillId="0" borderId="0" xfId="0" applyNumberFormat="1" applyFont="1" applyFill="1" applyBorder="1" applyAlignment="1">
      <alignment vertical="center"/>
    </xf>
    <xf numFmtId="0" fontId="6" fillId="0" borderId="0" xfId="0" applyFont="1" applyBorder="1" applyProtection="1">
      <protection/>
    </xf>
    <xf numFmtId="2" fontId="2" fillId="0" borderId="5" xfId="0" applyNumberFormat="1" applyFont="1" applyBorder="1" applyAlignment="1" applyProtection="1">
      <alignment horizontal="center"/>
      <protection/>
    </xf>
    <xf numFmtId="2" fontId="2" fillId="0" borderId="8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2" fontId="3" fillId="0" borderId="0" xfId="0" applyNumberFormat="1" applyFont="1" applyBorder="1" applyProtection="1">
      <protection/>
    </xf>
    <xf numFmtId="1" fontId="2" fillId="0" borderId="0" xfId="0" applyNumberFormat="1" applyFont="1" applyBorder="1" applyProtection="1">
      <protection/>
    </xf>
    <xf numFmtId="2" fontId="3" fillId="0" borderId="14" xfId="0" applyNumberFormat="1" applyFont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Protection="1">
      <protection/>
    </xf>
    <xf numFmtId="0" fontId="9" fillId="0" borderId="0" xfId="0" applyFont="1" applyBorder="1" applyProtection="1">
      <protection/>
    </xf>
    <xf numFmtId="0" fontId="7" fillId="3" borderId="0" xfId="0" applyFont="1" applyFill="1" applyBorder="1" applyAlignment="1" applyProtection="1">
      <alignment horizontal="left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" xfId="0" applyNumberFormat="1" applyFont="1" applyBorder="1" applyAlignment="1" applyProtection="1">
      <alignment horizontal="center"/>
      <protection/>
    </xf>
    <xf numFmtId="1" fontId="3" fillId="2" borderId="15" xfId="0" applyNumberFormat="1" applyFont="1" applyFill="1" applyBorder="1" applyAlignment="1" applyProtection="1">
      <alignment horizontal="center"/>
      <protection/>
    </xf>
    <xf numFmtId="1" fontId="3" fillId="2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64" fontId="3" fillId="4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1.PP tabulka místností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"/>
  <sheetViews>
    <sheetView tabSelected="1" zoomScale="85" zoomScaleNormal="85" workbookViewId="0" topLeftCell="A1">
      <pane xSplit="5" topLeftCell="F1" activePane="topRight" state="frozen"/>
      <selection pane="topRight" activeCell="W18" sqref="W18"/>
    </sheetView>
  </sheetViews>
  <sheetFormatPr defaultColWidth="10.8515625" defaultRowHeight="15"/>
  <cols>
    <col min="1" max="1" width="32.140625" style="1" customWidth="1"/>
    <col min="2" max="2" width="11.140625" style="1" bestFit="1" customWidth="1"/>
    <col min="3" max="3" width="12.57421875" style="1" customWidth="1"/>
    <col min="4" max="4" width="11.421875" style="2" bestFit="1" customWidth="1"/>
    <col min="5" max="5" width="8.00390625" style="3" bestFit="1" customWidth="1"/>
    <col min="6" max="6" width="8.28125" style="5" customWidth="1"/>
    <col min="7" max="7" width="5.00390625" style="6" bestFit="1" customWidth="1"/>
    <col min="8" max="8" width="11.57421875" style="4" bestFit="1" customWidth="1"/>
    <col min="9" max="9" width="10.28125" style="4" bestFit="1" customWidth="1"/>
    <col min="10" max="10" width="10.421875" style="5" bestFit="1" customWidth="1"/>
    <col min="11" max="11" width="5.00390625" style="6" bestFit="1" customWidth="1"/>
    <col min="12" max="12" width="11.57421875" style="4" bestFit="1" customWidth="1"/>
    <col min="13" max="13" width="10.28125" style="4" bestFit="1" customWidth="1"/>
    <col min="14" max="14" width="6.7109375" style="5" bestFit="1" customWidth="1"/>
    <col min="15" max="15" width="5.00390625" style="6" bestFit="1" customWidth="1"/>
    <col min="16" max="16" width="11.57421875" style="4" bestFit="1" customWidth="1"/>
    <col min="17" max="17" width="10.28125" style="4" bestFit="1" customWidth="1"/>
    <col min="18" max="18" width="10.421875" style="5" bestFit="1" customWidth="1"/>
    <col min="19" max="19" width="5.00390625" style="6" bestFit="1" customWidth="1"/>
    <col min="20" max="20" width="11.57421875" style="4" bestFit="1" customWidth="1"/>
    <col min="21" max="21" width="10.28125" style="4" bestFit="1" customWidth="1"/>
    <col min="22" max="22" width="10.421875" style="5" bestFit="1" customWidth="1"/>
    <col min="23" max="23" width="6.7109375" style="5" customWidth="1"/>
    <col min="24" max="24" width="5.00390625" style="6" bestFit="1" customWidth="1"/>
    <col min="25" max="25" width="12.140625" style="4" bestFit="1" customWidth="1"/>
    <col min="26" max="26" width="10.7109375" style="4" bestFit="1" customWidth="1"/>
    <col min="27" max="27" width="7.7109375" style="5" bestFit="1" customWidth="1"/>
    <col min="28" max="28" width="5.00390625" style="6" bestFit="1" customWidth="1"/>
    <col min="29" max="29" width="11.57421875" style="4" bestFit="1" customWidth="1"/>
    <col min="30" max="30" width="10.28125" style="4" bestFit="1" customWidth="1"/>
    <col min="31" max="31" width="10.421875" style="5" bestFit="1" customWidth="1"/>
    <col min="32" max="32" width="5.00390625" style="6" bestFit="1" customWidth="1"/>
    <col min="33" max="33" width="11.57421875" style="4" bestFit="1" customWidth="1"/>
    <col min="34" max="34" width="10.28125" style="4" bestFit="1" customWidth="1"/>
    <col min="35" max="35" width="5.7109375" style="5" bestFit="1" customWidth="1"/>
    <col min="36" max="36" width="5.00390625" style="6" bestFit="1" customWidth="1"/>
    <col min="37" max="37" width="11.57421875" style="4" bestFit="1" customWidth="1"/>
    <col min="38" max="38" width="10.28125" style="4" bestFit="1" customWidth="1"/>
    <col min="39" max="39" width="10.421875" style="5" bestFit="1" customWidth="1"/>
    <col min="40" max="40" width="5.00390625" style="6" bestFit="1" customWidth="1"/>
    <col min="41" max="41" width="11.57421875" style="4" bestFit="1" customWidth="1"/>
    <col min="42" max="42" width="10.28125" style="4" bestFit="1" customWidth="1"/>
    <col min="43" max="43" width="6.7109375" style="5" bestFit="1" customWidth="1"/>
    <col min="44" max="44" width="5.00390625" style="6" bestFit="1" customWidth="1"/>
    <col min="45" max="45" width="11.57421875" style="4" bestFit="1" customWidth="1"/>
    <col min="46" max="46" width="10.28125" style="4" bestFit="1" customWidth="1"/>
    <col min="47" max="47" width="6.7109375" style="5" bestFit="1" customWidth="1"/>
    <col min="48" max="48" width="5.00390625" style="6" bestFit="1" customWidth="1"/>
    <col min="49" max="49" width="11.57421875" style="4" bestFit="1" customWidth="1"/>
    <col min="50" max="50" width="10.7109375" style="4" bestFit="1" customWidth="1"/>
    <col min="51" max="51" width="10.421875" style="5" bestFit="1" customWidth="1"/>
    <col min="52" max="52" width="5.00390625" style="6" bestFit="1" customWidth="1"/>
    <col min="53" max="53" width="11.57421875" style="4" bestFit="1" customWidth="1"/>
    <col min="54" max="54" width="10.28125" style="4" bestFit="1" customWidth="1"/>
    <col min="55" max="55" width="6.7109375" style="5" bestFit="1" customWidth="1"/>
    <col min="56" max="56" width="5.00390625" style="6" bestFit="1" customWidth="1"/>
    <col min="57" max="57" width="11.57421875" style="4" bestFit="1" customWidth="1"/>
    <col min="58" max="58" width="10.28125" style="4" bestFit="1" customWidth="1"/>
    <col min="59" max="59" width="5.7109375" style="5" bestFit="1" customWidth="1"/>
    <col min="60" max="60" width="5.00390625" style="6" bestFit="1" customWidth="1"/>
    <col min="61" max="61" width="11.57421875" style="4" bestFit="1" customWidth="1"/>
    <col min="62" max="62" width="10.28125" style="4" bestFit="1" customWidth="1"/>
    <col min="63" max="63" width="6.7109375" style="5" bestFit="1" customWidth="1"/>
    <col min="64" max="64" width="5.00390625" style="6" bestFit="1" customWidth="1"/>
    <col min="65" max="65" width="11.57421875" style="4" bestFit="1" customWidth="1"/>
    <col min="66" max="66" width="10.28125" style="4" bestFit="1" customWidth="1"/>
    <col min="67" max="67" width="6.7109375" style="5" bestFit="1" customWidth="1"/>
    <col min="68" max="68" width="5.00390625" style="6" bestFit="1" customWidth="1"/>
    <col min="69" max="69" width="11.57421875" style="4" bestFit="1" customWidth="1"/>
    <col min="70" max="70" width="10.28125" style="4" bestFit="1" customWidth="1"/>
    <col min="71" max="71" width="6.7109375" style="6" bestFit="1" customWidth="1"/>
    <col min="72" max="72" width="5.00390625" style="6" bestFit="1" customWidth="1"/>
    <col min="73" max="73" width="11.57421875" style="7" bestFit="1" customWidth="1"/>
    <col min="74" max="74" width="10.28125" style="7" bestFit="1" customWidth="1"/>
    <col min="75" max="75" width="6.7109375" style="5" bestFit="1" customWidth="1"/>
    <col min="76" max="76" width="5.00390625" style="6" bestFit="1" customWidth="1"/>
    <col min="77" max="77" width="11.57421875" style="4" bestFit="1" customWidth="1"/>
    <col min="78" max="78" width="10.28125" style="4" bestFit="1" customWidth="1"/>
    <col min="79" max="16384" width="10.8515625" style="8" customWidth="1"/>
  </cols>
  <sheetData>
    <row r="1" spans="1:15" ht="15.75">
      <c r="A1" s="85" t="s">
        <v>44</v>
      </c>
      <c r="B1" s="86"/>
      <c r="F1" s="94" t="s">
        <v>45</v>
      </c>
      <c r="G1" s="94"/>
      <c r="H1" s="94"/>
      <c r="I1" s="94"/>
      <c r="J1" s="94"/>
      <c r="K1" s="94"/>
      <c r="L1" s="94"/>
      <c r="M1" s="94"/>
      <c r="N1" s="94"/>
      <c r="O1" s="94"/>
    </row>
    <row r="2" ht="13.5" thickBot="1"/>
    <row r="3" spans="1:78" s="14" customFormat="1" ht="15" customHeight="1">
      <c r="A3" s="95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90">
        <v>1</v>
      </c>
      <c r="G3" s="91"/>
      <c r="H3" s="91"/>
      <c r="I3" s="12"/>
      <c r="J3" s="88">
        <v>2</v>
      </c>
      <c r="K3" s="89"/>
      <c r="L3" s="89"/>
      <c r="M3" s="13"/>
      <c r="N3" s="90">
        <v>3</v>
      </c>
      <c r="O3" s="91"/>
      <c r="P3" s="91"/>
      <c r="Q3" s="12"/>
      <c r="R3" s="88">
        <v>4</v>
      </c>
      <c r="S3" s="89"/>
      <c r="T3" s="89"/>
      <c r="U3" s="13"/>
      <c r="V3" s="90">
        <v>5</v>
      </c>
      <c r="W3" s="91"/>
      <c r="X3" s="91"/>
      <c r="Y3" s="91"/>
      <c r="Z3" s="12"/>
      <c r="AA3" s="88">
        <v>6</v>
      </c>
      <c r="AB3" s="89"/>
      <c r="AC3" s="89"/>
      <c r="AD3" s="13"/>
      <c r="AE3" s="90">
        <v>7</v>
      </c>
      <c r="AF3" s="91"/>
      <c r="AG3" s="91"/>
      <c r="AH3" s="12"/>
      <c r="AI3" s="88">
        <v>8</v>
      </c>
      <c r="AJ3" s="89"/>
      <c r="AK3" s="89"/>
      <c r="AL3" s="13"/>
      <c r="AM3" s="90">
        <v>9</v>
      </c>
      <c r="AN3" s="91"/>
      <c r="AO3" s="91"/>
      <c r="AP3" s="12"/>
      <c r="AQ3" s="88">
        <v>10</v>
      </c>
      <c r="AR3" s="89"/>
      <c r="AS3" s="89"/>
      <c r="AT3" s="13"/>
      <c r="AU3" s="90">
        <v>11</v>
      </c>
      <c r="AV3" s="91"/>
      <c r="AW3" s="91"/>
      <c r="AX3" s="12"/>
      <c r="AY3" s="88">
        <v>12</v>
      </c>
      <c r="AZ3" s="89"/>
      <c r="BA3" s="89"/>
      <c r="BB3" s="13"/>
      <c r="BC3" s="90">
        <v>13</v>
      </c>
      <c r="BD3" s="91"/>
      <c r="BE3" s="91"/>
      <c r="BF3" s="12"/>
      <c r="BG3" s="88">
        <v>14</v>
      </c>
      <c r="BH3" s="89"/>
      <c r="BI3" s="89"/>
      <c r="BJ3" s="13"/>
      <c r="BK3" s="90">
        <v>15</v>
      </c>
      <c r="BL3" s="91"/>
      <c r="BM3" s="91"/>
      <c r="BN3" s="12"/>
      <c r="BO3" s="88">
        <v>16</v>
      </c>
      <c r="BP3" s="89"/>
      <c r="BQ3" s="89"/>
      <c r="BR3" s="13"/>
      <c r="BS3" s="90">
        <v>17</v>
      </c>
      <c r="BT3" s="91"/>
      <c r="BU3" s="91"/>
      <c r="BV3" s="12"/>
      <c r="BW3" s="88">
        <v>18</v>
      </c>
      <c r="BX3" s="89"/>
      <c r="BY3" s="89"/>
      <c r="BZ3" s="13"/>
    </row>
    <row r="4" spans="1:78" s="14" customFormat="1" ht="16.5" customHeight="1">
      <c r="A4" s="96"/>
      <c r="B4" s="15"/>
      <c r="C4" s="15"/>
      <c r="D4" s="16">
        <f>SUM(BW5+BS5+BO5+BK5+BG5+BC5+AY5+AU5+AQ5+AM5+AI5+AE5+AA5+V5+R5+N5+J5+F5)</f>
        <v>8483.5</v>
      </c>
      <c r="E4" s="17"/>
      <c r="F4" s="18" t="s">
        <v>3</v>
      </c>
      <c r="G4" s="19" t="s">
        <v>4</v>
      </c>
      <c r="H4" s="20" t="s">
        <v>5</v>
      </c>
      <c r="I4" s="21" t="s">
        <v>6</v>
      </c>
      <c r="J4" s="18" t="s">
        <v>3</v>
      </c>
      <c r="K4" s="19" t="s">
        <v>4</v>
      </c>
      <c r="L4" s="20" t="s">
        <v>5</v>
      </c>
      <c r="M4" s="21" t="s">
        <v>6</v>
      </c>
      <c r="N4" s="18" t="s">
        <v>3</v>
      </c>
      <c r="O4" s="19" t="s">
        <v>4</v>
      </c>
      <c r="P4" s="20" t="s">
        <v>5</v>
      </c>
      <c r="Q4" s="21" t="s">
        <v>6</v>
      </c>
      <c r="R4" s="18" t="s">
        <v>3</v>
      </c>
      <c r="S4" s="19" t="s">
        <v>4</v>
      </c>
      <c r="T4" s="20" t="s">
        <v>5</v>
      </c>
      <c r="U4" s="21" t="s">
        <v>6</v>
      </c>
      <c r="V4" s="18" t="s">
        <v>3</v>
      </c>
      <c r="W4" s="19" t="s">
        <v>7</v>
      </c>
      <c r="X4" s="19" t="s">
        <v>4</v>
      </c>
      <c r="Y4" s="20" t="s">
        <v>8</v>
      </c>
      <c r="Z4" s="21" t="s">
        <v>9</v>
      </c>
      <c r="AA4" s="18" t="s">
        <v>3</v>
      </c>
      <c r="AB4" s="19" t="s">
        <v>4</v>
      </c>
      <c r="AC4" s="20" t="s">
        <v>5</v>
      </c>
      <c r="AD4" s="21" t="s">
        <v>6</v>
      </c>
      <c r="AE4" s="18" t="s">
        <v>3</v>
      </c>
      <c r="AF4" s="19" t="s">
        <v>4</v>
      </c>
      <c r="AG4" s="20" t="s">
        <v>5</v>
      </c>
      <c r="AH4" s="21">
        <v>0</v>
      </c>
      <c r="AI4" s="18" t="s">
        <v>3</v>
      </c>
      <c r="AJ4" s="19" t="s">
        <v>4</v>
      </c>
      <c r="AK4" s="20" t="s">
        <v>5</v>
      </c>
      <c r="AL4" s="21" t="s">
        <v>6</v>
      </c>
      <c r="AM4" s="18" t="s">
        <v>3</v>
      </c>
      <c r="AN4" s="19" t="s">
        <v>4</v>
      </c>
      <c r="AO4" s="20" t="s">
        <v>5</v>
      </c>
      <c r="AP4" s="21" t="s">
        <v>6</v>
      </c>
      <c r="AQ4" s="18" t="s">
        <v>3</v>
      </c>
      <c r="AR4" s="19" t="s">
        <v>4</v>
      </c>
      <c r="AS4" s="20" t="s">
        <v>5</v>
      </c>
      <c r="AT4" s="21" t="s">
        <v>6</v>
      </c>
      <c r="AU4" s="18" t="s">
        <v>3</v>
      </c>
      <c r="AV4" s="19" t="s">
        <v>4</v>
      </c>
      <c r="AW4" s="20" t="s">
        <v>5</v>
      </c>
      <c r="AX4" s="21" t="s">
        <v>6</v>
      </c>
      <c r="AY4" s="18" t="s">
        <v>3</v>
      </c>
      <c r="AZ4" s="19" t="s">
        <v>4</v>
      </c>
      <c r="BA4" s="20" t="s">
        <v>5</v>
      </c>
      <c r="BB4" s="21" t="s">
        <v>6</v>
      </c>
      <c r="BC4" s="18" t="s">
        <v>3</v>
      </c>
      <c r="BD4" s="19" t="s">
        <v>4</v>
      </c>
      <c r="BE4" s="20" t="s">
        <v>5</v>
      </c>
      <c r="BF4" s="21" t="s">
        <v>6</v>
      </c>
      <c r="BG4" s="18" t="s">
        <v>3</v>
      </c>
      <c r="BH4" s="19" t="s">
        <v>4</v>
      </c>
      <c r="BI4" s="20" t="s">
        <v>5</v>
      </c>
      <c r="BJ4" s="21" t="s">
        <v>6</v>
      </c>
      <c r="BK4" s="18" t="s">
        <v>3</v>
      </c>
      <c r="BL4" s="19" t="s">
        <v>4</v>
      </c>
      <c r="BM4" s="20" t="s">
        <v>5</v>
      </c>
      <c r="BN4" s="21" t="s">
        <v>6</v>
      </c>
      <c r="BO4" s="18" t="s">
        <v>3</v>
      </c>
      <c r="BP4" s="19" t="s">
        <v>4</v>
      </c>
      <c r="BQ4" s="20" t="s">
        <v>5</v>
      </c>
      <c r="BR4" s="21" t="s">
        <v>6</v>
      </c>
      <c r="BS4" s="18" t="s">
        <v>3</v>
      </c>
      <c r="BT4" s="19" t="s">
        <v>4</v>
      </c>
      <c r="BU4" s="20" t="s">
        <v>5</v>
      </c>
      <c r="BV4" s="21" t="s">
        <v>6</v>
      </c>
      <c r="BW4" s="18" t="s">
        <v>3</v>
      </c>
      <c r="BX4" s="19" t="s">
        <v>4</v>
      </c>
      <c r="BY4" s="20" t="s">
        <v>5</v>
      </c>
      <c r="BZ4" s="21" t="s">
        <v>6</v>
      </c>
    </row>
    <row r="5" spans="1:78" s="14" customFormat="1" ht="13.5" thickBot="1">
      <c r="A5" s="97"/>
      <c r="B5" s="22" t="s">
        <v>10</v>
      </c>
      <c r="C5" s="22" t="s">
        <v>11</v>
      </c>
      <c r="D5" s="23">
        <f>SUM(D6:D28)</f>
        <v>8483.499999999998</v>
      </c>
      <c r="E5" s="24">
        <f>SUM(E6:E28)</f>
        <v>543</v>
      </c>
      <c r="F5" s="82">
        <f>SUM(F6:F28)</f>
        <v>1444.45</v>
      </c>
      <c r="G5" s="25">
        <f>SUM(G6:G28)</f>
        <v>70</v>
      </c>
      <c r="H5" s="26"/>
      <c r="I5" s="27">
        <f>H5/30.5</f>
        <v>0</v>
      </c>
      <c r="J5" s="82">
        <f>SUM(J6:J28)</f>
        <v>913.34</v>
      </c>
      <c r="K5" s="25">
        <f>SUM(K6:K28)</f>
        <v>66</v>
      </c>
      <c r="L5" s="26"/>
      <c r="M5" s="27">
        <f>L5/30.5</f>
        <v>0</v>
      </c>
      <c r="N5" s="82">
        <f>SUM(N6:N28)</f>
        <v>146.5</v>
      </c>
      <c r="O5" s="25">
        <f>SUM(O6:O28)</f>
        <v>7</v>
      </c>
      <c r="P5" s="26"/>
      <c r="Q5" s="27">
        <f>P5/30.5</f>
        <v>0</v>
      </c>
      <c r="R5" s="82">
        <f>SUM(R6:R28)</f>
        <v>836.24</v>
      </c>
      <c r="S5" s="25">
        <f>SUM(S6:S28)</f>
        <v>47</v>
      </c>
      <c r="T5" s="26"/>
      <c r="U5" s="27">
        <f>T5/30.5</f>
        <v>0</v>
      </c>
      <c r="V5" s="82">
        <f>SUM(V6:V28)</f>
        <v>339.2</v>
      </c>
      <c r="W5" s="28"/>
      <c r="X5" s="25">
        <f>SUM(X6:X28)</f>
        <v>23</v>
      </c>
      <c r="Y5" s="29"/>
      <c r="Z5" s="27"/>
      <c r="AA5" s="84">
        <f>SUM(AA6:AA28)</f>
        <v>2399.24</v>
      </c>
      <c r="AB5" s="30">
        <f>SUM(AB6:AB28)</f>
        <v>60</v>
      </c>
      <c r="AC5" s="26"/>
      <c r="AD5" s="27">
        <f>AC5/30.5</f>
        <v>0</v>
      </c>
      <c r="AE5" s="84">
        <f>SUM(AE6:AE28)</f>
        <v>570.8100000000001</v>
      </c>
      <c r="AF5" s="30">
        <f>SUM(AF6:AF28)</f>
        <v>142</v>
      </c>
      <c r="AG5" s="26"/>
      <c r="AH5" s="27">
        <v>0</v>
      </c>
      <c r="AI5" s="84">
        <f>SUM(AI6:AI28)</f>
        <v>10</v>
      </c>
      <c r="AJ5" s="30">
        <f>SUM(AJ6:AJ28)</f>
        <v>4</v>
      </c>
      <c r="AK5" s="26"/>
      <c r="AL5" s="27">
        <f>AK5/30.5</f>
        <v>0</v>
      </c>
      <c r="AM5" s="84">
        <f>SUM(AM6:AM28)</f>
        <v>64.37</v>
      </c>
      <c r="AN5" s="30">
        <f>SUM(AN6:AN28)</f>
        <v>1</v>
      </c>
      <c r="AO5" s="26"/>
      <c r="AP5" s="27">
        <f>AO5/30.5</f>
        <v>0</v>
      </c>
      <c r="AQ5" s="84">
        <f>SUM(AQ6:AQ28)</f>
        <v>106.80000000000001</v>
      </c>
      <c r="AR5" s="30">
        <f>SUM(AR6:AR28)</f>
        <v>11</v>
      </c>
      <c r="AS5" s="26"/>
      <c r="AT5" s="27">
        <f>AS5/30.5</f>
        <v>0</v>
      </c>
      <c r="AU5" s="84">
        <f>SUM(AU6:AU28)</f>
        <v>129.82</v>
      </c>
      <c r="AV5" s="30">
        <f>SUM(AV6:AV28)</f>
        <v>7</v>
      </c>
      <c r="AW5" s="26"/>
      <c r="AX5" s="27">
        <f>AW5/30.5</f>
        <v>0</v>
      </c>
      <c r="AY5" s="84">
        <f>SUM(AY6:AY28)</f>
        <v>358.7</v>
      </c>
      <c r="AZ5" s="30">
        <f>SUM(AZ6:AZ28)</f>
        <v>31</v>
      </c>
      <c r="BA5" s="26"/>
      <c r="BB5" s="27">
        <f>BA5/30.5</f>
        <v>0</v>
      </c>
      <c r="BC5" s="84">
        <f>SUM(BC6:BC28)</f>
        <v>245.2</v>
      </c>
      <c r="BD5" s="30">
        <f>SUM(BD6:BD28)</f>
        <v>17</v>
      </c>
      <c r="BE5" s="26"/>
      <c r="BF5" s="27">
        <f>BE5/30.5</f>
        <v>0</v>
      </c>
      <c r="BG5" s="84">
        <f>SUM(BG6:BG28)</f>
        <v>14.610000000000001</v>
      </c>
      <c r="BH5" s="30">
        <f>SUM(BH6:BH28)</f>
        <v>7</v>
      </c>
      <c r="BI5" s="26"/>
      <c r="BJ5" s="27">
        <f>BI5/30.5</f>
        <v>0</v>
      </c>
      <c r="BK5" s="84">
        <f>SUM(BK6:BK28)</f>
        <v>160.26</v>
      </c>
      <c r="BL5" s="30">
        <f>SUM(BL6:BL28)</f>
        <v>12</v>
      </c>
      <c r="BM5" s="26"/>
      <c r="BN5" s="27">
        <f>BM5/30.5</f>
        <v>0</v>
      </c>
      <c r="BO5" s="84">
        <f>SUM(BO6:BO28)</f>
        <v>212.45</v>
      </c>
      <c r="BP5" s="30">
        <f>SUM(BP6:BP28)</f>
        <v>18</v>
      </c>
      <c r="BQ5" s="26"/>
      <c r="BR5" s="27">
        <f>BQ5/30.5</f>
        <v>0</v>
      </c>
      <c r="BS5" s="84">
        <f>SUM(BS6:BS28)</f>
        <v>163.3</v>
      </c>
      <c r="BT5" s="30">
        <f>SUM(BT6:BT28)</f>
        <v>6</v>
      </c>
      <c r="BU5" s="26"/>
      <c r="BV5" s="27">
        <f>BU5/30.5</f>
        <v>0</v>
      </c>
      <c r="BW5" s="84">
        <f>SUM(BW6:BW28)</f>
        <v>368.21</v>
      </c>
      <c r="BX5" s="30">
        <f>SUM(BX6:BX28)</f>
        <v>15</v>
      </c>
      <c r="BY5" s="26"/>
      <c r="BZ5" s="27">
        <f>BY5/30.5</f>
        <v>0</v>
      </c>
    </row>
    <row r="6" spans="1:80" s="1" customFormat="1" ht="15">
      <c r="A6" s="31" t="s">
        <v>12</v>
      </c>
      <c r="B6" s="32">
        <f aca="true" t="shared" si="0" ref="B6:B28">I6+M6+Q6+U6+Z6+AD6+AH6+AL6+AP6+AT6+AX6+BB6+BF6+BJ6+BN6+BR6+BV6</f>
        <v>0</v>
      </c>
      <c r="C6" s="33">
        <f aca="true" t="shared" si="1" ref="C6:C28">H6+L6+P6+T6+Y6+AC6+AG6+AK6+AO6+AS6+AW6+BA6+BE6+BI6+BM6+BQ6+BU6</f>
        <v>0</v>
      </c>
      <c r="D6" s="34">
        <v>553.98</v>
      </c>
      <c r="E6" s="35">
        <v>22</v>
      </c>
      <c r="F6" s="78">
        <v>0</v>
      </c>
      <c r="G6" s="36">
        <v>0</v>
      </c>
      <c r="H6" s="37">
        <f>H$5*F6</f>
        <v>0</v>
      </c>
      <c r="I6" s="38">
        <f>H6/30.5</f>
        <v>0</v>
      </c>
      <c r="J6" s="78">
        <v>0</v>
      </c>
      <c r="K6" s="36">
        <v>0</v>
      </c>
      <c r="L6" s="37">
        <f>L$5*J6</f>
        <v>0</v>
      </c>
      <c r="M6" s="38">
        <f>L6/30.5</f>
        <v>0</v>
      </c>
      <c r="N6" s="78">
        <v>0</v>
      </c>
      <c r="O6" s="36">
        <v>0</v>
      </c>
      <c r="P6" s="37">
        <f>P$5*N6</f>
        <v>0</v>
      </c>
      <c r="Q6" s="38">
        <f>P6/30.5</f>
        <v>0</v>
      </c>
      <c r="R6" s="78">
        <v>276.98</v>
      </c>
      <c r="S6" s="36">
        <v>14</v>
      </c>
      <c r="T6" s="37">
        <f>T$5*R6</f>
        <v>0</v>
      </c>
      <c r="U6" s="38">
        <f>T6/30.5</f>
        <v>0</v>
      </c>
      <c r="V6" s="78">
        <v>0</v>
      </c>
      <c r="W6" s="39"/>
      <c r="X6" s="36">
        <v>0</v>
      </c>
      <c r="Y6" s="37">
        <f>Y$5*W6*30.5</f>
        <v>0</v>
      </c>
      <c r="Z6" s="38">
        <f>Y6/30.5</f>
        <v>0</v>
      </c>
      <c r="AA6" s="78">
        <v>192.9</v>
      </c>
      <c r="AB6" s="36">
        <v>3</v>
      </c>
      <c r="AC6" s="37">
        <f>AC$5*AA6</f>
        <v>0</v>
      </c>
      <c r="AD6" s="38">
        <f>AC6/30.5</f>
        <v>0</v>
      </c>
      <c r="AE6" s="78">
        <v>20.9</v>
      </c>
      <c r="AF6" s="36">
        <v>3</v>
      </c>
      <c r="AG6" s="37">
        <f>AG$5*AE6</f>
        <v>0</v>
      </c>
      <c r="AH6" s="38">
        <f>AG6/30.5</f>
        <v>0</v>
      </c>
      <c r="AI6" s="78">
        <v>0</v>
      </c>
      <c r="AJ6" s="36">
        <v>0</v>
      </c>
      <c r="AK6" s="37">
        <f>AK$5*AI6</f>
        <v>0</v>
      </c>
      <c r="AL6" s="38">
        <f>AK6/30.5</f>
        <v>0</v>
      </c>
      <c r="AM6" s="78">
        <v>0</v>
      </c>
      <c r="AN6" s="36">
        <v>0</v>
      </c>
      <c r="AO6" s="37">
        <f>AO$5*AM6</f>
        <v>0</v>
      </c>
      <c r="AP6" s="38">
        <f>AO6/30.5</f>
        <v>0</v>
      </c>
      <c r="AQ6" s="78">
        <v>0</v>
      </c>
      <c r="AR6" s="36">
        <v>0</v>
      </c>
      <c r="AS6" s="37">
        <f>AS$5*AQ6</f>
        <v>0</v>
      </c>
      <c r="AT6" s="38">
        <f>AS6/30.5</f>
        <v>0</v>
      </c>
      <c r="AU6" s="78">
        <v>0</v>
      </c>
      <c r="AV6" s="36">
        <v>0</v>
      </c>
      <c r="AW6" s="37">
        <f aca="true" t="shared" si="2" ref="AW6:AW28">AW$5*AU6</f>
        <v>0</v>
      </c>
      <c r="AX6" s="38">
        <f>AW6/30.5</f>
        <v>0</v>
      </c>
      <c r="AY6" s="78">
        <v>59.5</v>
      </c>
      <c r="AZ6" s="36">
        <v>1</v>
      </c>
      <c r="BA6" s="37">
        <f>BA$5*AY6</f>
        <v>0</v>
      </c>
      <c r="BB6" s="38">
        <f>BA6/30.5</f>
        <v>0</v>
      </c>
      <c r="BC6" s="78">
        <v>0</v>
      </c>
      <c r="BD6" s="36">
        <v>0</v>
      </c>
      <c r="BE6" s="37">
        <f>BC6*$BE$5</f>
        <v>0</v>
      </c>
      <c r="BF6" s="38">
        <f aca="true" t="shared" si="3" ref="BF6:BF28">BE6/30.5</f>
        <v>0</v>
      </c>
      <c r="BG6" s="78">
        <v>3.7</v>
      </c>
      <c r="BH6" s="36">
        <v>1</v>
      </c>
      <c r="BI6" s="37">
        <f>BI$5*BG6</f>
        <v>0</v>
      </c>
      <c r="BJ6" s="38">
        <f aca="true" t="shared" si="4" ref="BJ6:BJ28">BI6/30.5</f>
        <v>0</v>
      </c>
      <c r="BK6" s="78">
        <v>0</v>
      </c>
      <c r="BL6" s="36">
        <v>0</v>
      </c>
      <c r="BM6" s="37">
        <f>BM$5*BK6</f>
        <v>0</v>
      </c>
      <c r="BN6" s="38">
        <f aca="true" t="shared" si="5" ref="BN6:BN28">BM6/30.5</f>
        <v>0</v>
      </c>
      <c r="BO6" s="78">
        <v>0</v>
      </c>
      <c r="BP6" s="36">
        <v>0</v>
      </c>
      <c r="BQ6" s="37">
        <f>BQ$5*BO6</f>
        <v>0</v>
      </c>
      <c r="BR6" s="38">
        <f aca="true" t="shared" si="6" ref="BR6:BR28">BQ6/30.5</f>
        <v>0</v>
      </c>
      <c r="BS6" s="78">
        <v>0</v>
      </c>
      <c r="BT6" s="36">
        <v>0</v>
      </c>
      <c r="BU6" s="37">
        <f>BU$5*BS6</f>
        <v>0</v>
      </c>
      <c r="BV6" s="38">
        <f aca="true" t="shared" si="7" ref="BV6:BV28">BU6/30.5</f>
        <v>0</v>
      </c>
      <c r="BW6" s="78">
        <v>0</v>
      </c>
      <c r="BX6" s="36">
        <v>0</v>
      </c>
      <c r="BY6" s="37">
        <f>BY$5*BW6</f>
        <v>0</v>
      </c>
      <c r="BZ6" s="38">
        <f aca="true" t="shared" si="8" ref="BZ6:BZ28">BY6/30.5</f>
        <v>0</v>
      </c>
      <c r="CA6" s="79"/>
      <c r="CB6" s="81"/>
    </row>
    <row r="7" spans="1:80" s="1" customFormat="1" ht="15">
      <c r="A7" s="40" t="s">
        <v>36</v>
      </c>
      <c r="B7" s="41">
        <f t="shared" si="0"/>
        <v>0</v>
      </c>
      <c r="C7" s="42">
        <f t="shared" si="1"/>
        <v>0</v>
      </c>
      <c r="D7" s="43">
        <v>378.59</v>
      </c>
      <c r="E7" s="44">
        <v>22</v>
      </c>
      <c r="F7" s="77">
        <v>0</v>
      </c>
      <c r="G7" s="45">
        <v>0</v>
      </c>
      <c r="H7" s="46">
        <f aca="true" t="shared" si="9" ref="H7:H28">H$5*F7</f>
        <v>0</v>
      </c>
      <c r="I7" s="38">
        <f aca="true" t="shared" si="10" ref="I7:I28">H7/30.5</f>
        <v>0</v>
      </c>
      <c r="J7" s="77">
        <v>0</v>
      </c>
      <c r="K7" s="45">
        <v>0</v>
      </c>
      <c r="L7" s="46">
        <f aca="true" t="shared" si="11" ref="L7:L28">L$5*J7</f>
        <v>0</v>
      </c>
      <c r="M7" s="38">
        <f aca="true" t="shared" si="12" ref="M7:M28">L7/30.5</f>
        <v>0</v>
      </c>
      <c r="N7" s="77">
        <v>0</v>
      </c>
      <c r="O7" s="45">
        <v>0</v>
      </c>
      <c r="P7" s="46">
        <f aca="true" t="shared" si="13" ref="P7:P28">P$5*N7</f>
        <v>0</v>
      </c>
      <c r="Q7" s="38">
        <f aca="true" t="shared" si="14" ref="Q7:Q28">P7/30.5</f>
        <v>0</v>
      </c>
      <c r="R7" s="77">
        <v>0</v>
      </c>
      <c r="S7" s="45">
        <v>0</v>
      </c>
      <c r="T7" s="46">
        <f aca="true" t="shared" si="15" ref="T7:T28">T$5*R7</f>
        <v>0</v>
      </c>
      <c r="U7" s="38">
        <f aca="true" t="shared" si="16" ref="U7:U28">T7/30.5</f>
        <v>0</v>
      </c>
      <c r="V7" s="77">
        <v>0</v>
      </c>
      <c r="W7" s="47"/>
      <c r="X7" s="45">
        <v>0</v>
      </c>
      <c r="Y7" s="37">
        <f aca="true" t="shared" si="17" ref="Y7:Y28">Y$5*W7*30.5</f>
        <v>0</v>
      </c>
      <c r="Z7" s="38">
        <f aca="true" t="shared" si="18" ref="Z7:Z28">Y7/30.5</f>
        <v>0</v>
      </c>
      <c r="AA7" s="77">
        <v>316.82</v>
      </c>
      <c r="AB7" s="45">
        <v>6</v>
      </c>
      <c r="AC7" s="46">
        <f aca="true" t="shared" si="19" ref="AC7:AC28">AC$5*AA7</f>
        <v>0</v>
      </c>
      <c r="AD7" s="38">
        <f aca="true" t="shared" si="20" ref="AD7:AD28">AC7/30.5</f>
        <v>0</v>
      </c>
      <c r="AE7" s="77">
        <v>56.4</v>
      </c>
      <c r="AF7" s="45">
        <v>15</v>
      </c>
      <c r="AG7" s="46">
        <f aca="true" t="shared" si="21" ref="AG7:AG28">AG$5*AE7</f>
        <v>0</v>
      </c>
      <c r="AH7" s="38">
        <f aca="true" t="shared" si="22" ref="AH7:AH28">AG7/30.5</f>
        <v>0</v>
      </c>
      <c r="AI7" s="77">
        <v>0</v>
      </c>
      <c r="AJ7" s="45">
        <v>0</v>
      </c>
      <c r="AK7" s="46">
        <f aca="true" t="shared" si="23" ref="AK7:AK28">AK$5*AI7</f>
        <v>0</v>
      </c>
      <c r="AL7" s="38">
        <f aca="true" t="shared" si="24" ref="AL7:AL28">AK7/30.5</f>
        <v>0</v>
      </c>
      <c r="AM7" s="77">
        <v>0</v>
      </c>
      <c r="AN7" s="45">
        <v>0</v>
      </c>
      <c r="AO7" s="46">
        <f aca="true" t="shared" si="25" ref="AO7:AO28">AO$5*AM7</f>
        <v>0</v>
      </c>
      <c r="AP7" s="38">
        <f aca="true" t="shared" si="26" ref="AP7:AP28">AO7/30.5</f>
        <v>0</v>
      </c>
      <c r="AQ7" s="77">
        <v>0</v>
      </c>
      <c r="AR7" s="45">
        <v>0</v>
      </c>
      <c r="AS7" s="46">
        <f aca="true" t="shared" si="27" ref="AS7:AS28">AS$5*AQ7</f>
        <v>0</v>
      </c>
      <c r="AT7" s="38">
        <f aca="true" t="shared" si="28" ref="AT7:AT28">AS7/30.5</f>
        <v>0</v>
      </c>
      <c r="AU7" s="77">
        <v>0</v>
      </c>
      <c r="AV7" s="45">
        <v>0</v>
      </c>
      <c r="AW7" s="46">
        <f t="shared" si="2"/>
        <v>0</v>
      </c>
      <c r="AX7" s="38">
        <f aca="true" t="shared" si="29" ref="AX7:AX28">AW7/30.5</f>
        <v>0</v>
      </c>
      <c r="AY7" s="77">
        <v>5.37</v>
      </c>
      <c r="AZ7" s="45">
        <v>1</v>
      </c>
      <c r="BA7" s="46">
        <f aca="true" t="shared" si="30" ref="BA7:BA28">BA$5*AY7</f>
        <v>0</v>
      </c>
      <c r="BB7" s="38">
        <f aca="true" t="shared" si="31" ref="BB7:BB28">BA7/30.5</f>
        <v>0</v>
      </c>
      <c r="BC7" s="77">
        <v>0</v>
      </c>
      <c r="BD7" s="45">
        <v>0</v>
      </c>
      <c r="BE7" s="46">
        <f aca="true" t="shared" si="32" ref="BE7:BE28">BC7*$BE$5</f>
        <v>0</v>
      </c>
      <c r="BF7" s="38">
        <f t="shared" si="3"/>
        <v>0</v>
      </c>
      <c r="BG7" s="77">
        <v>0</v>
      </c>
      <c r="BH7" s="45">
        <v>0</v>
      </c>
      <c r="BI7" s="46">
        <f aca="true" t="shared" si="33" ref="BI7:BI28">BI$5*BG7</f>
        <v>0</v>
      </c>
      <c r="BJ7" s="38">
        <f t="shared" si="4"/>
        <v>0</v>
      </c>
      <c r="BK7" s="77">
        <v>0</v>
      </c>
      <c r="BL7" s="45">
        <v>0</v>
      </c>
      <c r="BM7" s="46">
        <f aca="true" t="shared" si="34" ref="BM7:BM28">BM$5*BK7</f>
        <v>0</v>
      </c>
      <c r="BN7" s="38">
        <f t="shared" si="5"/>
        <v>0</v>
      </c>
      <c r="BO7" s="77">
        <v>0</v>
      </c>
      <c r="BP7" s="45">
        <v>0</v>
      </c>
      <c r="BQ7" s="46">
        <f aca="true" t="shared" si="35" ref="BQ7:BQ28">BQ$5*BO7</f>
        <v>0</v>
      </c>
      <c r="BR7" s="38">
        <f t="shared" si="6"/>
        <v>0</v>
      </c>
      <c r="BS7" s="77">
        <v>0</v>
      </c>
      <c r="BT7" s="45">
        <v>0</v>
      </c>
      <c r="BU7" s="46">
        <f aca="true" t="shared" si="36" ref="BU7:BU28">BU$5*BS7</f>
        <v>0</v>
      </c>
      <c r="BV7" s="38">
        <f t="shared" si="7"/>
        <v>0</v>
      </c>
      <c r="BW7" s="77">
        <v>0</v>
      </c>
      <c r="BX7" s="45">
        <v>0</v>
      </c>
      <c r="BY7" s="46">
        <f aca="true" t="shared" si="37" ref="BY7:BY28">BY$5*BW7</f>
        <v>0</v>
      </c>
      <c r="BZ7" s="38">
        <f t="shared" si="8"/>
        <v>0</v>
      </c>
      <c r="CA7" s="79"/>
      <c r="CB7" s="81"/>
    </row>
    <row r="8" spans="1:80" s="1" customFormat="1" ht="15">
      <c r="A8" s="40" t="s">
        <v>37</v>
      </c>
      <c r="B8" s="41">
        <f t="shared" si="0"/>
        <v>0</v>
      </c>
      <c r="C8" s="42">
        <f t="shared" si="1"/>
        <v>0</v>
      </c>
      <c r="D8" s="43">
        <v>433.52</v>
      </c>
      <c r="E8" s="44">
        <v>35</v>
      </c>
      <c r="F8" s="77">
        <v>0</v>
      </c>
      <c r="G8" s="45">
        <v>0</v>
      </c>
      <c r="H8" s="46">
        <f t="shared" si="9"/>
        <v>0</v>
      </c>
      <c r="I8" s="38">
        <f t="shared" si="10"/>
        <v>0</v>
      </c>
      <c r="J8" s="77">
        <v>326.23</v>
      </c>
      <c r="K8" s="45">
        <v>26</v>
      </c>
      <c r="L8" s="46">
        <f t="shared" si="11"/>
        <v>0</v>
      </c>
      <c r="M8" s="38">
        <f t="shared" si="12"/>
        <v>0</v>
      </c>
      <c r="N8" s="77">
        <v>0</v>
      </c>
      <c r="O8" s="45">
        <v>0</v>
      </c>
      <c r="P8" s="46">
        <f t="shared" si="13"/>
        <v>0</v>
      </c>
      <c r="Q8" s="38">
        <f t="shared" si="14"/>
        <v>0</v>
      </c>
      <c r="R8" s="77">
        <v>102.61</v>
      </c>
      <c r="S8" s="45">
        <v>5</v>
      </c>
      <c r="T8" s="46">
        <f>T$5*R8</f>
        <v>0</v>
      </c>
      <c r="U8" s="38">
        <f t="shared" si="16"/>
        <v>0</v>
      </c>
      <c r="V8" s="77">
        <v>0</v>
      </c>
      <c r="W8" s="47"/>
      <c r="X8" s="45">
        <v>0</v>
      </c>
      <c r="Y8" s="37">
        <f t="shared" si="17"/>
        <v>0</v>
      </c>
      <c r="Z8" s="38">
        <f t="shared" si="18"/>
        <v>0</v>
      </c>
      <c r="AA8" s="77">
        <v>4.68</v>
      </c>
      <c r="AB8" s="45">
        <v>4</v>
      </c>
      <c r="AC8" s="46">
        <f t="shared" si="19"/>
        <v>0</v>
      </c>
      <c r="AD8" s="38">
        <f t="shared" si="20"/>
        <v>0</v>
      </c>
      <c r="AE8" s="77">
        <v>0</v>
      </c>
      <c r="AF8" s="45">
        <v>0</v>
      </c>
      <c r="AG8" s="46">
        <f t="shared" si="21"/>
        <v>0</v>
      </c>
      <c r="AH8" s="38">
        <f t="shared" si="22"/>
        <v>0</v>
      </c>
      <c r="AI8" s="77">
        <v>0</v>
      </c>
      <c r="AJ8" s="45">
        <v>0</v>
      </c>
      <c r="AK8" s="46">
        <f t="shared" si="23"/>
        <v>0</v>
      </c>
      <c r="AL8" s="38">
        <f t="shared" si="24"/>
        <v>0</v>
      </c>
      <c r="AM8" s="77">
        <v>0</v>
      </c>
      <c r="AN8" s="45">
        <v>0</v>
      </c>
      <c r="AO8" s="46">
        <f t="shared" si="25"/>
        <v>0</v>
      </c>
      <c r="AP8" s="38">
        <f t="shared" si="26"/>
        <v>0</v>
      </c>
      <c r="AQ8" s="77">
        <v>0</v>
      </c>
      <c r="AR8" s="45">
        <v>0</v>
      </c>
      <c r="AS8" s="46">
        <f t="shared" si="27"/>
        <v>0</v>
      </c>
      <c r="AT8" s="38">
        <f t="shared" si="28"/>
        <v>0</v>
      </c>
      <c r="AU8" s="77">
        <v>0</v>
      </c>
      <c r="AV8" s="45">
        <v>0</v>
      </c>
      <c r="AW8" s="46">
        <f t="shared" si="2"/>
        <v>0</v>
      </c>
      <c r="AX8" s="38">
        <f t="shared" si="29"/>
        <v>0</v>
      </c>
      <c r="AY8" s="77">
        <v>0</v>
      </c>
      <c r="AZ8" s="45">
        <v>0</v>
      </c>
      <c r="BA8" s="46">
        <f t="shared" si="30"/>
        <v>0</v>
      </c>
      <c r="BB8" s="38">
        <f t="shared" si="31"/>
        <v>0</v>
      </c>
      <c r="BC8" s="77">
        <v>0</v>
      </c>
      <c r="BD8" s="45">
        <v>0</v>
      </c>
      <c r="BE8" s="46">
        <f t="shared" si="32"/>
        <v>0</v>
      </c>
      <c r="BF8" s="38">
        <f t="shared" si="3"/>
        <v>0</v>
      </c>
      <c r="BG8" s="77">
        <v>0</v>
      </c>
      <c r="BH8" s="45">
        <v>0</v>
      </c>
      <c r="BI8" s="46">
        <f t="shared" si="33"/>
        <v>0</v>
      </c>
      <c r="BJ8" s="38">
        <f t="shared" si="4"/>
        <v>0</v>
      </c>
      <c r="BK8" s="77">
        <v>0</v>
      </c>
      <c r="BL8" s="45">
        <v>0</v>
      </c>
      <c r="BM8" s="46">
        <f t="shared" si="34"/>
        <v>0</v>
      </c>
      <c r="BN8" s="38">
        <f t="shared" si="5"/>
        <v>0</v>
      </c>
      <c r="BO8" s="77">
        <v>0</v>
      </c>
      <c r="BP8" s="45">
        <v>0</v>
      </c>
      <c r="BQ8" s="46">
        <f t="shared" si="35"/>
        <v>0</v>
      </c>
      <c r="BR8" s="38">
        <f t="shared" si="6"/>
        <v>0</v>
      </c>
      <c r="BS8" s="77">
        <v>0</v>
      </c>
      <c r="BT8" s="45">
        <v>0</v>
      </c>
      <c r="BU8" s="46">
        <f t="shared" si="36"/>
        <v>0</v>
      </c>
      <c r="BV8" s="38">
        <f t="shared" si="7"/>
        <v>0</v>
      </c>
      <c r="BW8" s="77">
        <v>0</v>
      </c>
      <c r="BX8" s="45">
        <v>0</v>
      </c>
      <c r="BY8" s="46">
        <f t="shared" si="37"/>
        <v>0</v>
      </c>
      <c r="BZ8" s="38">
        <f t="shared" si="8"/>
        <v>0</v>
      </c>
      <c r="CA8" s="79"/>
      <c r="CB8" s="81"/>
    </row>
    <row r="9" spans="1:80" s="1" customFormat="1" ht="15">
      <c r="A9" s="40" t="s">
        <v>17</v>
      </c>
      <c r="B9" s="41">
        <f t="shared" si="0"/>
        <v>0</v>
      </c>
      <c r="C9" s="42">
        <f t="shared" si="1"/>
        <v>0</v>
      </c>
      <c r="D9" s="43">
        <v>61.6</v>
      </c>
      <c r="E9" s="44">
        <v>3</v>
      </c>
      <c r="F9" s="77">
        <v>0</v>
      </c>
      <c r="G9" s="45">
        <v>0</v>
      </c>
      <c r="H9" s="46">
        <f>H$5*F9</f>
        <v>0</v>
      </c>
      <c r="I9" s="38">
        <f t="shared" si="10"/>
        <v>0</v>
      </c>
      <c r="J9" s="77">
        <v>0</v>
      </c>
      <c r="K9" s="45">
        <v>0</v>
      </c>
      <c r="L9" s="46">
        <f t="shared" si="11"/>
        <v>0</v>
      </c>
      <c r="M9" s="38">
        <f t="shared" si="12"/>
        <v>0</v>
      </c>
      <c r="N9" s="77">
        <v>0</v>
      </c>
      <c r="O9" s="45">
        <v>0</v>
      </c>
      <c r="P9" s="46">
        <f t="shared" si="13"/>
        <v>0</v>
      </c>
      <c r="Q9" s="38">
        <f t="shared" si="14"/>
        <v>0</v>
      </c>
      <c r="R9" s="77">
        <v>61.6</v>
      </c>
      <c r="S9" s="45">
        <v>3</v>
      </c>
      <c r="T9" s="46">
        <f t="shared" si="15"/>
        <v>0</v>
      </c>
      <c r="U9" s="38">
        <f t="shared" si="16"/>
        <v>0</v>
      </c>
      <c r="V9" s="77">
        <v>0</v>
      </c>
      <c r="W9" s="83"/>
      <c r="X9" s="45">
        <v>0</v>
      </c>
      <c r="Y9" s="37">
        <f t="shared" si="17"/>
        <v>0</v>
      </c>
      <c r="Z9" s="38">
        <f t="shared" si="18"/>
        <v>0</v>
      </c>
      <c r="AA9" s="77">
        <v>0</v>
      </c>
      <c r="AB9" s="45">
        <v>0</v>
      </c>
      <c r="AC9" s="46">
        <f t="shared" si="19"/>
        <v>0</v>
      </c>
      <c r="AD9" s="38">
        <f t="shared" si="20"/>
        <v>0</v>
      </c>
      <c r="AE9" s="77">
        <v>0</v>
      </c>
      <c r="AF9" s="45">
        <v>0</v>
      </c>
      <c r="AG9" s="46">
        <f t="shared" si="21"/>
        <v>0</v>
      </c>
      <c r="AH9" s="38">
        <f t="shared" si="22"/>
        <v>0</v>
      </c>
      <c r="AI9" s="77">
        <v>0</v>
      </c>
      <c r="AJ9" s="45">
        <v>0</v>
      </c>
      <c r="AK9" s="46">
        <f t="shared" si="23"/>
        <v>0</v>
      </c>
      <c r="AL9" s="38">
        <f t="shared" si="24"/>
        <v>0</v>
      </c>
      <c r="AM9" s="77">
        <v>0</v>
      </c>
      <c r="AN9" s="45">
        <v>0</v>
      </c>
      <c r="AO9" s="46">
        <f t="shared" si="25"/>
        <v>0</v>
      </c>
      <c r="AP9" s="38">
        <f t="shared" si="26"/>
        <v>0</v>
      </c>
      <c r="AQ9" s="77">
        <v>0</v>
      </c>
      <c r="AR9" s="45">
        <v>0</v>
      </c>
      <c r="AS9" s="46">
        <f t="shared" si="27"/>
        <v>0</v>
      </c>
      <c r="AT9" s="38">
        <f t="shared" si="28"/>
        <v>0</v>
      </c>
      <c r="AU9" s="77">
        <v>0</v>
      </c>
      <c r="AV9" s="45">
        <v>0</v>
      </c>
      <c r="AW9" s="46">
        <f t="shared" si="2"/>
        <v>0</v>
      </c>
      <c r="AX9" s="38">
        <f t="shared" si="29"/>
        <v>0</v>
      </c>
      <c r="AY9" s="77">
        <v>0</v>
      </c>
      <c r="AZ9" s="45">
        <v>0</v>
      </c>
      <c r="BA9" s="46">
        <f t="shared" si="30"/>
        <v>0</v>
      </c>
      <c r="BB9" s="38">
        <f t="shared" si="31"/>
        <v>0</v>
      </c>
      <c r="BC9" s="77">
        <v>0</v>
      </c>
      <c r="BD9" s="45">
        <v>0</v>
      </c>
      <c r="BE9" s="46">
        <f t="shared" si="32"/>
        <v>0</v>
      </c>
      <c r="BF9" s="38">
        <f t="shared" si="3"/>
        <v>0</v>
      </c>
      <c r="BG9" s="77">
        <v>0</v>
      </c>
      <c r="BH9" s="45">
        <v>0</v>
      </c>
      <c r="BI9" s="46">
        <f t="shared" si="33"/>
        <v>0</v>
      </c>
      <c r="BJ9" s="38">
        <f t="shared" si="4"/>
        <v>0</v>
      </c>
      <c r="BK9" s="77">
        <v>0</v>
      </c>
      <c r="BL9" s="45">
        <v>0</v>
      </c>
      <c r="BM9" s="46">
        <f t="shared" si="34"/>
        <v>0</v>
      </c>
      <c r="BN9" s="38">
        <f t="shared" si="5"/>
        <v>0</v>
      </c>
      <c r="BO9" s="77">
        <v>0</v>
      </c>
      <c r="BP9" s="45">
        <v>0</v>
      </c>
      <c r="BQ9" s="46">
        <f t="shared" si="35"/>
        <v>0</v>
      </c>
      <c r="BR9" s="38">
        <f t="shared" si="6"/>
        <v>0</v>
      </c>
      <c r="BS9" s="77">
        <v>0</v>
      </c>
      <c r="BT9" s="45">
        <v>0</v>
      </c>
      <c r="BU9" s="46">
        <f t="shared" si="36"/>
        <v>0</v>
      </c>
      <c r="BV9" s="38">
        <f t="shared" si="7"/>
        <v>0</v>
      </c>
      <c r="BW9" s="77">
        <v>0</v>
      </c>
      <c r="BX9" s="45">
        <v>0</v>
      </c>
      <c r="BY9" s="46">
        <f t="shared" si="37"/>
        <v>0</v>
      </c>
      <c r="BZ9" s="38">
        <f t="shared" si="8"/>
        <v>0</v>
      </c>
      <c r="CA9" s="79"/>
      <c r="CB9" s="81"/>
    </row>
    <row r="10" spans="1:80" s="1" customFormat="1" ht="15">
      <c r="A10" s="40" t="s">
        <v>18</v>
      </c>
      <c r="B10" s="41">
        <f t="shared" si="0"/>
        <v>0</v>
      </c>
      <c r="C10" s="42">
        <f t="shared" si="1"/>
        <v>0</v>
      </c>
      <c r="D10" s="43">
        <v>310.45</v>
      </c>
      <c r="E10" s="44">
        <v>26</v>
      </c>
      <c r="F10" s="77">
        <v>98.6</v>
      </c>
      <c r="G10" s="45">
        <v>6</v>
      </c>
      <c r="H10" s="46">
        <f t="shared" si="9"/>
        <v>0</v>
      </c>
      <c r="I10" s="38">
        <f t="shared" si="10"/>
        <v>0</v>
      </c>
      <c r="J10" s="77">
        <v>87.62</v>
      </c>
      <c r="K10" s="45">
        <v>4</v>
      </c>
      <c r="L10" s="46">
        <f t="shared" si="11"/>
        <v>0</v>
      </c>
      <c r="M10" s="38">
        <f t="shared" si="12"/>
        <v>0</v>
      </c>
      <c r="N10" s="77">
        <v>0</v>
      </c>
      <c r="O10" s="45">
        <v>0</v>
      </c>
      <c r="P10" s="46">
        <f t="shared" si="13"/>
        <v>0</v>
      </c>
      <c r="Q10" s="38">
        <f t="shared" si="14"/>
        <v>0</v>
      </c>
      <c r="R10" s="77">
        <v>0</v>
      </c>
      <c r="S10" s="45">
        <v>0</v>
      </c>
      <c r="T10" s="46">
        <f t="shared" si="15"/>
        <v>0</v>
      </c>
      <c r="U10" s="38">
        <f t="shared" si="16"/>
        <v>0</v>
      </c>
      <c r="V10" s="77">
        <v>0</v>
      </c>
      <c r="W10" s="83"/>
      <c r="X10" s="45">
        <v>0</v>
      </c>
      <c r="Y10" s="37">
        <f t="shared" si="17"/>
        <v>0</v>
      </c>
      <c r="Z10" s="38">
        <f t="shared" si="18"/>
        <v>0</v>
      </c>
      <c r="AA10" s="77">
        <v>66.64</v>
      </c>
      <c r="AB10" s="45">
        <v>2</v>
      </c>
      <c r="AC10" s="46">
        <f t="shared" si="19"/>
        <v>0</v>
      </c>
      <c r="AD10" s="38">
        <f t="shared" si="20"/>
        <v>0</v>
      </c>
      <c r="AE10" s="77">
        <v>27.56</v>
      </c>
      <c r="AF10" s="45">
        <v>9</v>
      </c>
      <c r="AG10" s="46">
        <f t="shared" si="21"/>
        <v>0</v>
      </c>
      <c r="AH10" s="38">
        <f t="shared" si="22"/>
        <v>0</v>
      </c>
      <c r="AI10" s="77">
        <v>0</v>
      </c>
      <c r="AJ10" s="45">
        <v>0</v>
      </c>
      <c r="AK10" s="46">
        <f t="shared" si="23"/>
        <v>0</v>
      </c>
      <c r="AL10" s="38">
        <f t="shared" si="24"/>
        <v>0</v>
      </c>
      <c r="AM10" s="77">
        <v>0</v>
      </c>
      <c r="AN10" s="45">
        <v>0</v>
      </c>
      <c r="AO10" s="46">
        <f t="shared" si="25"/>
        <v>0</v>
      </c>
      <c r="AP10" s="38">
        <f t="shared" si="26"/>
        <v>0</v>
      </c>
      <c r="AQ10" s="77">
        <v>27.53</v>
      </c>
      <c r="AR10" s="45">
        <v>4</v>
      </c>
      <c r="AS10" s="46">
        <f t="shared" si="27"/>
        <v>0</v>
      </c>
      <c r="AT10" s="38">
        <f t="shared" si="28"/>
        <v>0</v>
      </c>
      <c r="AU10" s="77">
        <v>0</v>
      </c>
      <c r="AV10" s="45">
        <v>0</v>
      </c>
      <c r="AW10" s="46">
        <f t="shared" si="2"/>
        <v>0</v>
      </c>
      <c r="AX10" s="38">
        <f t="shared" si="29"/>
        <v>0</v>
      </c>
      <c r="AY10" s="77">
        <v>0</v>
      </c>
      <c r="AZ10" s="45">
        <v>0</v>
      </c>
      <c r="BA10" s="46">
        <f t="shared" si="30"/>
        <v>0</v>
      </c>
      <c r="BB10" s="38">
        <f t="shared" si="31"/>
        <v>0</v>
      </c>
      <c r="BC10" s="77">
        <v>0</v>
      </c>
      <c r="BD10" s="45">
        <v>0</v>
      </c>
      <c r="BE10" s="46">
        <f t="shared" si="32"/>
        <v>0</v>
      </c>
      <c r="BF10" s="38">
        <f t="shared" si="3"/>
        <v>0</v>
      </c>
      <c r="BG10" s="77">
        <v>2.34</v>
      </c>
      <c r="BH10" s="45">
        <v>1</v>
      </c>
      <c r="BI10" s="46">
        <f t="shared" si="33"/>
        <v>0</v>
      </c>
      <c r="BJ10" s="38">
        <f t="shared" si="4"/>
        <v>0</v>
      </c>
      <c r="BK10" s="77">
        <v>0</v>
      </c>
      <c r="BL10" s="45">
        <v>0</v>
      </c>
      <c r="BM10" s="46">
        <f t="shared" si="34"/>
        <v>0</v>
      </c>
      <c r="BN10" s="38">
        <f t="shared" si="5"/>
        <v>0</v>
      </c>
      <c r="BO10" s="77">
        <v>0</v>
      </c>
      <c r="BP10" s="45">
        <v>0</v>
      </c>
      <c r="BQ10" s="46">
        <f t="shared" si="35"/>
        <v>0</v>
      </c>
      <c r="BR10" s="38">
        <f t="shared" si="6"/>
        <v>0</v>
      </c>
      <c r="BS10" s="77">
        <v>0</v>
      </c>
      <c r="BT10" s="45">
        <v>0</v>
      </c>
      <c r="BU10" s="46">
        <f t="shared" si="36"/>
        <v>0</v>
      </c>
      <c r="BV10" s="38">
        <f t="shared" si="7"/>
        <v>0</v>
      </c>
      <c r="BW10" s="77">
        <v>0</v>
      </c>
      <c r="BX10" s="45">
        <v>0</v>
      </c>
      <c r="BY10" s="46">
        <f t="shared" si="37"/>
        <v>0</v>
      </c>
      <c r="BZ10" s="38">
        <f t="shared" si="8"/>
        <v>0</v>
      </c>
      <c r="CA10" s="79"/>
      <c r="CB10" s="81"/>
    </row>
    <row r="11" spans="1:80" s="1" customFormat="1" ht="15">
      <c r="A11" s="40" t="s">
        <v>35</v>
      </c>
      <c r="B11" s="41">
        <f t="shared" si="0"/>
        <v>0</v>
      </c>
      <c r="C11" s="42">
        <f t="shared" si="1"/>
        <v>0</v>
      </c>
      <c r="D11" s="43">
        <v>18</v>
      </c>
      <c r="E11" s="44">
        <v>3</v>
      </c>
      <c r="F11" s="77">
        <v>0</v>
      </c>
      <c r="G11" s="45">
        <v>0</v>
      </c>
      <c r="H11" s="46">
        <f t="shared" si="9"/>
        <v>0</v>
      </c>
      <c r="I11" s="38">
        <f t="shared" si="10"/>
        <v>0</v>
      </c>
      <c r="J11" s="77">
        <v>0</v>
      </c>
      <c r="K11" s="45">
        <v>0</v>
      </c>
      <c r="L11" s="46">
        <f t="shared" si="11"/>
        <v>0</v>
      </c>
      <c r="M11" s="38">
        <f t="shared" si="12"/>
        <v>0</v>
      </c>
      <c r="N11" s="77">
        <v>0</v>
      </c>
      <c r="O11" s="45">
        <v>0</v>
      </c>
      <c r="P11" s="46">
        <f t="shared" si="13"/>
        <v>0</v>
      </c>
      <c r="Q11" s="38">
        <f t="shared" si="14"/>
        <v>0</v>
      </c>
      <c r="R11" s="77">
        <v>0</v>
      </c>
      <c r="S11" s="45">
        <v>0</v>
      </c>
      <c r="T11" s="46">
        <f t="shared" si="15"/>
        <v>0</v>
      </c>
      <c r="U11" s="38">
        <f t="shared" si="16"/>
        <v>0</v>
      </c>
      <c r="V11" s="77">
        <v>0</v>
      </c>
      <c r="W11" s="83"/>
      <c r="X11" s="45">
        <v>0</v>
      </c>
      <c r="Y11" s="37">
        <f t="shared" si="17"/>
        <v>0</v>
      </c>
      <c r="Z11" s="38">
        <f t="shared" si="18"/>
        <v>0</v>
      </c>
      <c r="AA11" s="77">
        <v>0</v>
      </c>
      <c r="AB11" s="45">
        <v>1</v>
      </c>
      <c r="AC11" s="46">
        <f t="shared" si="19"/>
        <v>0</v>
      </c>
      <c r="AD11" s="38">
        <f t="shared" si="20"/>
        <v>0</v>
      </c>
      <c r="AE11" s="77">
        <v>0</v>
      </c>
      <c r="AF11" s="45">
        <v>0</v>
      </c>
      <c r="AG11" s="46">
        <f t="shared" si="21"/>
        <v>0</v>
      </c>
      <c r="AH11" s="38">
        <f t="shared" si="22"/>
        <v>0</v>
      </c>
      <c r="AI11" s="77">
        <v>0</v>
      </c>
      <c r="AJ11" s="45">
        <v>0</v>
      </c>
      <c r="AK11" s="46">
        <f t="shared" si="23"/>
        <v>0</v>
      </c>
      <c r="AL11" s="38">
        <f t="shared" si="24"/>
        <v>0</v>
      </c>
      <c r="AM11" s="77">
        <v>0</v>
      </c>
      <c r="AN11" s="45">
        <v>0</v>
      </c>
      <c r="AO11" s="46">
        <f t="shared" si="25"/>
        <v>0</v>
      </c>
      <c r="AP11" s="38">
        <f t="shared" si="26"/>
        <v>0</v>
      </c>
      <c r="AQ11" s="77">
        <v>0</v>
      </c>
      <c r="AR11" s="45">
        <v>0</v>
      </c>
      <c r="AS11" s="46">
        <f t="shared" si="27"/>
        <v>0</v>
      </c>
      <c r="AT11" s="38">
        <f t="shared" si="28"/>
        <v>0</v>
      </c>
      <c r="AU11" s="77">
        <v>0</v>
      </c>
      <c r="AV11" s="45">
        <v>0</v>
      </c>
      <c r="AW11" s="46">
        <f t="shared" si="2"/>
        <v>0</v>
      </c>
      <c r="AX11" s="38">
        <f t="shared" si="29"/>
        <v>0</v>
      </c>
      <c r="AY11" s="77">
        <v>0</v>
      </c>
      <c r="AZ11" s="45">
        <v>0</v>
      </c>
      <c r="BA11" s="46">
        <f t="shared" si="30"/>
        <v>0</v>
      </c>
      <c r="BB11" s="38">
        <f t="shared" si="31"/>
        <v>0</v>
      </c>
      <c r="BC11" s="77">
        <v>18</v>
      </c>
      <c r="BD11" s="45">
        <v>3</v>
      </c>
      <c r="BE11" s="46">
        <f t="shared" si="32"/>
        <v>0</v>
      </c>
      <c r="BF11" s="38">
        <f t="shared" si="3"/>
        <v>0</v>
      </c>
      <c r="BG11" s="77">
        <v>0</v>
      </c>
      <c r="BH11" s="45">
        <v>0</v>
      </c>
      <c r="BI11" s="46">
        <f t="shared" si="33"/>
        <v>0</v>
      </c>
      <c r="BJ11" s="38">
        <f t="shared" si="4"/>
        <v>0</v>
      </c>
      <c r="BK11" s="77">
        <v>0</v>
      </c>
      <c r="BL11" s="45">
        <v>0</v>
      </c>
      <c r="BM11" s="46">
        <f t="shared" si="34"/>
        <v>0</v>
      </c>
      <c r="BN11" s="38">
        <f t="shared" si="5"/>
        <v>0</v>
      </c>
      <c r="BO11" s="77">
        <v>0</v>
      </c>
      <c r="BP11" s="45">
        <v>0</v>
      </c>
      <c r="BQ11" s="46">
        <f t="shared" si="35"/>
        <v>0</v>
      </c>
      <c r="BR11" s="38">
        <f t="shared" si="6"/>
        <v>0</v>
      </c>
      <c r="BS11" s="77">
        <v>0</v>
      </c>
      <c r="BT11" s="45">
        <v>0</v>
      </c>
      <c r="BU11" s="46">
        <f t="shared" si="36"/>
        <v>0</v>
      </c>
      <c r="BV11" s="38">
        <f t="shared" si="7"/>
        <v>0</v>
      </c>
      <c r="BW11" s="77">
        <v>0</v>
      </c>
      <c r="BX11" s="45">
        <v>0</v>
      </c>
      <c r="BY11" s="46">
        <f t="shared" si="37"/>
        <v>0</v>
      </c>
      <c r="BZ11" s="38">
        <f t="shared" si="8"/>
        <v>0</v>
      </c>
      <c r="CA11" s="79"/>
      <c r="CB11" s="81"/>
    </row>
    <row r="12" spans="1:80" s="1" customFormat="1" ht="15">
      <c r="A12" s="40" t="s">
        <v>38</v>
      </c>
      <c r="B12" s="41">
        <f t="shared" si="0"/>
        <v>0</v>
      </c>
      <c r="C12" s="42">
        <f t="shared" si="1"/>
        <v>0</v>
      </c>
      <c r="D12" s="43">
        <v>509.11</v>
      </c>
      <c r="E12" s="44">
        <v>34</v>
      </c>
      <c r="F12" s="77">
        <v>243.6</v>
      </c>
      <c r="G12" s="45">
        <v>15</v>
      </c>
      <c r="H12" s="46">
        <f t="shared" si="9"/>
        <v>0</v>
      </c>
      <c r="I12" s="38">
        <f t="shared" si="10"/>
        <v>0</v>
      </c>
      <c r="J12" s="77">
        <v>45.89</v>
      </c>
      <c r="K12" s="45">
        <v>2</v>
      </c>
      <c r="L12" s="46">
        <f t="shared" si="11"/>
        <v>0</v>
      </c>
      <c r="M12" s="38">
        <f t="shared" si="12"/>
        <v>0</v>
      </c>
      <c r="N12" s="77">
        <v>0</v>
      </c>
      <c r="O12" s="45">
        <v>0</v>
      </c>
      <c r="P12" s="46">
        <f t="shared" si="13"/>
        <v>0</v>
      </c>
      <c r="Q12" s="38">
        <f t="shared" si="14"/>
        <v>0</v>
      </c>
      <c r="R12" s="77">
        <v>0</v>
      </c>
      <c r="S12" s="45">
        <v>0</v>
      </c>
      <c r="T12" s="46">
        <f t="shared" si="15"/>
        <v>0</v>
      </c>
      <c r="U12" s="38">
        <f t="shared" si="16"/>
        <v>0</v>
      </c>
      <c r="V12" s="77">
        <v>0</v>
      </c>
      <c r="W12" s="83"/>
      <c r="X12" s="45">
        <v>0</v>
      </c>
      <c r="Y12" s="37">
        <f t="shared" si="17"/>
        <v>0</v>
      </c>
      <c r="Z12" s="38">
        <f t="shared" si="18"/>
        <v>0</v>
      </c>
      <c r="AA12" s="77">
        <v>136.53</v>
      </c>
      <c r="AB12" s="45">
        <v>3</v>
      </c>
      <c r="AC12" s="46">
        <f t="shared" si="19"/>
        <v>0</v>
      </c>
      <c r="AD12" s="38">
        <f t="shared" si="20"/>
        <v>0</v>
      </c>
      <c r="AE12" s="77">
        <v>64.39</v>
      </c>
      <c r="AF12" s="45">
        <v>12</v>
      </c>
      <c r="AG12" s="46">
        <f t="shared" si="21"/>
        <v>0</v>
      </c>
      <c r="AH12" s="38">
        <f t="shared" si="22"/>
        <v>0</v>
      </c>
      <c r="AI12" s="77">
        <v>0</v>
      </c>
      <c r="AJ12" s="45">
        <v>0</v>
      </c>
      <c r="AK12" s="46">
        <f t="shared" si="23"/>
        <v>0</v>
      </c>
      <c r="AL12" s="38">
        <f t="shared" si="24"/>
        <v>0</v>
      </c>
      <c r="AM12" s="77">
        <v>0</v>
      </c>
      <c r="AN12" s="45">
        <v>0</v>
      </c>
      <c r="AO12" s="46">
        <f t="shared" si="25"/>
        <v>0</v>
      </c>
      <c r="AP12" s="38">
        <f t="shared" si="26"/>
        <v>0</v>
      </c>
      <c r="AQ12" s="77">
        <v>12.21</v>
      </c>
      <c r="AR12" s="45">
        <v>1</v>
      </c>
      <c r="AS12" s="46">
        <f t="shared" si="27"/>
        <v>0</v>
      </c>
      <c r="AT12" s="38">
        <f t="shared" si="28"/>
        <v>0</v>
      </c>
      <c r="AU12" s="77">
        <v>0</v>
      </c>
      <c r="AV12" s="45">
        <v>0</v>
      </c>
      <c r="AW12" s="46">
        <f t="shared" si="2"/>
        <v>0</v>
      </c>
      <c r="AX12" s="38">
        <f t="shared" si="29"/>
        <v>0</v>
      </c>
      <c r="AY12" s="77">
        <v>6.49</v>
      </c>
      <c r="AZ12" s="45">
        <v>1</v>
      </c>
      <c r="BA12" s="46">
        <f t="shared" si="30"/>
        <v>0</v>
      </c>
      <c r="BB12" s="38">
        <f t="shared" si="31"/>
        <v>0</v>
      </c>
      <c r="BC12" s="77">
        <v>0</v>
      </c>
      <c r="BD12" s="45">
        <v>0</v>
      </c>
      <c r="BE12" s="46">
        <f t="shared" si="32"/>
        <v>0</v>
      </c>
      <c r="BF12" s="38">
        <f t="shared" si="3"/>
        <v>0</v>
      </c>
      <c r="BG12" s="77">
        <v>0</v>
      </c>
      <c r="BH12" s="45">
        <v>0</v>
      </c>
      <c r="BI12" s="46">
        <f t="shared" si="33"/>
        <v>0</v>
      </c>
      <c r="BJ12" s="38">
        <f t="shared" si="4"/>
        <v>0</v>
      </c>
      <c r="BK12" s="77">
        <v>0</v>
      </c>
      <c r="BL12" s="45">
        <v>0</v>
      </c>
      <c r="BM12" s="46">
        <f t="shared" si="34"/>
        <v>0</v>
      </c>
      <c r="BN12" s="38">
        <f t="shared" si="5"/>
        <v>0</v>
      </c>
      <c r="BO12" s="77">
        <v>0</v>
      </c>
      <c r="BP12" s="45">
        <v>0</v>
      </c>
      <c r="BQ12" s="46">
        <f t="shared" si="35"/>
        <v>0</v>
      </c>
      <c r="BR12" s="38">
        <f t="shared" si="6"/>
        <v>0</v>
      </c>
      <c r="BS12" s="77">
        <v>0</v>
      </c>
      <c r="BT12" s="45">
        <v>0</v>
      </c>
      <c r="BU12" s="46">
        <f t="shared" si="36"/>
        <v>0</v>
      </c>
      <c r="BV12" s="38">
        <f t="shared" si="7"/>
        <v>0</v>
      </c>
      <c r="BW12" s="77">
        <v>0</v>
      </c>
      <c r="BX12" s="45">
        <v>0</v>
      </c>
      <c r="BY12" s="46">
        <f t="shared" si="37"/>
        <v>0</v>
      </c>
      <c r="BZ12" s="38">
        <f t="shared" si="8"/>
        <v>0</v>
      </c>
      <c r="CA12" s="79"/>
      <c r="CB12" s="81"/>
    </row>
    <row r="13" spans="1:80" s="1" customFormat="1" ht="15">
      <c r="A13" s="40" t="s">
        <v>19</v>
      </c>
      <c r="B13" s="41">
        <f t="shared" si="0"/>
        <v>0</v>
      </c>
      <c r="C13" s="42">
        <f t="shared" si="1"/>
        <v>0</v>
      </c>
      <c r="D13" s="43">
        <v>354.66</v>
      </c>
      <c r="E13" s="44">
        <v>33</v>
      </c>
      <c r="F13" s="77">
        <v>0</v>
      </c>
      <c r="G13" s="45">
        <v>0</v>
      </c>
      <c r="H13" s="46">
        <f t="shared" si="9"/>
        <v>0</v>
      </c>
      <c r="I13" s="38">
        <f t="shared" si="10"/>
        <v>0</v>
      </c>
      <c r="J13" s="77">
        <v>34</v>
      </c>
      <c r="K13" s="45">
        <v>3</v>
      </c>
      <c r="L13" s="46">
        <f t="shared" si="11"/>
        <v>0</v>
      </c>
      <c r="M13" s="38">
        <f t="shared" si="12"/>
        <v>0</v>
      </c>
      <c r="N13" s="77">
        <v>0</v>
      </c>
      <c r="O13" s="45">
        <v>0</v>
      </c>
      <c r="P13" s="46">
        <f t="shared" si="13"/>
        <v>0</v>
      </c>
      <c r="Q13" s="38">
        <f t="shared" si="14"/>
        <v>0</v>
      </c>
      <c r="R13" s="77">
        <v>66.8</v>
      </c>
      <c r="S13" s="45">
        <v>4</v>
      </c>
      <c r="T13" s="46">
        <f t="shared" si="15"/>
        <v>0</v>
      </c>
      <c r="U13" s="38">
        <f t="shared" si="16"/>
        <v>0</v>
      </c>
      <c r="V13" s="77">
        <v>157</v>
      </c>
      <c r="W13" s="83">
        <v>12</v>
      </c>
      <c r="X13" s="45">
        <v>11</v>
      </c>
      <c r="Y13" s="37">
        <f t="shared" si="17"/>
        <v>0</v>
      </c>
      <c r="Z13" s="38">
        <f t="shared" si="18"/>
        <v>0</v>
      </c>
      <c r="AA13" s="77">
        <v>62.3</v>
      </c>
      <c r="AB13" s="45">
        <v>4</v>
      </c>
      <c r="AC13" s="46">
        <f t="shared" si="19"/>
        <v>0</v>
      </c>
      <c r="AD13" s="38">
        <f t="shared" si="20"/>
        <v>0</v>
      </c>
      <c r="AE13" s="77">
        <v>32.86</v>
      </c>
      <c r="AF13" s="45">
        <v>9</v>
      </c>
      <c r="AG13" s="46">
        <f t="shared" si="21"/>
        <v>0</v>
      </c>
      <c r="AH13" s="38">
        <f t="shared" si="22"/>
        <v>0</v>
      </c>
      <c r="AI13" s="77">
        <v>0</v>
      </c>
      <c r="AJ13" s="45">
        <v>0</v>
      </c>
      <c r="AK13" s="46">
        <f t="shared" si="23"/>
        <v>0</v>
      </c>
      <c r="AL13" s="38">
        <f t="shared" si="24"/>
        <v>0</v>
      </c>
      <c r="AM13" s="77">
        <v>0</v>
      </c>
      <c r="AN13" s="45">
        <v>0</v>
      </c>
      <c r="AO13" s="46">
        <f t="shared" si="25"/>
        <v>0</v>
      </c>
      <c r="AP13" s="38">
        <f t="shared" si="26"/>
        <v>0</v>
      </c>
      <c r="AQ13" s="77">
        <v>0</v>
      </c>
      <c r="AR13" s="45">
        <v>0</v>
      </c>
      <c r="AS13" s="46">
        <f t="shared" si="27"/>
        <v>0</v>
      </c>
      <c r="AT13" s="38">
        <f t="shared" si="28"/>
        <v>0</v>
      </c>
      <c r="AU13" s="77">
        <v>0</v>
      </c>
      <c r="AV13" s="45">
        <v>0</v>
      </c>
      <c r="AW13" s="46">
        <f t="shared" si="2"/>
        <v>0</v>
      </c>
      <c r="AX13" s="38">
        <f t="shared" si="29"/>
        <v>0</v>
      </c>
      <c r="AY13" s="77">
        <v>1.7</v>
      </c>
      <c r="AZ13" s="45">
        <v>1</v>
      </c>
      <c r="BA13" s="46">
        <f t="shared" si="30"/>
        <v>0</v>
      </c>
      <c r="BB13" s="38">
        <f t="shared" si="31"/>
        <v>0</v>
      </c>
      <c r="BC13" s="77">
        <v>0</v>
      </c>
      <c r="BD13" s="45">
        <v>0</v>
      </c>
      <c r="BE13" s="46">
        <f t="shared" si="32"/>
        <v>0</v>
      </c>
      <c r="BF13" s="38">
        <f t="shared" si="3"/>
        <v>0</v>
      </c>
      <c r="BG13" s="77">
        <v>0</v>
      </c>
      <c r="BH13" s="45">
        <v>0</v>
      </c>
      <c r="BI13" s="46">
        <f t="shared" si="33"/>
        <v>0</v>
      </c>
      <c r="BJ13" s="38">
        <f t="shared" si="4"/>
        <v>0</v>
      </c>
      <c r="BK13" s="77">
        <v>0</v>
      </c>
      <c r="BL13" s="45">
        <v>0</v>
      </c>
      <c r="BM13" s="46">
        <f t="shared" si="34"/>
        <v>0</v>
      </c>
      <c r="BN13" s="38">
        <f t="shared" si="5"/>
        <v>0</v>
      </c>
      <c r="BO13" s="77">
        <v>0</v>
      </c>
      <c r="BP13" s="45">
        <v>0</v>
      </c>
      <c r="BQ13" s="46">
        <f t="shared" si="35"/>
        <v>0</v>
      </c>
      <c r="BR13" s="38">
        <f t="shared" si="6"/>
        <v>0</v>
      </c>
      <c r="BS13" s="77">
        <v>0</v>
      </c>
      <c r="BT13" s="45">
        <v>0</v>
      </c>
      <c r="BU13" s="46">
        <f t="shared" si="36"/>
        <v>0</v>
      </c>
      <c r="BV13" s="38">
        <f t="shared" si="7"/>
        <v>0</v>
      </c>
      <c r="BW13" s="77">
        <v>0</v>
      </c>
      <c r="BX13" s="45">
        <v>0</v>
      </c>
      <c r="BY13" s="46">
        <f t="shared" si="37"/>
        <v>0</v>
      </c>
      <c r="BZ13" s="38">
        <f t="shared" si="8"/>
        <v>0</v>
      </c>
      <c r="CA13" s="79"/>
      <c r="CB13" s="81"/>
    </row>
    <row r="14" spans="1:80" s="1" customFormat="1" ht="15">
      <c r="A14" s="40" t="s">
        <v>20</v>
      </c>
      <c r="B14" s="41">
        <f t="shared" si="0"/>
        <v>0</v>
      </c>
      <c r="C14" s="42">
        <f t="shared" si="1"/>
        <v>0</v>
      </c>
      <c r="D14" s="43">
        <v>614.83</v>
      </c>
      <c r="E14" s="44">
        <v>39</v>
      </c>
      <c r="F14" s="77">
        <v>271.2</v>
      </c>
      <c r="G14" s="45">
        <v>12</v>
      </c>
      <c r="H14" s="46">
        <f t="shared" si="9"/>
        <v>0</v>
      </c>
      <c r="I14" s="38">
        <f t="shared" si="10"/>
        <v>0</v>
      </c>
      <c r="J14" s="77">
        <v>24.73</v>
      </c>
      <c r="K14" s="45">
        <v>2</v>
      </c>
      <c r="L14" s="46">
        <f t="shared" si="11"/>
        <v>0</v>
      </c>
      <c r="M14" s="38">
        <f t="shared" si="12"/>
        <v>0</v>
      </c>
      <c r="N14" s="77">
        <v>0</v>
      </c>
      <c r="O14" s="45">
        <v>0</v>
      </c>
      <c r="P14" s="46">
        <f t="shared" si="13"/>
        <v>0</v>
      </c>
      <c r="Q14" s="38">
        <f t="shared" si="14"/>
        <v>0</v>
      </c>
      <c r="R14" s="77">
        <v>22.7</v>
      </c>
      <c r="S14" s="45">
        <v>2</v>
      </c>
      <c r="T14" s="46">
        <f t="shared" si="15"/>
        <v>0</v>
      </c>
      <c r="U14" s="38">
        <f t="shared" si="16"/>
        <v>0</v>
      </c>
      <c r="V14" s="77">
        <v>0</v>
      </c>
      <c r="W14" s="83"/>
      <c r="X14" s="45">
        <v>0</v>
      </c>
      <c r="Y14" s="37">
        <f t="shared" si="17"/>
        <v>0</v>
      </c>
      <c r="Z14" s="38">
        <f t="shared" si="18"/>
        <v>0</v>
      </c>
      <c r="AA14" s="77">
        <v>186.48</v>
      </c>
      <c r="AB14" s="45">
        <v>4</v>
      </c>
      <c r="AC14" s="46">
        <f t="shared" si="19"/>
        <v>0</v>
      </c>
      <c r="AD14" s="38">
        <f t="shared" si="20"/>
        <v>0</v>
      </c>
      <c r="AE14" s="77">
        <v>64.32</v>
      </c>
      <c r="AF14" s="45">
        <v>14</v>
      </c>
      <c r="AG14" s="46">
        <f t="shared" si="21"/>
        <v>0</v>
      </c>
      <c r="AH14" s="38">
        <f t="shared" si="22"/>
        <v>0</v>
      </c>
      <c r="AI14" s="77">
        <v>0</v>
      </c>
      <c r="AJ14" s="45">
        <v>0</v>
      </c>
      <c r="AK14" s="46">
        <f t="shared" si="23"/>
        <v>0</v>
      </c>
      <c r="AL14" s="38">
        <f t="shared" si="24"/>
        <v>0</v>
      </c>
      <c r="AM14" s="77">
        <v>0</v>
      </c>
      <c r="AN14" s="45">
        <v>0</v>
      </c>
      <c r="AO14" s="46">
        <f t="shared" si="25"/>
        <v>0</v>
      </c>
      <c r="AP14" s="38">
        <f t="shared" si="26"/>
        <v>0</v>
      </c>
      <c r="AQ14" s="77">
        <v>24.28</v>
      </c>
      <c r="AR14" s="45">
        <v>2</v>
      </c>
      <c r="AS14" s="46">
        <f t="shared" si="27"/>
        <v>0</v>
      </c>
      <c r="AT14" s="38">
        <f t="shared" si="28"/>
        <v>0</v>
      </c>
      <c r="AU14" s="77">
        <v>0</v>
      </c>
      <c r="AV14" s="45">
        <v>0</v>
      </c>
      <c r="AW14" s="46">
        <f t="shared" si="2"/>
        <v>0</v>
      </c>
      <c r="AX14" s="38">
        <f t="shared" si="29"/>
        <v>0</v>
      </c>
      <c r="AY14" s="77">
        <v>21.12</v>
      </c>
      <c r="AZ14" s="45">
        <v>3</v>
      </c>
      <c r="BA14" s="46">
        <f t="shared" si="30"/>
        <v>0</v>
      </c>
      <c r="BB14" s="38">
        <f t="shared" si="31"/>
        <v>0</v>
      </c>
      <c r="BC14" s="77">
        <v>0</v>
      </c>
      <c r="BD14" s="45">
        <v>0</v>
      </c>
      <c r="BE14" s="46">
        <f t="shared" si="32"/>
        <v>0</v>
      </c>
      <c r="BF14" s="38">
        <f t="shared" si="3"/>
        <v>0</v>
      </c>
      <c r="BG14" s="77">
        <v>0</v>
      </c>
      <c r="BH14" s="45">
        <v>0</v>
      </c>
      <c r="BI14" s="46">
        <f t="shared" si="33"/>
        <v>0</v>
      </c>
      <c r="BJ14" s="38">
        <f t="shared" si="4"/>
        <v>0</v>
      </c>
      <c r="BK14" s="77">
        <v>0</v>
      </c>
      <c r="BL14" s="45">
        <v>0</v>
      </c>
      <c r="BM14" s="46">
        <f t="shared" si="34"/>
        <v>0</v>
      </c>
      <c r="BN14" s="38">
        <f t="shared" si="5"/>
        <v>0</v>
      </c>
      <c r="BO14" s="77">
        <v>0</v>
      </c>
      <c r="BP14" s="45">
        <v>0</v>
      </c>
      <c r="BQ14" s="46">
        <f t="shared" si="35"/>
        <v>0</v>
      </c>
      <c r="BR14" s="38">
        <f t="shared" si="6"/>
        <v>0</v>
      </c>
      <c r="BS14" s="77">
        <v>0</v>
      </c>
      <c r="BT14" s="45">
        <v>0</v>
      </c>
      <c r="BU14" s="46">
        <f t="shared" si="36"/>
        <v>0</v>
      </c>
      <c r="BV14" s="38">
        <f t="shared" si="7"/>
        <v>0</v>
      </c>
      <c r="BW14" s="77">
        <v>0</v>
      </c>
      <c r="BX14" s="45">
        <v>0</v>
      </c>
      <c r="BY14" s="46">
        <f t="shared" si="37"/>
        <v>0</v>
      </c>
      <c r="BZ14" s="38">
        <f t="shared" si="8"/>
        <v>0</v>
      </c>
      <c r="CA14" s="79"/>
      <c r="CB14" s="81"/>
    </row>
    <row r="15" spans="1:80" s="1" customFormat="1" ht="15">
      <c r="A15" s="40" t="s">
        <v>22</v>
      </c>
      <c r="B15" s="41">
        <f t="shared" si="0"/>
        <v>0</v>
      </c>
      <c r="C15" s="42">
        <f t="shared" si="1"/>
        <v>0</v>
      </c>
      <c r="D15" s="43">
        <v>378.4</v>
      </c>
      <c r="E15" s="44">
        <v>28</v>
      </c>
      <c r="F15" s="77">
        <v>0</v>
      </c>
      <c r="G15" s="45">
        <v>0</v>
      </c>
      <c r="H15" s="46">
        <f t="shared" si="9"/>
        <v>0</v>
      </c>
      <c r="I15" s="38">
        <f t="shared" si="10"/>
        <v>0</v>
      </c>
      <c r="J15" s="77">
        <v>18.5</v>
      </c>
      <c r="K15" s="45">
        <v>1</v>
      </c>
      <c r="L15" s="46">
        <f t="shared" si="11"/>
        <v>0</v>
      </c>
      <c r="M15" s="38">
        <f t="shared" si="12"/>
        <v>0</v>
      </c>
      <c r="N15" s="77">
        <v>0</v>
      </c>
      <c r="O15" s="45">
        <v>0</v>
      </c>
      <c r="P15" s="46">
        <f t="shared" si="13"/>
        <v>0</v>
      </c>
      <c r="Q15" s="38">
        <f t="shared" si="14"/>
        <v>0</v>
      </c>
      <c r="R15" s="77">
        <v>68.2</v>
      </c>
      <c r="S15" s="45">
        <v>4</v>
      </c>
      <c r="T15" s="46">
        <f t="shared" si="15"/>
        <v>0</v>
      </c>
      <c r="U15" s="38">
        <f t="shared" si="16"/>
        <v>0</v>
      </c>
      <c r="V15" s="77">
        <v>182.2</v>
      </c>
      <c r="W15" s="83">
        <v>12</v>
      </c>
      <c r="X15" s="45">
        <v>12</v>
      </c>
      <c r="Y15" s="37">
        <f t="shared" si="17"/>
        <v>0</v>
      </c>
      <c r="Z15" s="38">
        <f t="shared" si="18"/>
        <v>0</v>
      </c>
      <c r="AA15" s="77">
        <v>81.2</v>
      </c>
      <c r="AB15" s="45">
        <v>3</v>
      </c>
      <c r="AC15" s="46">
        <f t="shared" si="19"/>
        <v>0</v>
      </c>
      <c r="AD15" s="38">
        <f t="shared" si="20"/>
        <v>0</v>
      </c>
      <c r="AE15" s="77">
        <v>7.5</v>
      </c>
      <c r="AF15" s="45">
        <v>5</v>
      </c>
      <c r="AG15" s="46">
        <f t="shared" si="21"/>
        <v>0</v>
      </c>
      <c r="AH15" s="38">
        <f t="shared" si="22"/>
        <v>0</v>
      </c>
      <c r="AI15" s="77">
        <v>0</v>
      </c>
      <c r="AJ15" s="45">
        <v>0</v>
      </c>
      <c r="AK15" s="46">
        <f t="shared" si="23"/>
        <v>0</v>
      </c>
      <c r="AL15" s="38">
        <f t="shared" si="24"/>
        <v>0</v>
      </c>
      <c r="AM15" s="77">
        <v>0</v>
      </c>
      <c r="AN15" s="45">
        <v>0</v>
      </c>
      <c r="AO15" s="46">
        <f t="shared" si="25"/>
        <v>0</v>
      </c>
      <c r="AP15" s="38">
        <f t="shared" si="26"/>
        <v>0</v>
      </c>
      <c r="AQ15" s="77">
        <v>0</v>
      </c>
      <c r="AR15" s="45">
        <v>0</v>
      </c>
      <c r="AS15" s="46">
        <f t="shared" si="27"/>
        <v>0</v>
      </c>
      <c r="AT15" s="38">
        <f t="shared" si="28"/>
        <v>0</v>
      </c>
      <c r="AU15" s="77">
        <v>0</v>
      </c>
      <c r="AV15" s="45">
        <v>0</v>
      </c>
      <c r="AW15" s="46">
        <f t="shared" si="2"/>
        <v>0</v>
      </c>
      <c r="AX15" s="38">
        <f t="shared" si="29"/>
        <v>0</v>
      </c>
      <c r="AY15" s="77">
        <v>20.8</v>
      </c>
      <c r="AZ15" s="45">
        <v>3</v>
      </c>
      <c r="BA15" s="46">
        <f t="shared" si="30"/>
        <v>0</v>
      </c>
      <c r="BB15" s="38">
        <f t="shared" si="31"/>
        <v>0</v>
      </c>
      <c r="BC15" s="77">
        <v>0</v>
      </c>
      <c r="BD15" s="45">
        <v>0</v>
      </c>
      <c r="BE15" s="46">
        <f t="shared" si="32"/>
        <v>0</v>
      </c>
      <c r="BF15" s="38">
        <f t="shared" si="3"/>
        <v>0</v>
      </c>
      <c r="BG15" s="77">
        <v>0</v>
      </c>
      <c r="BH15" s="45">
        <v>0</v>
      </c>
      <c r="BI15" s="46">
        <f t="shared" si="33"/>
        <v>0</v>
      </c>
      <c r="BJ15" s="38">
        <f t="shared" si="4"/>
        <v>0</v>
      </c>
      <c r="BK15" s="77">
        <v>0</v>
      </c>
      <c r="BL15" s="45">
        <v>0</v>
      </c>
      <c r="BM15" s="46">
        <f t="shared" si="34"/>
        <v>0</v>
      </c>
      <c r="BN15" s="38">
        <f t="shared" si="5"/>
        <v>0</v>
      </c>
      <c r="BO15" s="77">
        <v>0</v>
      </c>
      <c r="BP15" s="45">
        <v>0</v>
      </c>
      <c r="BQ15" s="46">
        <f t="shared" si="35"/>
        <v>0</v>
      </c>
      <c r="BR15" s="38">
        <f t="shared" si="6"/>
        <v>0</v>
      </c>
      <c r="BS15" s="77">
        <v>0</v>
      </c>
      <c r="BT15" s="45">
        <v>0</v>
      </c>
      <c r="BU15" s="46">
        <f t="shared" si="36"/>
        <v>0</v>
      </c>
      <c r="BV15" s="38">
        <f t="shared" si="7"/>
        <v>0</v>
      </c>
      <c r="BW15" s="77">
        <v>0</v>
      </c>
      <c r="BX15" s="45">
        <v>0</v>
      </c>
      <c r="BY15" s="46">
        <f t="shared" si="37"/>
        <v>0</v>
      </c>
      <c r="BZ15" s="38">
        <f t="shared" si="8"/>
        <v>0</v>
      </c>
      <c r="CA15" s="79"/>
      <c r="CB15" s="81"/>
    </row>
    <row r="16" spans="1:80" s="1" customFormat="1" ht="15">
      <c r="A16" s="40" t="s">
        <v>21</v>
      </c>
      <c r="B16" s="41">
        <f t="shared" si="0"/>
        <v>0</v>
      </c>
      <c r="C16" s="42">
        <f t="shared" si="1"/>
        <v>0</v>
      </c>
      <c r="D16" s="43">
        <v>53.56</v>
      </c>
      <c r="E16" s="44">
        <v>3</v>
      </c>
      <c r="F16" s="77">
        <v>0</v>
      </c>
      <c r="G16" s="45">
        <v>0</v>
      </c>
      <c r="H16" s="46">
        <f t="shared" si="9"/>
        <v>0</v>
      </c>
      <c r="I16" s="38">
        <f t="shared" si="10"/>
        <v>0</v>
      </c>
      <c r="J16" s="77">
        <v>0</v>
      </c>
      <c r="K16" s="45">
        <v>0</v>
      </c>
      <c r="L16" s="46">
        <f t="shared" si="11"/>
        <v>0</v>
      </c>
      <c r="M16" s="38">
        <f t="shared" si="12"/>
        <v>0</v>
      </c>
      <c r="N16" s="77">
        <v>0</v>
      </c>
      <c r="O16" s="45">
        <v>0</v>
      </c>
      <c r="P16" s="46">
        <f t="shared" si="13"/>
        <v>0</v>
      </c>
      <c r="Q16" s="38">
        <f t="shared" si="14"/>
        <v>0</v>
      </c>
      <c r="R16" s="77">
        <v>0</v>
      </c>
      <c r="S16" s="45">
        <v>0</v>
      </c>
      <c r="T16" s="46">
        <f t="shared" si="15"/>
        <v>0</v>
      </c>
      <c r="U16" s="38">
        <f t="shared" si="16"/>
        <v>0</v>
      </c>
      <c r="V16" s="77">
        <v>0</v>
      </c>
      <c r="W16" s="47"/>
      <c r="X16" s="45">
        <v>0</v>
      </c>
      <c r="Y16" s="37">
        <f t="shared" si="17"/>
        <v>0</v>
      </c>
      <c r="Z16" s="38">
        <f t="shared" si="18"/>
        <v>0</v>
      </c>
      <c r="AA16" s="77">
        <v>0</v>
      </c>
      <c r="AB16" s="45">
        <v>0</v>
      </c>
      <c r="AC16" s="46">
        <f t="shared" si="19"/>
        <v>0</v>
      </c>
      <c r="AD16" s="38">
        <f t="shared" si="20"/>
        <v>0</v>
      </c>
      <c r="AE16" s="77">
        <v>0</v>
      </c>
      <c r="AF16" s="45">
        <v>0</v>
      </c>
      <c r="AG16" s="46">
        <f t="shared" si="21"/>
        <v>0</v>
      </c>
      <c r="AH16" s="38">
        <f t="shared" si="22"/>
        <v>0</v>
      </c>
      <c r="AI16" s="77">
        <v>0</v>
      </c>
      <c r="AJ16" s="45">
        <v>0</v>
      </c>
      <c r="AK16" s="46">
        <f t="shared" si="23"/>
        <v>0</v>
      </c>
      <c r="AL16" s="38">
        <f t="shared" si="24"/>
        <v>0</v>
      </c>
      <c r="AM16" s="77">
        <v>0</v>
      </c>
      <c r="AN16" s="45">
        <v>0</v>
      </c>
      <c r="AO16" s="46">
        <f t="shared" si="25"/>
        <v>0</v>
      </c>
      <c r="AP16" s="38">
        <f t="shared" si="26"/>
        <v>0</v>
      </c>
      <c r="AQ16" s="77">
        <v>0</v>
      </c>
      <c r="AR16" s="45">
        <v>0</v>
      </c>
      <c r="AS16" s="46">
        <f t="shared" si="27"/>
        <v>0</v>
      </c>
      <c r="AT16" s="38">
        <f t="shared" si="28"/>
        <v>0</v>
      </c>
      <c r="AU16" s="77">
        <v>53.56</v>
      </c>
      <c r="AV16" s="45">
        <v>3</v>
      </c>
      <c r="AW16" s="46">
        <f t="shared" si="2"/>
        <v>0</v>
      </c>
      <c r="AX16" s="38">
        <f t="shared" si="29"/>
        <v>0</v>
      </c>
      <c r="AY16" s="77">
        <v>0</v>
      </c>
      <c r="AZ16" s="45">
        <v>0</v>
      </c>
      <c r="BA16" s="46">
        <f t="shared" si="30"/>
        <v>0</v>
      </c>
      <c r="BB16" s="38">
        <f t="shared" si="31"/>
        <v>0</v>
      </c>
      <c r="BC16" s="77">
        <v>0</v>
      </c>
      <c r="BD16" s="45">
        <v>0</v>
      </c>
      <c r="BE16" s="46">
        <f t="shared" si="32"/>
        <v>0</v>
      </c>
      <c r="BF16" s="38">
        <f t="shared" si="3"/>
        <v>0</v>
      </c>
      <c r="BG16" s="77">
        <v>0</v>
      </c>
      <c r="BH16" s="45">
        <v>0</v>
      </c>
      <c r="BI16" s="46">
        <f t="shared" si="33"/>
        <v>0</v>
      </c>
      <c r="BJ16" s="38">
        <f t="shared" si="4"/>
        <v>0</v>
      </c>
      <c r="BK16" s="77">
        <v>0</v>
      </c>
      <c r="BL16" s="45">
        <v>0</v>
      </c>
      <c r="BM16" s="46">
        <f t="shared" si="34"/>
        <v>0</v>
      </c>
      <c r="BN16" s="38">
        <f t="shared" si="5"/>
        <v>0</v>
      </c>
      <c r="BO16" s="77">
        <v>0</v>
      </c>
      <c r="BP16" s="45">
        <v>0</v>
      </c>
      <c r="BQ16" s="46">
        <f t="shared" si="35"/>
        <v>0</v>
      </c>
      <c r="BR16" s="38">
        <f t="shared" si="6"/>
        <v>0</v>
      </c>
      <c r="BS16" s="77">
        <v>0</v>
      </c>
      <c r="BT16" s="45">
        <v>0</v>
      </c>
      <c r="BU16" s="46">
        <f t="shared" si="36"/>
        <v>0</v>
      </c>
      <c r="BV16" s="38">
        <f t="shared" si="7"/>
        <v>0</v>
      </c>
      <c r="BW16" s="77">
        <v>0</v>
      </c>
      <c r="BX16" s="45">
        <v>0</v>
      </c>
      <c r="BY16" s="46">
        <f t="shared" si="37"/>
        <v>0</v>
      </c>
      <c r="BZ16" s="38">
        <f t="shared" si="8"/>
        <v>0</v>
      </c>
      <c r="CA16" s="79"/>
      <c r="CB16" s="81"/>
    </row>
    <row r="17" spans="1:80" s="1" customFormat="1" ht="15">
      <c r="A17" s="40" t="s">
        <v>23</v>
      </c>
      <c r="B17" s="41">
        <f t="shared" si="0"/>
        <v>0</v>
      </c>
      <c r="C17" s="42">
        <f t="shared" si="1"/>
        <v>0</v>
      </c>
      <c r="D17" s="43">
        <v>1058.19</v>
      </c>
      <c r="E17" s="44">
        <v>63</v>
      </c>
      <c r="F17" s="77">
        <v>423.08</v>
      </c>
      <c r="G17" s="45">
        <v>18</v>
      </c>
      <c r="H17" s="46">
        <f t="shared" si="9"/>
        <v>0</v>
      </c>
      <c r="I17" s="38">
        <f t="shared" si="10"/>
        <v>0</v>
      </c>
      <c r="J17" s="77">
        <v>151.16</v>
      </c>
      <c r="K17" s="45">
        <v>9</v>
      </c>
      <c r="L17" s="46">
        <f t="shared" si="11"/>
        <v>0</v>
      </c>
      <c r="M17" s="38">
        <f t="shared" si="12"/>
        <v>0</v>
      </c>
      <c r="N17" s="77">
        <v>0</v>
      </c>
      <c r="O17" s="45">
        <v>0</v>
      </c>
      <c r="P17" s="46">
        <f t="shared" si="13"/>
        <v>0</v>
      </c>
      <c r="Q17" s="38">
        <f t="shared" si="14"/>
        <v>0</v>
      </c>
      <c r="R17" s="77">
        <v>37</v>
      </c>
      <c r="S17" s="45">
        <v>2</v>
      </c>
      <c r="T17" s="46">
        <f t="shared" si="15"/>
        <v>0</v>
      </c>
      <c r="U17" s="38">
        <f t="shared" si="16"/>
        <v>0</v>
      </c>
      <c r="V17" s="77">
        <v>0</v>
      </c>
      <c r="W17" s="47"/>
      <c r="X17" s="45">
        <v>0</v>
      </c>
      <c r="Y17" s="37">
        <f t="shared" si="17"/>
        <v>0</v>
      </c>
      <c r="Z17" s="38">
        <f t="shared" si="18"/>
        <v>0</v>
      </c>
      <c r="AA17" s="77">
        <v>276.95</v>
      </c>
      <c r="AB17" s="45">
        <v>5</v>
      </c>
      <c r="AC17" s="46">
        <f t="shared" si="19"/>
        <v>0</v>
      </c>
      <c r="AD17" s="38">
        <f t="shared" si="20"/>
        <v>0</v>
      </c>
      <c r="AE17" s="77">
        <v>102.88</v>
      </c>
      <c r="AF17" s="45">
        <v>22</v>
      </c>
      <c r="AG17" s="46">
        <f t="shared" si="21"/>
        <v>0</v>
      </c>
      <c r="AH17" s="38">
        <f t="shared" si="22"/>
        <v>0</v>
      </c>
      <c r="AI17" s="77">
        <v>0</v>
      </c>
      <c r="AJ17" s="45">
        <v>0</v>
      </c>
      <c r="AK17" s="46">
        <f t="shared" si="23"/>
        <v>0</v>
      </c>
      <c r="AL17" s="38">
        <f t="shared" si="24"/>
        <v>0</v>
      </c>
      <c r="AM17" s="77">
        <v>0</v>
      </c>
      <c r="AN17" s="45">
        <v>0</v>
      </c>
      <c r="AO17" s="46">
        <f t="shared" si="25"/>
        <v>0</v>
      </c>
      <c r="AP17" s="38">
        <f t="shared" si="26"/>
        <v>0</v>
      </c>
      <c r="AQ17" s="77">
        <v>23.53</v>
      </c>
      <c r="AR17" s="45">
        <v>2</v>
      </c>
      <c r="AS17" s="46">
        <f t="shared" si="27"/>
        <v>0</v>
      </c>
      <c r="AT17" s="38">
        <f t="shared" si="28"/>
        <v>0</v>
      </c>
      <c r="AU17" s="77">
        <v>0</v>
      </c>
      <c r="AV17" s="45">
        <v>0</v>
      </c>
      <c r="AW17" s="46">
        <f t="shared" si="2"/>
        <v>0</v>
      </c>
      <c r="AX17" s="38">
        <f t="shared" si="29"/>
        <v>0</v>
      </c>
      <c r="AY17" s="77">
        <v>41.85</v>
      </c>
      <c r="AZ17" s="45">
        <v>4</v>
      </c>
      <c r="BA17" s="46">
        <f t="shared" si="30"/>
        <v>0</v>
      </c>
      <c r="BB17" s="38">
        <f t="shared" si="31"/>
        <v>0</v>
      </c>
      <c r="BC17" s="77">
        <v>0</v>
      </c>
      <c r="BD17" s="45">
        <v>0</v>
      </c>
      <c r="BE17" s="46">
        <f t="shared" si="32"/>
        <v>0</v>
      </c>
      <c r="BF17" s="38">
        <f t="shared" si="3"/>
        <v>0</v>
      </c>
      <c r="BG17" s="77">
        <v>1.88</v>
      </c>
      <c r="BH17" s="45">
        <v>1</v>
      </c>
      <c r="BI17" s="46">
        <f t="shared" si="33"/>
        <v>0</v>
      </c>
      <c r="BJ17" s="38">
        <f t="shared" si="4"/>
        <v>0</v>
      </c>
      <c r="BK17" s="77">
        <v>0</v>
      </c>
      <c r="BL17" s="45">
        <v>0</v>
      </c>
      <c r="BM17" s="46">
        <f t="shared" si="34"/>
        <v>0</v>
      </c>
      <c r="BN17" s="38">
        <f t="shared" si="5"/>
        <v>0</v>
      </c>
      <c r="BO17" s="77">
        <v>0</v>
      </c>
      <c r="BP17" s="45">
        <v>0</v>
      </c>
      <c r="BQ17" s="46">
        <f t="shared" si="35"/>
        <v>0</v>
      </c>
      <c r="BR17" s="38">
        <f t="shared" si="6"/>
        <v>0</v>
      </c>
      <c r="BS17" s="77">
        <v>0</v>
      </c>
      <c r="BT17" s="45">
        <v>0</v>
      </c>
      <c r="BU17" s="46">
        <f t="shared" si="36"/>
        <v>0</v>
      </c>
      <c r="BV17" s="38">
        <f t="shared" si="7"/>
        <v>0</v>
      </c>
      <c r="BW17" s="77">
        <v>0</v>
      </c>
      <c r="BX17" s="45">
        <v>0</v>
      </c>
      <c r="BY17" s="46">
        <f t="shared" si="37"/>
        <v>0</v>
      </c>
      <c r="BZ17" s="38">
        <f t="shared" si="8"/>
        <v>0</v>
      </c>
      <c r="CA17" s="79"/>
      <c r="CB17" s="81"/>
    </row>
    <row r="18" spans="1:80" s="1" customFormat="1" ht="15">
      <c r="A18" s="40" t="s">
        <v>24</v>
      </c>
      <c r="B18" s="41">
        <f t="shared" si="0"/>
        <v>0</v>
      </c>
      <c r="C18" s="42">
        <f t="shared" si="1"/>
        <v>0</v>
      </c>
      <c r="D18" s="43">
        <v>84.71</v>
      </c>
      <c r="E18" s="44">
        <v>5</v>
      </c>
      <c r="F18" s="77">
        <v>0</v>
      </c>
      <c r="G18" s="45">
        <v>0</v>
      </c>
      <c r="H18" s="46">
        <f t="shared" si="9"/>
        <v>0</v>
      </c>
      <c r="I18" s="38">
        <f t="shared" si="10"/>
        <v>0</v>
      </c>
      <c r="J18" s="77">
        <v>0</v>
      </c>
      <c r="K18" s="45">
        <v>0</v>
      </c>
      <c r="L18" s="46">
        <f t="shared" si="11"/>
        <v>0</v>
      </c>
      <c r="M18" s="38">
        <f t="shared" si="12"/>
        <v>0</v>
      </c>
      <c r="N18" s="77">
        <v>0</v>
      </c>
      <c r="O18" s="45">
        <v>0</v>
      </c>
      <c r="P18" s="46">
        <f t="shared" si="13"/>
        <v>0</v>
      </c>
      <c r="Q18" s="38">
        <f t="shared" si="14"/>
        <v>0</v>
      </c>
      <c r="R18" s="77">
        <v>0</v>
      </c>
      <c r="S18" s="45">
        <v>0</v>
      </c>
      <c r="T18" s="46">
        <f t="shared" si="15"/>
        <v>0</v>
      </c>
      <c r="U18" s="38">
        <f t="shared" si="16"/>
        <v>0</v>
      </c>
      <c r="V18" s="77">
        <v>0</v>
      </c>
      <c r="W18" s="47"/>
      <c r="X18" s="45">
        <v>0</v>
      </c>
      <c r="Y18" s="37">
        <f t="shared" si="17"/>
        <v>0</v>
      </c>
      <c r="Z18" s="38">
        <f t="shared" si="18"/>
        <v>0</v>
      </c>
      <c r="AA18" s="77">
        <v>0</v>
      </c>
      <c r="AB18" s="45">
        <v>0</v>
      </c>
      <c r="AC18" s="46">
        <f t="shared" si="19"/>
        <v>0</v>
      </c>
      <c r="AD18" s="38">
        <f t="shared" si="20"/>
        <v>0</v>
      </c>
      <c r="AE18" s="77">
        <v>0</v>
      </c>
      <c r="AF18" s="45">
        <v>0</v>
      </c>
      <c r="AG18" s="46">
        <f t="shared" si="21"/>
        <v>0</v>
      </c>
      <c r="AH18" s="38">
        <f t="shared" si="22"/>
        <v>0</v>
      </c>
      <c r="AI18" s="77">
        <v>0</v>
      </c>
      <c r="AJ18" s="45">
        <v>0</v>
      </c>
      <c r="AK18" s="46">
        <f t="shared" si="23"/>
        <v>0</v>
      </c>
      <c r="AL18" s="38">
        <f t="shared" si="24"/>
        <v>0</v>
      </c>
      <c r="AM18" s="77">
        <v>0</v>
      </c>
      <c r="AN18" s="45">
        <v>0</v>
      </c>
      <c r="AO18" s="46">
        <f t="shared" si="25"/>
        <v>0</v>
      </c>
      <c r="AP18" s="38">
        <f t="shared" si="26"/>
        <v>0</v>
      </c>
      <c r="AQ18" s="77">
        <v>8.45</v>
      </c>
      <c r="AR18" s="45">
        <v>1</v>
      </c>
      <c r="AS18" s="46">
        <f t="shared" si="27"/>
        <v>0</v>
      </c>
      <c r="AT18" s="38">
        <f t="shared" si="28"/>
        <v>0</v>
      </c>
      <c r="AU18" s="77">
        <v>76.26</v>
      </c>
      <c r="AV18" s="45">
        <v>4</v>
      </c>
      <c r="AW18" s="46">
        <f t="shared" si="2"/>
        <v>0</v>
      </c>
      <c r="AX18" s="38">
        <f t="shared" si="29"/>
        <v>0</v>
      </c>
      <c r="AY18" s="77">
        <v>0</v>
      </c>
      <c r="AZ18" s="45">
        <v>0</v>
      </c>
      <c r="BA18" s="46">
        <f t="shared" si="30"/>
        <v>0</v>
      </c>
      <c r="BB18" s="38">
        <f t="shared" si="31"/>
        <v>0</v>
      </c>
      <c r="BC18" s="77">
        <v>0</v>
      </c>
      <c r="BD18" s="45">
        <v>0</v>
      </c>
      <c r="BE18" s="46">
        <f t="shared" si="32"/>
        <v>0</v>
      </c>
      <c r="BF18" s="38">
        <f t="shared" si="3"/>
        <v>0</v>
      </c>
      <c r="BG18" s="77">
        <v>0</v>
      </c>
      <c r="BH18" s="45">
        <v>0</v>
      </c>
      <c r="BI18" s="46">
        <f t="shared" si="33"/>
        <v>0</v>
      </c>
      <c r="BJ18" s="38">
        <f t="shared" si="4"/>
        <v>0</v>
      </c>
      <c r="BK18" s="77">
        <v>0</v>
      </c>
      <c r="BL18" s="45">
        <v>0</v>
      </c>
      <c r="BM18" s="46">
        <f t="shared" si="34"/>
        <v>0</v>
      </c>
      <c r="BN18" s="38">
        <f t="shared" si="5"/>
        <v>0</v>
      </c>
      <c r="BO18" s="77">
        <v>0</v>
      </c>
      <c r="BP18" s="45">
        <v>0</v>
      </c>
      <c r="BQ18" s="46">
        <f t="shared" si="35"/>
        <v>0</v>
      </c>
      <c r="BR18" s="38">
        <f t="shared" si="6"/>
        <v>0</v>
      </c>
      <c r="BS18" s="77">
        <v>0</v>
      </c>
      <c r="BT18" s="45">
        <v>0</v>
      </c>
      <c r="BU18" s="46">
        <f t="shared" si="36"/>
        <v>0</v>
      </c>
      <c r="BV18" s="38">
        <f t="shared" si="7"/>
        <v>0</v>
      </c>
      <c r="BW18" s="77">
        <v>0</v>
      </c>
      <c r="BX18" s="45">
        <v>0</v>
      </c>
      <c r="BY18" s="46">
        <f t="shared" si="37"/>
        <v>0</v>
      </c>
      <c r="BZ18" s="38">
        <f t="shared" si="8"/>
        <v>0</v>
      </c>
      <c r="CA18" s="79"/>
      <c r="CB18" s="81"/>
    </row>
    <row r="19" spans="1:80" s="1" customFormat="1" ht="15">
      <c r="A19" s="40" t="s">
        <v>26</v>
      </c>
      <c r="B19" s="41">
        <f t="shared" si="0"/>
        <v>0</v>
      </c>
      <c r="C19" s="42">
        <f t="shared" si="1"/>
        <v>0</v>
      </c>
      <c r="D19" s="43">
        <v>201.4</v>
      </c>
      <c r="E19" s="44">
        <v>10</v>
      </c>
      <c r="F19" s="77">
        <v>0</v>
      </c>
      <c r="G19" s="45">
        <v>0</v>
      </c>
      <c r="H19" s="46">
        <f t="shared" si="9"/>
        <v>0</v>
      </c>
      <c r="I19" s="38">
        <f t="shared" si="10"/>
        <v>0</v>
      </c>
      <c r="J19" s="77">
        <v>15.5</v>
      </c>
      <c r="K19" s="45">
        <v>1</v>
      </c>
      <c r="L19" s="46">
        <f t="shared" si="11"/>
        <v>0</v>
      </c>
      <c r="M19" s="38">
        <f t="shared" si="12"/>
        <v>0</v>
      </c>
      <c r="N19" s="77">
        <v>20.1</v>
      </c>
      <c r="O19" s="45">
        <v>1</v>
      </c>
      <c r="P19" s="46">
        <f t="shared" si="13"/>
        <v>0</v>
      </c>
      <c r="Q19" s="38">
        <f t="shared" si="14"/>
        <v>0</v>
      </c>
      <c r="R19" s="77">
        <v>64</v>
      </c>
      <c r="S19" s="45">
        <v>4</v>
      </c>
      <c r="T19" s="46">
        <f t="shared" si="15"/>
        <v>0</v>
      </c>
      <c r="U19" s="38">
        <f t="shared" si="16"/>
        <v>0</v>
      </c>
      <c r="V19" s="77">
        <v>0</v>
      </c>
      <c r="W19" s="47"/>
      <c r="X19" s="45">
        <v>0</v>
      </c>
      <c r="Y19" s="37">
        <f t="shared" si="17"/>
        <v>0</v>
      </c>
      <c r="Z19" s="38">
        <f t="shared" si="18"/>
        <v>0</v>
      </c>
      <c r="AA19" s="77">
        <v>6.4</v>
      </c>
      <c r="AB19" s="45">
        <v>1</v>
      </c>
      <c r="AC19" s="46">
        <f t="shared" si="19"/>
        <v>0</v>
      </c>
      <c r="AD19" s="38">
        <f t="shared" si="20"/>
        <v>0</v>
      </c>
      <c r="AE19" s="77">
        <v>18.6</v>
      </c>
      <c r="AF19" s="45">
        <v>2</v>
      </c>
      <c r="AG19" s="46">
        <f t="shared" si="21"/>
        <v>0</v>
      </c>
      <c r="AH19" s="38">
        <f t="shared" si="22"/>
        <v>0</v>
      </c>
      <c r="AI19" s="77">
        <v>0</v>
      </c>
      <c r="AJ19" s="45">
        <v>0</v>
      </c>
      <c r="AK19" s="46">
        <f t="shared" si="23"/>
        <v>0</v>
      </c>
      <c r="AL19" s="38">
        <f t="shared" si="24"/>
        <v>0</v>
      </c>
      <c r="AM19" s="77">
        <v>0</v>
      </c>
      <c r="AN19" s="45">
        <v>0</v>
      </c>
      <c r="AO19" s="46">
        <f t="shared" si="25"/>
        <v>0</v>
      </c>
      <c r="AP19" s="38">
        <f t="shared" si="26"/>
        <v>0</v>
      </c>
      <c r="AQ19" s="77">
        <v>0</v>
      </c>
      <c r="AR19" s="45">
        <v>0</v>
      </c>
      <c r="AS19" s="46">
        <f t="shared" si="27"/>
        <v>0</v>
      </c>
      <c r="AT19" s="38">
        <f t="shared" si="28"/>
        <v>0</v>
      </c>
      <c r="AU19" s="77">
        <v>0</v>
      </c>
      <c r="AV19" s="45">
        <v>0</v>
      </c>
      <c r="AW19" s="46">
        <f t="shared" si="2"/>
        <v>0</v>
      </c>
      <c r="AX19" s="38">
        <f t="shared" si="29"/>
        <v>0</v>
      </c>
      <c r="AY19" s="77">
        <v>76.8</v>
      </c>
      <c r="AZ19" s="45">
        <v>1</v>
      </c>
      <c r="BA19" s="46">
        <f t="shared" si="30"/>
        <v>0</v>
      </c>
      <c r="BB19" s="38">
        <f t="shared" si="31"/>
        <v>0</v>
      </c>
      <c r="BC19" s="77">
        <v>0</v>
      </c>
      <c r="BD19" s="45">
        <v>0</v>
      </c>
      <c r="BE19" s="46">
        <f t="shared" si="32"/>
        <v>0</v>
      </c>
      <c r="BF19" s="38">
        <f t="shared" si="3"/>
        <v>0</v>
      </c>
      <c r="BG19" s="77">
        <v>0</v>
      </c>
      <c r="BH19" s="45">
        <v>0</v>
      </c>
      <c r="BI19" s="46">
        <f t="shared" si="33"/>
        <v>0</v>
      </c>
      <c r="BJ19" s="38">
        <f t="shared" si="4"/>
        <v>0</v>
      </c>
      <c r="BK19" s="77">
        <v>0</v>
      </c>
      <c r="BL19" s="45">
        <v>0</v>
      </c>
      <c r="BM19" s="46">
        <f t="shared" si="34"/>
        <v>0</v>
      </c>
      <c r="BN19" s="38">
        <f t="shared" si="5"/>
        <v>0</v>
      </c>
      <c r="BO19" s="77">
        <v>0</v>
      </c>
      <c r="BP19" s="45">
        <v>0</v>
      </c>
      <c r="BQ19" s="46">
        <f t="shared" si="35"/>
        <v>0</v>
      </c>
      <c r="BR19" s="38">
        <f t="shared" si="6"/>
        <v>0</v>
      </c>
      <c r="BS19" s="77">
        <v>0</v>
      </c>
      <c r="BT19" s="45">
        <v>0</v>
      </c>
      <c r="BU19" s="46">
        <f t="shared" si="36"/>
        <v>0</v>
      </c>
      <c r="BV19" s="38">
        <f t="shared" si="7"/>
        <v>0</v>
      </c>
      <c r="BW19" s="77">
        <v>0</v>
      </c>
      <c r="BX19" s="45">
        <v>0</v>
      </c>
      <c r="BY19" s="46">
        <f t="shared" si="37"/>
        <v>0</v>
      </c>
      <c r="BZ19" s="38">
        <f t="shared" si="8"/>
        <v>0</v>
      </c>
      <c r="CA19" s="79"/>
      <c r="CB19" s="81"/>
    </row>
    <row r="20" spans="1:80" s="1" customFormat="1" ht="15">
      <c r="A20" s="40" t="s">
        <v>28</v>
      </c>
      <c r="B20" s="41">
        <f t="shared" si="0"/>
        <v>0</v>
      </c>
      <c r="C20" s="42">
        <f t="shared" si="1"/>
        <v>0</v>
      </c>
      <c r="D20" s="43">
        <v>808.03</v>
      </c>
      <c r="E20" s="44">
        <v>68</v>
      </c>
      <c r="F20" s="77">
        <v>250.08</v>
      </c>
      <c r="G20" s="45">
        <v>11</v>
      </c>
      <c r="H20" s="46">
        <f t="shared" si="9"/>
        <v>0</v>
      </c>
      <c r="I20" s="38">
        <f t="shared" si="10"/>
        <v>0</v>
      </c>
      <c r="J20" s="77">
        <v>7.6</v>
      </c>
      <c r="K20" s="45">
        <v>1</v>
      </c>
      <c r="L20" s="46">
        <f t="shared" si="11"/>
        <v>0</v>
      </c>
      <c r="M20" s="38">
        <f t="shared" si="12"/>
        <v>0</v>
      </c>
      <c r="N20" s="77">
        <v>0</v>
      </c>
      <c r="O20" s="45">
        <v>0</v>
      </c>
      <c r="P20" s="46">
        <f t="shared" si="13"/>
        <v>0</v>
      </c>
      <c r="Q20" s="38">
        <f t="shared" si="14"/>
        <v>0</v>
      </c>
      <c r="R20" s="77">
        <v>37.56</v>
      </c>
      <c r="S20" s="45">
        <v>3</v>
      </c>
      <c r="T20" s="46">
        <f t="shared" si="15"/>
        <v>0</v>
      </c>
      <c r="U20" s="38">
        <f t="shared" si="16"/>
        <v>0</v>
      </c>
      <c r="V20" s="77">
        <v>0</v>
      </c>
      <c r="W20" s="47"/>
      <c r="X20" s="45">
        <v>0</v>
      </c>
      <c r="Y20" s="37">
        <f t="shared" si="17"/>
        <v>0</v>
      </c>
      <c r="Z20" s="38">
        <f t="shared" si="18"/>
        <v>0</v>
      </c>
      <c r="AA20" s="77">
        <v>184.37</v>
      </c>
      <c r="AB20" s="45">
        <v>6</v>
      </c>
      <c r="AC20" s="46">
        <f t="shared" si="19"/>
        <v>0</v>
      </c>
      <c r="AD20" s="38">
        <f t="shared" si="20"/>
        <v>0</v>
      </c>
      <c r="AE20" s="77">
        <v>80.92</v>
      </c>
      <c r="AF20" s="45">
        <v>30</v>
      </c>
      <c r="AG20" s="46">
        <f t="shared" si="21"/>
        <v>0</v>
      </c>
      <c r="AH20" s="38">
        <f t="shared" si="22"/>
        <v>0</v>
      </c>
      <c r="AI20" s="77">
        <v>0</v>
      </c>
      <c r="AJ20" s="45">
        <v>0</v>
      </c>
      <c r="AK20" s="46">
        <f t="shared" si="23"/>
        <v>0</v>
      </c>
      <c r="AL20" s="38">
        <f t="shared" si="24"/>
        <v>0</v>
      </c>
      <c r="AM20" s="77">
        <v>0</v>
      </c>
      <c r="AN20" s="45">
        <v>0</v>
      </c>
      <c r="AO20" s="46">
        <f t="shared" si="25"/>
        <v>0</v>
      </c>
      <c r="AP20" s="38">
        <f t="shared" si="26"/>
        <v>0</v>
      </c>
      <c r="AQ20" s="77">
        <v>10.8</v>
      </c>
      <c r="AR20" s="45">
        <v>1</v>
      </c>
      <c r="AS20" s="46">
        <f t="shared" si="27"/>
        <v>0</v>
      </c>
      <c r="AT20" s="38">
        <f t="shared" si="28"/>
        <v>0</v>
      </c>
      <c r="AU20" s="77">
        <v>0</v>
      </c>
      <c r="AV20" s="45">
        <v>0</v>
      </c>
      <c r="AW20" s="46">
        <f t="shared" si="2"/>
        <v>0</v>
      </c>
      <c r="AX20" s="38">
        <f t="shared" si="29"/>
        <v>0</v>
      </c>
      <c r="AY20" s="77">
        <v>5.72</v>
      </c>
      <c r="AZ20" s="45">
        <v>1</v>
      </c>
      <c r="BA20" s="46">
        <f t="shared" si="30"/>
        <v>0</v>
      </c>
      <c r="BB20" s="38">
        <f t="shared" si="31"/>
        <v>0</v>
      </c>
      <c r="BC20" s="77">
        <v>227.2</v>
      </c>
      <c r="BD20" s="45">
        <v>14</v>
      </c>
      <c r="BE20" s="46">
        <f t="shared" si="32"/>
        <v>0</v>
      </c>
      <c r="BF20" s="38">
        <f t="shared" si="3"/>
        <v>0</v>
      </c>
      <c r="BG20" s="77">
        <v>3.7</v>
      </c>
      <c r="BH20" s="45">
        <v>2</v>
      </c>
      <c r="BI20" s="46">
        <f t="shared" si="33"/>
        <v>0</v>
      </c>
      <c r="BJ20" s="38">
        <f t="shared" si="4"/>
        <v>0</v>
      </c>
      <c r="BK20" s="77">
        <v>0</v>
      </c>
      <c r="BL20" s="45">
        <v>0</v>
      </c>
      <c r="BM20" s="46">
        <f t="shared" si="34"/>
        <v>0</v>
      </c>
      <c r="BN20" s="38">
        <f t="shared" si="5"/>
        <v>0</v>
      </c>
      <c r="BO20" s="77">
        <v>0</v>
      </c>
      <c r="BP20" s="45">
        <v>0</v>
      </c>
      <c r="BQ20" s="46">
        <f t="shared" si="35"/>
        <v>0</v>
      </c>
      <c r="BR20" s="38">
        <f t="shared" si="6"/>
        <v>0</v>
      </c>
      <c r="BS20" s="77">
        <v>0</v>
      </c>
      <c r="BT20" s="45">
        <v>0</v>
      </c>
      <c r="BU20" s="46">
        <f t="shared" si="36"/>
        <v>0</v>
      </c>
      <c r="BV20" s="38">
        <f t="shared" si="7"/>
        <v>0</v>
      </c>
      <c r="BW20" s="77">
        <v>0</v>
      </c>
      <c r="BX20" s="45">
        <v>0</v>
      </c>
      <c r="BY20" s="46">
        <f t="shared" si="37"/>
        <v>0</v>
      </c>
      <c r="BZ20" s="38">
        <f t="shared" si="8"/>
        <v>0</v>
      </c>
      <c r="CA20" s="79"/>
      <c r="CB20" s="81"/>
    </row>
    <row r="21" spans="1:80" s="1" customFormat="1" ht="15">
      <c r="A21" s="40" t="s">
        <v>29</v>
      </c>
      <c r="B21" s="41">
        <f t="shared" si="0"/>
        <v>0</v>
      </c>
      <c r="C21" s="42">
        <f t="shared" si="1"/>
        <v>0</v>
      </c>
      <c r="D21" s="43">
        <v>76.82</v>
      </c>
      <c r="E21" s="44">
        <v>5</v>
      </c>
      <c r="F21" s="77">
        <v>44.44</v>
      </c>
      <c r="G21" s="45">
        <v>3</v>
      </c>
      <c r="H21" s="46">
        <f t="shared" si="9"/>
        <v>0</v>
      </c>
      <c r="I21" s="38">
        <f t="shared" si="10"/>
        <v>0</v>
      </c>
      <c r="J21" s="77">
        <v>11.24</v>
      </c>
      <c r="K21" s="45">
        <v>1</v>
      </c>
      <c r="L21" s="46">
        <f t="shared" si="11"/>
        <v>0</v>
      </c>
      <c r="M21" s="38">
        <f t="shared" si="12"/>
        <v>0</v>
      </c>
      <c r="N21" s="77">
        <v>0</v>
      </c>
      <c r="O21" s="45">
        <v>0</v>
      </c>
      <c r="P21" s="46">
        <f t="shared" si="13"/>
        <v>0</v>
      </c>
      <c r="Q21" s="38">
        <f t="shared" si="14"/>
        <v>0</v>
      </c>
      <c r="R21" s="77">
        <v>0</v>
      </c>
      <c r="S21" s="45">
        <v>0</v>
      </c>
      <c r="T21" s="46">
        <f t="shared" si="15"/>
        <v>0</v>
      </c>
      <c r="U21" s="38">
        <f t="shared" si="16"/>
        <v>0</v>
      </c>
      <c r="V21" s="77">
        <v>0</v>
      </c>
      <c r="W21" s="47"/>
      <c r="X21" s="45">
        <v>0</v>
      </c>
      <c r="Y21" s="37">
        <f t="shared" si="17"/>
        <v>0</v>
      </c>
      <c r="Z21" s="38">
        <f t="shared" si="18"/>
        <v>0</v>
      </c>
      <c r="AA21" s="77">
        <v>21.14</v>
      </c>
      <c r="AB21" s="45">
        <v>1</v>
      </c>
      <c r="AC21" s="46">
        <f t="shared" si="19"/>
        <v>0</v>
      </c>
      <c r="AD21" s="38">
        <f t="shared" si="20"/>
        <v>0</v>
      </c>
      <c r="AE21" s="77">
        <v>0</v>
      </c>
      <c r="AF21" s="45">
        <v>0</v>
      </c>
      <c r="AG21" s="46">
        <f t="shared" si="21"/>
        <v>0</v>
      </c>
      <c r="AH21" s="38">
        <f t="shared" si="22"/>
        <v>0</v>
      </c>
      <c r="AI21" s="77">
        <v>0</v>
      </c>
      <c r="AJ21" s="45">
        <v>0</v>
      </c>
      <c r="AK21" s="46">
        <f t="shared" si="23"/>
        <v>0</v>
      </c>
      <c r="AL21" s="38">
        <f t="shared" si="24"/>
        <v>0</v>
      </c>
      <c r="AM21" s="77">
        <v>0</v>
      </c>
      <c r="AN21" s="45">
        <v>0</v>
      </c>
      <c r="AO21" s="46">
        <f t="shared" si="25"/>
        <v>0</v>
      </c>
      <c r="AP21" s="38">
        <f t="shared" si="26"/>
        <v>0</v>
      </c>
      <c r="AQ21" s="77">
        <v>0</v>
      </c>
      <c r="AR21" s="45">
        <v>0</v>
      </c>
      <c r="AS21" s="46">
        <f t="shared" si="27"/>
        <v>0</v>
      </c>
      <c r="AT21" s="38">
        <f t="shared" si="28"/>
        <v>0</v>
      </c>
      <c r="AU21" s="77">
        <v>0</v>
      </c>
      <c r="AV21" s="45">
        <v>0</v>
      </c>
      <c r="AW21" s="46">
        <f t="shared" si="2"/>
        <v>0</v>
      </c>
      <c r="AX21" s="38">
        <f t="shared" si="29"/>
        <v>0</v>
      </c>
      <c r="AY21" s="77">
        <v>0</v>
      </c>
      <c r="AZ21" s="45">
        <v>0</v>
      </c>
      <c r="BA21" s="46">
        <f t="shared" si="30"/>
        <v>0</v>
      </c>
      <c r="BB21" s="38">
        <f t="shared" si="31"/>
        <v>0</v>
      </c>
      <c r="BC21" s="77">
        <v>0</v>
      </c>
      <c r="BD21" s="45">
        <v>0</v>
      </c>
      <c r="BE21" s="46">
        <f t="shared" si="32"/>
        <v>0</v>
      </c>
      <c r="BF21" s="38">
        <f t="shared" si="3"/>
        <v>0</v>
      </c>
      <c r="BG21" s="77">
        <v>0</v>
      </c>
      <c r="BH21" s="45">
        <v>0</v>
      </c>
      <c r="BI21" s="46">
        <f t="shared" si="33"/>
        <v>0</v>
      </c>
      <c r="BJ21" s="38">
        <f t="shared" si="4"/>
        <v>0</v>
      </c>
      <c r="BK21" s="77">
        <v>0</v>
      </c>
      <c r="BL21" s="45">
        <v>0</v>
      </c>
      <c r="BM21" s="46">
        <f t="shared" si="34"/>
        <v>0</v>
      </c>
      <c r="BN21" s="38">
        <f t="shared" si="5"/>
        <v>0</v>
      </c>
      <c r="BO21" s="77">
        <v>0</v>
      </c>
      <c r="BP21" s="45">
        <v>0</v>
      </c>
      <c r="BQ21" s="46">
        <f t="shared" si="35"/>
        <v>0</v>
      </c>
      <c r="BR21" s="38">
        <f t="shared" si="6"/>
        <v>0</v>
      </c>
      <c r="BS21" s="77">
        <v>0</v>
      </c>
      <c r="BT21" s="45">
        <v>0</v>
      </c>
      <c r="BU21" s="46">
        <f t="shared" si="36"/>
        <v>0</v>
      </c>
      <c r="BV21" s="38">
        <f t="shared" si="7"/>
        <v>0</v>
      </c>
      <c r="BW21" s="77">
        <v>0</v>
      </c>
      <c r="BX21" s="45">
        <v>0</v>
      </c>
      <c r="BY21" s="46">
        <f t="shared" si="37"/>
        <v>0</v>
      </c>
      <c r="BZ21" s="38">
        <f t="shared" si="8"/>
        <v>0</v>
      </c>
      <c r="CA21" s="79"/>
      <c r="CB21" s="81"/>
    </row>
    <row r="22" spans="1:80" s="1" customFormat="1" ht="15">
      <c r="A22" s="40" t="s">
        <v>27</v>
      </c>
      <c r="B22" s="41">
        <f t="shared" si="0"/>
        <v>0</v>
      </c>
      <c r="C22" s="42">
        <f t="shared" si="1"/>
        <v>0</v>
      </c>
      <c r="D22" s="43">
        <v>246.38</v>
      </c>
      <c r="E22" s="44">
        <v>18</v>
      </c>
      <c r="F22" s="77">
        <v>113.45</v>
      </c>
      <c r="G22" s="45">
        <v>5</v>
      </c>
      <c r="H22" s="46">
        <f t="shared" si="9"/>
        <v>0</v>
      </c>
      <c r="I22" s="38">
        <f t="shared" si="10"/>
        <v>0</v>
      </c>
      <c r="J22" s="77">
        <v>22.11</v>
      </c>
      <c r="K22" s="45">
        <v>1</v>
      </c>
      <c r="L22" s="46">
        <f t="shared" si="11"/>
        <v>0</v>
      </c>
      <c r="M22" s="38">
        <f t="shared" si="12"/>
        <v>0</v>
      </c>
      <c r="N22" s="77">
        <v>0</v>
      </c>
      <c r="O22" s="45">
        <v>0</v>
      </c>
      <c r="P22" s="46">
        <f t="shared" si="13"/>
        <v>0</v>
      </c>
      <c r="Q22" s="38">
        <f t="shared" si="14"/>
        <v>0</v>
      </c>
      <c r="R22" s="77">
        <v>0</v>
      </c>
      <c r="S22" s="45">
        <v>0</v>
      </c>
      <c r="T22" s="46">
        <f t="shared" si="15"/>
        <v>0</v>
      </c>
      <c r="U22" s="38">
        <f t="shared" si="16"/>
        <v>0</v>
      </c>
      <c r="V22" s="77">
        <v>0</v>
      </c>
      <c r="W22" s="47"/>
      <c r="X22" s="45">
        <v>0</v>
      </c>
      <c r="Y22" s="37">
        <f t="shared" si="17"/>
        <v>0</v>
      </c>
      <c r="Z22" s="38">
        <f t="shared" si="18"/>
        <v>0</v>
      </c>
      <c r="AA22" s="77">
        <v>63.6</v>
      </c>
      <c r="AB22" s="45">
        <v>2</v>
      </c>
      <c r="AC22" s="46">
        <f t="shared" si="19"/>
        <v>0</v>
      </c>
      <c r="AD22" s="38">
        <f t="shared" si="20"/>
        <v>0</v>
      </c>
      <c r="AE22" s="77">
        <v>45.67</v>
      </c>
      <c r="AF22" s="45">
        <v>9</v>
      </c>
      <c r="AG22" s="46">
        <f t="shared" si="21"/>
        <v>0</v>
      </c>
      <c r="AH22" s="38">
        <f t="shared" si="22"/>
        <v>0</v>
      </c>
      <c r="AI22" s="77">
        <v>0</v>
      </c>
      <c r="AJ22" s="45">
        <v>0</v>
      </c>
      <c r="AK22" s="46">
        <f t="shared" si="23"/>
        <v>0</v>
      </c>
      <c r="AL22" s="38">
        <f t="shared" si="24"/>
        <v>0</v>
      </c>
      <c r="AM22" s="77">
        <v>0</v>
      </c>
      <c r="AN22" s="45">
        <v>0</v>
      </c>
      <c r="AO22" s="46">
        <f t="shared" si="25"/>
        <v>0</v>
      </c>
      <c r="AP22" s="38">
        <f t="shared" si="26"/>
        <v>0</v>
      </c>
      <c r="AQ22" s="77">
        <v>0</v>
      </c>
      <c r="AR22" s="45">
        <v>0</v>
      </c>
      <c r="AS22" s="46">
        <f t="shared" si="27"/>
        <v>0</v>
      </c>
      <c r="AT22" s="38">
        <f t="shared" si="28"/>
        <v>0</v>
      </c>
      <c r="AU22" s="77">
        <v>0</v>
      </c>
      <c r="AV22" s="45">
        <v>0</v>
      </c>
      <c r="AW22" s="46">
        <f t="shared" si="2"/>
        <v>0</v>
      </c>
      <c r="AX22" s="38">
        <f t="shared" si="29"/>
        <v>0</v>
      </c>
      <c r="AY22" s="77">
        <v>0</v>
      </c>
      <c r="AZ22" s="45">
        <v>0</v>
      </c>
      <c r="BA22" s="46">
        <f t="shared" si="30"/>
        <v>0</v>
      </c>
      <c r="BB22" s="38">
        <f t="shared" si="31"/>
        <v>0</v>
      </c>
      <c r="BC22" s="77">
        <v>0</v>
      </c>
      <c r="BD22" s="45">
        <v>0</v>
      </c>
      <c r="BE22" s="46">
        <f t="shared" si="32"/>
        <v>0</v>
      </c>
      <c r="BF22" s="38">
        <f t="shared" si="3"/>
        <v>0</v>
      </c>
      <c r="BG22" s="77">
        <v>1.55</v>
      </c>
      <c r="BH22" s="45">
        <v>1</v>
      </c>
      <c r="BI22" s="46">
        <f t="shared" si="33"/>
        <v>0</v>
      </c>
      <c r="BJ22" s="38">
        <f t="shared" si="4"/>
        <v>0</v>
      </c>
      <c r="BK22" s="77">
        <v>0</v>
      </c>
      <c r="BL22" s="45">
        <v>0</v>
      </c>
      <c r="BM22" s="46">
        <f t="shared" si="34"/>
        <v>0</v>
      </c>
      <c r="BN22" s="38">
        <f t="shared" si="5"/>
        <v>0</v>
      </c>
      <c r="BO22" s="77">
        <v>0</v>
      </c>
      <c r="BP22" s="45">
        <v>0</v>
      </c>
      <c r="BQ22" s="46">
        <f t="shared" si="35"/>
        <v>0</v>
      </c>
      <c r="BR22" s="38">
        <f t="shared" si="6"/>
        <v>0</v>
      </c>
      <c r="BS22" s="77">
        <v>0</v>
      </c>
      <c r="BT22" s="45">
        <v>0</v>
      </c>
      <c r="BU22" s="46">
        <f t="shared" si="36"/>
        <v>0</v>
      </c>
      <c r="BV22" s="38">
        <f t="shared" si="7"/>
        <v>0</v>
      </c>
      <c r="BW22" s="77">
        <v>0</v>
      </c>
      <c r="BX22" s="45">
        <v>0</v>
      </c>
      <c r="BY22" s="46">
        <f t="shared" si="37"/>
        <v>0</v>
      </c>
      <c r="BZ22" s="38">
        <f t="shared" si="8"/>
        <v>0</v>
      </c>
      <c r="CA22" s="79"/>
      <c r="CB22" s="81"/>
    </row>
    <row r="23" spans="1:80" s="1" customFormat="1" ht="15">
      <c r="A23" s="40" t="s">
        <v>30</v>
      </c>
      <c r="B23" s="41">
        <f t="shared" si="0"/>
        <v>0</v>
      </c>
      <c r="C23" s="42">
        <f t="shared" si="1"/>
        <v>0</v>
      </c>
      <c r="D23" s="43">
        <v>172.5</v>
      </c>
      <c r="E23" s="44">
        <v>13</v>
      </c>
      <c r="F23" s="77">
        <v>0</v>
      </c>
      <c r="G23" s="45">
        <v>0</v>
      </c>
      <c r="H23" s="46">
        <f t="shared" si="9"/>
        <v>0</v>
      </c>
      <c r="I23" s="38">
        <f t="shared" si="10"/>
        <v>0</v>
      </c>
      <c r="J23" s="77">
        <v>11</v>
      </c>
      <c r="K23" s="45">
        <v>1</v>
      </c>
      <c r="L23" s="46">
        <f t="shared" si="11"/>
        <v>0</v>
      </c>
      <c r="M23" s="38">
        <f t="shared" si="12"/>
        <v>0</v>
      </c>
      <c r="N23" s="77">
        <v>126.4</v>
      </c>
      <c r="O23" s="45">
        <v>6</v>
      </c>
      <c r="P23" s="46">
        <f t="shared" si="13"/>
        <v>0</v>
      </c>
      <c r="Q23" s="38">
        <f t="shared" si="14"/>
        <v>0</v>
      </c>
      <c r="R23" s="77">
        <v>6.9</v>
      </c>
      <c r="S23" s="45">
        <v>1</v>
      </c>
      <c r="T23" s="46">
        <f t="shared" si="15"/>
        <v>0</v>
      </c>
      <c r="U23" s="38">
        <f t="shared" si="16"/>
        <v>0</v>
      </c>
      <c r="V23" s="77">
        <v>0</v>
      </c>
      <c r="W23" s="47"/>
      <c r="X23" s="45">
        <v>0</v>
      </c>
      <c r="Y23" s="37">
        <f t="shared" si="17"/>
        <v>0</v>
      </c>
      <c r="Z23" s="38">
        <f t="shared" si="18"/>
        <v>0</v>
      </c>
      <c r="AA23" s="77">
        <v>18.5</v>
      </c>
      <c r="AB23" s="45">
        <v>2</v>
      </c>
      <c r="AC23" s="46">
        <f t="shared" si="19"/>
        <v>0</v>
      </c>
      <c r="AD23" s="38">
        <f t="shared" si="20"/>
        <v>0</v>
      </c>
      <c r="AE23" s="77">
        <v>9.7</v>
      </c>
      <c r="AF23" s="45">
        <v>3</v>
      </c>
      <c r="AG23" s="46">
        <f t="shared" si="21"/>
        <v>0</v>
      </c>
      <c r="AH23" s="38">
        <f t="shared" si="22"/>
        <v>0</v>
      </c>
      <c r="AI23" s="77">
        <v>0</v>
      </c>
      <c r="AJ23" s="45">
        <v>0</v>
      </c>
      <c r="AK23" s="46">
        <f t="shared" si="23"/>
        <v>0</v>
      </c>
      <c r="AL23" s="38">
        <f t="shared" si="24"/>
        <v>0</v>
      </c>
      <c r="AM23" s="77">
        <v>0</v>
      </c>
      <c r="AN23" s="45">
        <v>0</v>
      </c>
      <c r="AO23" s="46">
        <f t="shared" si="25"/>
        <v>0</v>
      </c>
      <c r="AP23" s="38">
        <f t="shared" si="26"/>
        <v>0</v>
      </c>
      <c r="AQ23" s="77">
        <v>0</v>
      </c>
      <c r="AR23" s="45">
        <v>0</v>
      </c>
      <c r="AS23" s="46">
        <f t="shared" si="27"/>
        <v>0</v>
      </c>
      <c r="AT23" s="38">
        <f t="shared" si="28"/>
        <v>0</v>
      </c>
      <c r="AU23" s="77">
        <v>0</v>
      </c>
      <c r="AV23" s="45">
        <v>0</v>
      </c>
      <c r="AW23" s="46">
        <f t="shared" si="2"/>
        <v>0</v>
      </c>
      <c r="AX23" s="38">
        <f t="shared" si="29"/>
        <v>0</v>
      </c>
      <c r="AY23" s="77">
        <v>0</v>
      </c>
      <c r="AZ23" s="45">
        <v>0</v>
      </c>
      <c r="BA23" s="46">
        <f t="shared" si="30"/>
        <v>0</v>
      </c>
      <c r="BB23" s="38">
        <f t="shared" si="31"/>
        <v>0</v>
      </c>
      <c r="BC23" s="77">
        <v>0</v>
      </c>
      <c r="BD23" s="45">
        <v>0</v>
      </c>
      <c r="BE23" s="46">
        <f t="shared" si="32"/>
        <v>0</v>
      </c>
      <c r="BF23" s="38">
        <f t="shared" si="3"/>
        <v>0</v>
      </c>
      <c r="BG23" s="77">
        <v>0</v>
      </c>
      <c r="BH23" s="45">
        <v>0</v>
      </c>
      <c r="BI23" s="46">
        <f t="shared" si="33"/>
        <v>0</v>
      </c>
      <c r="BJ23" s="38">
        <f t="shared" si="4"/>
        <v>0</v>
      </c>
      <c r="BK23" s="77">
        <v>0</v>
      </c>
      <c r="BL23" s="45">
        <v>0</v>
      </c>
      <c r="BM23" s="46">
        <f t="shared" si="34"/>
        <v>0</v>
      </c>
      <c r="BN23" s="38">
        <f t="shared" si="5"/>
        <v>0</v>
      </c>
      <c r="BO23" s="77">
        <v>0</v>
      </c>
      <c r="BP23" s="45">
        <v>0</v>
      </c>
      <c r="BQ23" s="46">
        <f t="shared" si="35"/>
        <v>0</v>
      </c>
      <c r="BR23" s="38">
        <f t="shared" si="6"/>
        <v>0</v>
      </c>
      <c r="BS23" s="77">
        <v>0</v>
      </c>
      <c r="BT23" s="45">
        <v>0</v>
      </c>
      <c r="BU23" s="46">
        <f t="shared" si="36"/>
        <v>0</v>
      </c>
      <c r="BV23" s="38">
        <f t="shared" si="7"/>
        <v>0</v>
      </c>
      <c r="BW23" s="77">
        <v>0</v>
      </c>
      <c r="BX23" s="45">
        <v>0</v>
      </c>
      <c r="BY23" s="46">
        <f t="shared" si="37"/>
        <v>0</v>
      </c>
      <c r="BZ23" s="38">
        <f t="shared" si="8"/>
        <v>0</v>
      </c>
      <c r="CA23" s="79"/>
      <c r="CB23" s="81"/>
    </row>
    <row r="24" spans="1:80" s="1" customFormat="1" ht="15">
      <c r="A24" s="40" t="s">
        <v>31</v>
      </c>
      <c r="B24" s="41">
        <f t="shared" si="0"/>
        <v>0</v>
      </c>
      <c r="C24" s="42">
        <f t="shared" si="1"/>
        <v>0</v>
      </c>
      <c r="D24" s="43">
        <v>52.05</v>
      </c>
      <c r="E24" s="44">
        <v>5</v>
      </c>
      <c r="F24" s="77">
        <v>0</v>
      </c>
      <c r="G24" s="45">
        <v>0</v>
      </c>
      <c r="H24" s="46">
        <f t="shared" si="9"/>
        <v>0</v>
      </c>
      <c r="I24" s="38">
        <f t="shared" si="10"/>
        <v>0</v>
      </c>
      <c r="J24" s="77">
        <v>0</v>
      </c>
      <c r="K24" s="45">
        <v>0</v>
      </c>
      <c r="L24" s="46">
        <f t="shared" si="11"/>
        <v>0</v>
      </c>
      <c r="M24" s="38">
        <f t="shared" si="12"/>
        <v>0</v>
      </c>
      <c r="N24" s="77">
        <v>0</v>
      </c>
      <c r="O24" s="45">
        <v>0</v>
      </c>
      <c r="P24" s="46">
        <f t="shared" si="13"/>
        <v>0</v>
      </c>
      <c r="Q24" s="38">
        <f t="shared" si="14"/>
        <v>0</v>
      </c>
      <c r="R24" s="77">
        <v>40.66</v>
      </c>
      <c r="S24" s="45">
        <v>2</v>
      </c>
      <c r="T24" s="46">
        <f t="shared" si="15"/>
        <v>0</v>
      </c>
      <c r="U24" s="38">
        <f t="shared" si="16"/>
        <v>0</v>
      </c>
      <c r="V24" s="77">
        <v>0</v>
      </c>
      <c r="W24" s="47"/>
      <c r="X24" s="45">
        <v>0</v>
      </c>
      <c r="Y24" s="37">
        <f t="shared" si="17"/>
        <v>0</v>
      </c>
      <c r="Z24" s="38">
        <f t="shared" si="18"/>
        <v>0</v>
      </c>
      <c r="AA24" s="77">
        <v>0</v>
      </c>
      <c r="AB24" s="45">
        <v>0</v>
      </c>
      <c r="AC24" s="46">
        <f t="shared" si="19"/>
        <v>0</v>
      </c>
      <c r="AD24" s="38">
        <f t="shared" si="20"/>
        <v>0</v>
      </c>
      <c r="AE24" s="77">
        <v>8.61</v>
      </c>
      <c r="AF24" s="45">
        <v>2</v>
      </c>
      <c r="AG24" s="46">
        <f t="shared" si="21"/>
        <v>0</v>
      </c>
      <c r="AH24" s="38">
        <f t="shared" si="22"/>
        <v>0</v>
      </c>
      <c r="AI24" s="77">
        <v>0</v>
      </c>
      <c r="AJ24" s="45">
        <v>0</v>
      </c>
      <c r="AK24" s="46">
        <f t="shared" si="23"/>
        <v>0</v>
      </c>
      <c r="AL24" s="38">
        <f t="shared" si="24"/>
        <v>0</v>
      </c>
      <c r="AM24" s="77">
        <v>0</v>
      </c>
      <c r="AN24" s="45">
        <v>0</v>
      </c>
      <c r="AO24" s="46">
        <f t="shared" si="25"/>
        <v>0</v>
      </c>
      <c r="AP24" s="38">
        <f t="shared" si="26"/>
        <v>0</v>
      </c>
      <c r="AQ24" s="77">
        <v>0</v>
      </c>
      <c r="AR24" s="45">
        <v>0</v>
      </c>
      <c r="AS24" s="46">
        <f t="shared" si="27"/>
        <v>0</v>
      </c>
      <c r="AT24" s="38">
        <f t="shared" si="28"/>
        <v>0</v>
      </c>
      <c r="AU24" s="77">
        <v>0</v>
      </c>
      <c r="AV24" s="45">
        <v>0</v>
      </c>
      <c r="AW24" s="46">
        <f t="shared" si="2"/>
        <v>0</v>
      </c>
      <c r="AX24" s="38">
        <f t="shared" si="29"/>
        <v>0</v>
      </c>
      <c r="AY24" s="77">
        <v>2.78</v>
      </c>
      <c r="AZ24" s="45">
        <v>1</v>
      </c>
      <c r="BA24" s="46">
        <f t="shared" si="30"/>
        <v>0</v>
      </c>
      <c r="BB24" s="38">
        <f t="shared" si="31"/>
        <v>0</v>
      </c>
      <c r="BC24" s="77">
        <v>0</v>
      </c>
      <c r="BD24" s="45">
        <v>0</v>
      </c>
      <c r="BE24" s="46">
        <f t="shared" si="32"/>
        <v>0</v>
      </c>
      <c r="BF24" s="38">
        <f t="shared" si="3"/>
        <v>0</v>
      </c>
      <c r="BG24" s="77">
        <v>0</v>
      </c>
      <c r="BH24" s="45">
        <v>0</v>
      </c>
      <c r="BI24" s="46">
        <f t="shared" si="33"/>
        <v>0</v>
      </c>
      <c r="BJ24" s="38">
        <f t="shared" si="4"/>
        <v>0</v>
      </c>
      <c r="BK24" s="77">
        <v>0</v>
      </c>
      <c r="BL24" s="45">
        <v>0</v>
      </c>
      <c r="BM24" s="46">
        <f t="shared" si="34"/>
        <v>0</v>
      </c>
      <c r="BN24" s="38">
        <f t="shared" si="5"/>
        <v>0</v>
      </c>
      <c r="BO24" s="77">
        <v>0</v>
      </c>
      <c r="BP24" s="45">
        <v>0</v>
      </c>
      <c r="BQ24" s="46">
        <f t="shared" si="35"/>
        <v>0</v>
      </c>
      <c r="BR24" s="38">
        <f t="shared" si="6"/>
        <v>0</v>
      </c>
      <c r="BS24" s="77">
        <v>0</v>
      </c>
      <c r="BT24" s="45">
        <v>0</v>
      </c>
      <c r="BU24" s="46">
        <f t="shared" si="36"/>
        <v>0</v>
      </c>
      <c r="BV24" s="38">
        <f t="shared" si="7"/>
        <v>0</v>
      </c>
      <c r="BW24" s="77">
        <v>0</v>
      </c>
      <c r="BX24" s="45">
        <v>0</v>
      </c>
      <c r="BY24" s="46">
        <f t="shared" si="37"/>
        <v>0</v>
      </c>
      <c r="BZ24" s="38">
        <f t="shared" si="8"/>
        <v>0</v>
      </c>
      <c r="CA24" s="79"/>
      <c r="CB24" s="81"/>
    </row>
    <row r="25" spans="1:80" s="1" customFormat="1" ht="15">
      <c r="A25" s="40" t="s">
        <v>32</v>
      </c>
      <c r="B25" s="41">
        <f t="shared" si="0"/>
        <v>0</v>
      </c>
      <c r="C25" s="42">
        <f t="shared" si="1"/>
        <v>0</v>
      </c>
      <c r="D25" s="43">
        <v>227.98</v>
      </c>
      <c r="E25" s="44">
        <v>12</v>
      </c>
      <c r="F25" s="77">
        <v>0</v>
      </c>
      <c r="G25" s="45">
        <v>0</v>
      </c>
      <c r="H25" s="46">
        <f t="shared" si="9"/>
        <v>0</v>
      </c>
      <c r="I25" s="38">
        <f t="shared" si="10"/>
        <v>0</v>
      </c>
      <c r="J25" s="77">
        <v>26.03</v>
      </c>
      <c r="K25" s="45">
        <v>2</v>
      </c>
      <c r="L25" s="46">
        <f t="shared" si="11"/>
        <v>0</v>
      </c>
      <c r="M25" s="38">
        <f t="shared" si="12"/>
        <v>0</v>
      </c>
      <c r="N25" s="77">
        <v>0</v>
      </c>
      <c r="O25" s="45">
        <v>0</v>
      </c>
      <c r="P25" s="46">
        <f t="shared" si="13"/>
        <v>0</v>
      </c>
      <c r="Q25" s="38">
        <f t="shared" si="14"/>
        <v>0</v>
      </c>
      <c r="R25" s="77">
        <v>10.74</v>
      </c>
      <c r="S25" s="45">
        <v>1</v>
      </c>
      <c r="T25" s="46">
        <f t="shared" si="15"/>
        <v>0</v>
      </c>
      <c r="U25" s="38">
        <f t="shared" si="16"/>
        <v>0</v>
      </c>
      <c r="V25" s="77">
        <v>0</v>
      </c>
      <c r="W25" s="47"/>
      <c r="X25" s="45">
        <v>0</v>
      </c>
      <c r="Y25" s="37">
        <f t="shared" si="17"/>
        <v>0</v>
      </c>
      <c r="Z25" s="38">
        <f t="shared" si="18"/>
        <v>0</v>
      </c>
      <c r="AA25" s="77">
        <v>0</v>
      </c>
      <c r="AB25" s="45">
        <v>0</v>
      </c>
      <c r="AC25" s="46">
        <f t="shared" si="19"/>
        <v>0</v>
      </c>
      <c r="AD25" s="38">
        <f t="shared" si="20"/>
        <v>0</v>
      </c>
      <c r="AE25" s="77">
        <v>0</v>
      </c>
      <c r="AF25" s="45">
        <v>0</v>
      </c>
      <c r="AG25" s="46">
        <f t="shared" si="21"/>
        <v>0</v>
      </c>
      <c r="AH25" s="38">
        <f t="shared" si="22"/>
        <v>0</v>
      </c>
      <c r="AI25" s="77">
        <v>0</v>
      </c>
      <c r="AJ25" s="45">
        <v>0</v>
      </c>
      <c r="AK25" s="46">
        <f t="shared" si="23"/>
        <v>0</v>
      </c>
      <c r="AL25" s="38">
        <f t="shared" si="24"/>
        <v>0</v>
      </c>
      <c r="AM25" s="77">
        <v>0</v>
      </c>
      <c r="AN25" s="45">
        <v>0</v>
      </c>
      <c r="AO25" s="46">
        <f t="shared" si="25"/>
        <v>0</v>
      </c>
      <c r="AP25" s="38">
        <f t="shared" si="26"/>
        <v>0</v>
      </c>
      <c r="AQ25" s="77">
        <v>0</v>
      </c>
      <c r="AR25" s="45">
        <v>0</v>
      </c>
      <c r="AS25" s="46">
        <f t="shared" si="27"/>
        <v>0</v>
      </c>
      <c r="AT25" s="38">
        <f t="shared" si="28"/>
        <v>0</v>
      </c>
      <c r="AU25" s="77">
        <v>0</v>
      </c>
      <c r="AV25" s="45">
        <v>0</v>
      </c>
      <c r="AW25" s="46">
        <f t="shared" si="2"/>
        <v>0</v>
      </c>
      <c r="AX25" s="38">
        <f t="shared" si="29"/>
        <v>0</v>
      </c>
      <c r="AY25" s="77">
        <v>20.7</v>
      </c>
      <c r="AZ25" s="45">
        <v>1</v>
      </c>
      <c r="BA25" s="46">
        <f t="shared" si="30"/>
        <v>0</v>
      </c>
      <c r="BB25" s="38">
        <f t="shared" si="31"/>
        <v>0</v>
      </c>
      <c r="BC25" s="77">
        <v>0</v>
      </c>
      <c r="BD25" s="45">
        <v>0</v>
      </c>
      <c r="BE25" s="46">
        <f t="shared" si="32"/>
        <v>0</v>
      </c>
      <c r="BF25" s="38">
        <f t="shared" si="3"/>
        <v>0</v>
      </c>
      <c r="BG25" s="77">
        <v>0</v>
      </c>
      <c r="BH25" s="45">
        <v>0</v>
      </c>
      <c r="BI25" s="46">
        <f t="shared" si="33"/>
        <v>0</v>
      </c>
      <c r="BJ25" s="38">
        <f t="shared" si="4"/>
        <v>0</v>
      </c>
      <c r="BK25" s="77">
        <v>7.21</v>
      </c>
      <c r="BL25" s="45">
        <v>2</v>
      </c>
      <c r="BM25" s="46">
        <f t="shared" si="34"/>
        <v>0</v>
      </c>
      <c r="BN25" s="38">
        <f t="shared" si="5"/>
        <v>0</v>
      </c>
      <c r="BO25" s="77">
        <v>0</v>
      </c>
      <c r="BP25" s="45">
        <v>0</v>
      </c>
      <c r="BQ25" s="46">
        <f t="shared" si="35"/>
        <v>0</v>
      </c>
      <c r="BR25" s="38">
        <f t="shared" si="6"/>
        <v>0</v>
      </c>
      <c r="BS25" s="77">
        <v>163.3</v>
      </c>
      <c r="BT25" s="45">
        <v>6</v>
      </c>
      <c r="BU25" s="46">
        <f t="shared" si="36"/>
        <v>0</v>
      </c>
      <c r="BV25" s="38">
        <f t="shared" si="7"/>
        <v>0</v>
      </c>
      <c r="BW25" s="77">
        <v>0</v>
      </c>
      <c r="BX25" s="45">
        <v>0</v>
      </c>
      <c r="BY25" s="46">
        <f t="shared" si="37"/>
        <v>0</v>
      </c>
      <c r="BZ25" s="38">
        <f t="shared" si="8"/>
        <v>0</v>
      </c>
      <c r="CA25" s="79"/>
      <c r="CB25" s="81"/>
    </row>
    <row r="26" spans="1:80" s="1" customFormat="1" ht="15">
      <c r="A26" s="40" t="s">
        <v>33</v>
      </c>
      <c r="B26" s="41">
        <f t="shared" si="0"/>
        <v>0</v>
      </c>
      <c r="C26" s="42">
        <f t="shared" si="1"/>
        <v>0</v>
      </c>
      <c r="D26" s="43">
        <v>214.75</v>
      </c>
      <c r="E26" s="44">
        <v>25</v>
      </c>
      <c r="F26" s="77">
        <v>0</v>
      </c>
      <c r="G26" s="45">
        <v>0</v>
      </c>
      <c r="H26" s="46">
        <f t="shared" si="9"/>
        <v>0</v>
      </c>
      <c r="I26" s="38">
        <f t="shared" si="10"/>
        <v>0</v>
      </c>
      <c r="J26" s="77">
        <v>131.73</v>
      </c>
      <c r="K26" s="45">
        <v>12</v>
      </c>
      <c r="L26" s="46">
        <f t="shared" si="11"/>
        <v>0</v>
      </c>
      <c r="M26" s="38">
        <f t="shared" si="12"/>
        <v>0</v>
      </c>
      <c r="N26" s="77">
        <v>0</v>
      </c>
      <c r="O26" s="45">
        <v>0</v>
      </c>
      <c r="P26" s="46">
        <f t="shared" si="13"/>
        <v>0</v>
      </c>
      <c r="Q26" s="38">
        <f t="shared" si="14"/>
        <v>0</v>
      </c>
      <c r="R26" s="77">
        <v>40.49</v>
      </c>
      <c r="S26" s="45">
        <v>2</v>
      </c>
      <c r="T26" s="46">
        <f t="shared" si="15"/>
        <v>0</v>
      </c>
      <c r="U26" s="38">
        <f t="shared" si="16"/>
        <v>0</v>
      </c>
      <c r="V26" s="77">
        <v>0</v>
      </c>
      <c r="W26" s="47"/>
      <c r="X26" s="45">
        <v>0</v>
      </c>
      <c r="Y26" s="37">
        <f t="shared" si="17"/>
        <v>0</v>
      </c>
      <c r="Z26" s="38">
        <f t="shared" si="18"/>
        <v>0</v>
      </c>
      <c r="AA26" s="77">
        <v>0</v>
      </c>
      <c r="AB26" s="45">
        <v>0</v>
      </c>
      <c r="AC26" s="46">
        <f t="shared" si="19"/>
        <v>0</v>
      </c>
      <c r="AD26" s="38">
        <f t="shared" si="20"/>
        <v>0</v>
      </c>
      <c r="AE26" s="77">
        <v>30.5</v>
      </c>
      <c r="AF26" s="45">
        <v>7</v>
      </c>
      <c r="AG26" s="46">
        <f t="shared" si="21"/>
        <v>0</v>
      </c>
      <c r="AH26" s="38">
        <f t="shared" si="22"/>
        <v>0</v>
      </c>
      <c r="AI26" s="77">
        <v>0</v>
      </c>
      <c r="AJ26" s="45">
        <v>0</v>
      </c>
      <c r="AK26" s="46">
        <f t="shared" si="23"/>
        <v>0</v>
      </c>
      <c r="AL26" s="38">
        <f t="shared" si="24"/>
        <v>0</v>
      </c>
      <c r="AM26" s="77">
        <v>0</v>
      </c>
      <c r="AN26" s="45">
        <v>0</v>
      </c>
      <c r="AO26" s="46">
        <f t="shared" si="25"/>
        <v>0</v>
      </c>
      <c r="AP26" s="38">
        <f t="shared" si="26"/>
        <v>0</v>
      </c>
      <c r="AQ26" s="77">
        <v>0</v>
      </c>
      <c r="AR26" s="45">
        <v>0</v>
      </c>
      <c r="AS26" s="46">
        <f t="shared" si="27"/>
        <v>0</v>
      </c>
      <c r="AT26" s="38">
        <f t="shared" si="28"/>
        <v>0</v>
      </c>
      <c r="AU26" s="77">
        <v>0</v>
      </c>
      <c r="AV26" s="45">
        <v>0</v>
      </c>
      <c r="AW26" s="46">
        <f t="shared" si="2"/>
        <v>0</v>
      </c>
      <c r="AX26" s="38">
        <f t="shared" si="29"/>
        <v>0</v>
      </c>
      <c r="AY26" s="77">
        <v>5.43</v>
      </c>
      <c r="AZ26" s="45">
        <v>3</v>
      </c>
      <c r="BA26" s="46">
        <f t="shared" si="30"/>
        <v>0</v>
      </c>
      <c r="BB26" s="38">
        <f t="shared" si="31"/>
        <v>0</v>
      </c>
      <c r="BC26" s="77">
        <v>0</v>
      </c>
      <c r="BD26" s="45">
        <v>0</v>
      </c>
      <c r="BE26" s="46">
        <f t="shared" si="32"/>
        <v>0</v>
      </c>
      <c r="BF26" s="38">
        <f t="shared" si="3"/>
        <v>0</v>
      </c>
      <c r="BG26" s="77">
        <v>0</v>
      </c>
      <c r="BH26" s="45">
        <v>0</v>
      </c>
      <c r="BI26" s="46">
        <f t="shared" si="33"/>
        <v>0</v>
      </c>
      <c r="BJ26" s="38">
        <f t="shared" si="4"/>
        <v>0</v>
      </c>
      <c r="BK26" s="77">
        <v>6.6</v>
      </c>
      <c r="BL26" s="45">
        <v>1</v>
      </c>
      <c r="BM26" s="46">
        <f t="shared" si="34"/>
        <v>0</v>
      </c>
      <c r="BN26" s="38">
        <f t="shared" si="5"/>
        <v>0</v>
      </c>
      <c r="BO26" s="77">
        <v>0</v>
      </c>
      <c r="BP26" s="45">
        <v>0</v>
      </c>
      <c r="BQ26" s="46">
        <f t="shared" si="35"/>
        <v>0</v>
      </c>
      <c r="BR26" s="38">
        <f t="shared" si="6"/>
        <v>0</v>
      </c>
      <c r="BS26" s="77">
        <v>0</v>
      </c>
      <c r="BT26" s="45">
        <v>0</v>
      </c>
      <c r="BU26" s="46">
        <f t="shared" si="36"/>
        <v>0</v>
      </c>
      <c r="BV26" s="38">
        <f t="shared" si="7"/>
        <v>0</v>
      </c>
      <c r="BW26" s="77">
        <v>0</v>
      </c>
      <c r="BX26" s="45">
        <v>0</v>
      </c>
      <c r="BY26" s="46">
        <f t="shared" si="37"/>
        <v>0</v>
      </c>
      <c r="BZ26" s="38">
        <f t="shared" si="8"/>
        <v>0</v>
      </c>
      <c r="CA26" s="79"/>
      <c r="CB26" s="81"/>
    </row>
    <row r="27" spans="1:80" s="1" customFormat="1" ht="15">
      <c r="A27" s="40" t="s">
        <v>34</v>
      </c>
      <c r="B27" s="41">
        <f t="shared" si="0"/>
        <v>0</v>
      </c>
      <c r="C27" s="42">
        <f t="shared" si="1"/>
        <v>0</v>
      </c>
      <c r="D27" s="43">
        <v>1609.62</v>
      </c>
      <c r="E27" s="44">
        <v>70</v>
      </c>
      <c r="F27" s="77">
        <v>0</v>
      </c>
      <c r="G27" s="45">
        <v>0</v>
      </c>
      <c r="H27" s="46">
        <f t="shared" si="9"/>
        <v>0</v>
      </c>
      <c r="I27" s="38">
        <f t="shared" si="10"/>
        <v>0</v>
      </c>
      <c r="J27" s="77">
        <v>0</v>
      </c>
      <c r="K27" s="45">
        <v>0</v>
      </c>
      <c r="L27" s="46">
        <f t="shared" si="11"/>
        <v>0</v>
      </c>
      <c r="M27" s="38">
        <f t="shared" si="12"/>
        <v>0</v>
      </c>
      <c r="N27" s="77">
        <v>0</v>
      </c>
      <c r="O27" s="45">
        <v>0</v>
      </c>
      <c r="P27" s="46">
        <f t="shared" si="13"/>
        <v>0</v>
      </c>
      <c r="Q27" s="38">
        <f t="shared" si="14"/>
        <v>0</v>
      </c>
      <c r="R27" s="77">
        <v>0</v>
      </c>
      <c r="S27" s="45">
        <v>0</v>
      </c>
      <c r="T27" s="46">
        <f t="shared" si="15"/>
        <v>0</v>
      </c>
      <c r="U27" s="38">
        <f t="shared" si="16"/>
        <v>0</v>
      </c>
      <c r="V27" s="77">
        <v>0</v>
      </c>
      <c r="W27" s="47"/>
      <c r="X27" s="45">
        <v>0</v>
      </c>
      <c r="Y27" s="37">
        <f t="shared" si="17"/>
        <v>0</v>
      </c>
      <c r="Z27" s="38">
        <f t="shared" si="18"/>
        <v>0</v>
      </c>
      <c r="AA27" s="77">
        <v>780.73</v>
      </c>
      <c r="AB27" s="45">
        <v>13</v>
      </c>
      <c r="AC27" s="46">
        <f t="shared" si="19"/>
        <v>0</v>
      </c>
      <c r="AD27" s="38">
        <f t="shared" si="20"/>
        <v>0</v>
      </c>
      <c r="AE27" s="77">
        <v>0</v>
      </c>
      <c r="AF27" s="45">
        <v>0</v>
      </c>
      <c r="AG27" s="46">
        <f t="shared" si="21"/>
        <v>0</v>
      </c>
      <c r="AH27" s="38">
        <f t="shared" si="22"/>
        <v>0</v>
      </c>
      <c r="AI27" s="77">
        <v>10</v>
      </c>
      <c r="AJ27" s="45">
        <v>4</v>
      </c>
      <c r="AK27" s="46">
        <f t="shared" si="23"/>
        <v>0</v>
      </c>
      <c r="AL27" s="38">
        <f t="shared" si="24"/>
        <v>0</v>
      </c>
      <c r="AM27" s="77">
        <v>0</v>
      </c>
      <c r="AN27" s="45">
        <v>0</v>
      </c>
      <c r="AO27" s="46">
        <f t="shared" si="25"/>
        <v>0</v>
      </c>
      <c r="AP27" s="38">
        <f t="shared" si="26"/>
        <v>0</v>
      </c>
      <c r="AQ27" s="77">
        <v>0</v>
      </c>
      <c r="AR27" s="45">
        <v>0</v>
      </c>
      <c r="AS27" s="46">
        <f t="shared" si="27"/>
        <v>0</v>
      </c>
      <c r="AT27" s="38">
        <f t="shared" si="28"/>
        <v>0</v>
      </c>
      <c r="AU27" s="77">
        <v>0</v>
      </c>
      <c r="AV27" s="45">
        <v>0</v>
      </c>
      <c r="AW27" s="46">
        <f t="shared" si="2"/>
        <v>0</v>
      </c>
      <c r="AX27" s="38">
        <f t="shared" si="29"/>
        <v>0</v>
      </c>
      <c r="AY27" s="77">
        <v>90.44</v>
      </c>
      <c r="AZ27" s="45">
        <v>10</v>
      </c>
      <c r="BA27" s="46">
        <f t="shared" si="30"/>
        <v>0</v>
      </c>
      <c r="BB27" s="38">
        <f t="shared" si="31"/>
        <v>0</v>
      </c>
      <c r="BC27" s="77">
        <v>0</v>
      </c>
      <c r="BD27" s="45">
        <v>0</v>
      </c>
      <c r="BE27" s="46">
        <f t="shared" si="32"/>
        <v>0</v>
      </c>
      <c r="BF27" s="38">
        <f t="shared" si="3"/>
        <v>0</v>
      </c>
      <c r="BG27" s="77">
        <v>1.44</v>
      </c>
      <c r="BH27" s="45">
        <v>1</v>
      </c>
      <c r="BI27" s="46">
        <f t="shared" si="33"/>
        <v>0</v>
      </c>
      <c r="BJ27" s="38">
        <f t="shared" si="4"/>
        <v>0</v>
      </c>
      <c r="BK27" s="77">
        <v>146.45</v>
      </c>
      <c r="BL27" s="45">
        <v>9</v>
      </c>
      <c r="BM27" s="46">
        <f t="shared" si="34"/>
        <v>0</v>
      </c>
      <c r="BN27" s="38">
        <f t="shared" si="5"/>
        <v>0</v>
      </c>
      <c r="BO27" s="77">
        <v>212.45</v>
      </c>
      <c r="BP27" s="45">
        <v>18</v>
      </c>
      <c r="BQ27" s="46">
        <f t="shared" si="35"/>
        <v>0</v>
      </c>
      <c r="BR27" s="38">
        <f t="shared" si="6"/>
        <v>0</v>
      </c>
      <c r="BS27" s="77">
        <v>0</v>
      </c>
      <c r="BT27" s="45">
        <v>0</v>
      </c>
      <c r="BU27" s="46">
        <f t="shared" si="36"/>
        <v>0</v>
      </c>
      <c r="BV27" s="38">
        <f t="shared" si="7"/>
        <v>0</v>
      </c>
      <c r="BW27" s="77">
        <v>368.21</v>
      </c>
      <c r="BX27" s="45">
        <v>15</v>
      </c>
      <c r="BY27" s="46">
        <f t="shared" si="37"/>
        <v>0</v>
      </c>
      <c r="BZ27" s="38">
        <f t="shared" si="8"/>
        <v>0</v>
      </c>
      <c r="CA27" s="79"/>
      <c r="CB27" s="81"/>
    </row>
    <row r="28" spans="1:80" s="1" customFormat="1" ht="13.5" thickBot="1">
      <c r="A28" s="40" t="s">
        <v>25</v>
      </c>
      <c r="B28" s="41">
        <f t="shared" si="0"/>
        <v>0</v>
      </c>
      <c r="C28" s="42">
        <f t="shared" si="1"/>
        <v>0</v>
      </c>
      <c r="D28" s="43">
        <v>64.37</v>
      </c>
      <c r="E28" s="44">
        <v>1</v>
      </c>
      <c r="F28" s="77">
        <v>0</v>
      </c>
      <c r="G28" s="45">
        <v>0</v>
      </c>
      <c r="H28" s="46">
        <f t="shared" si="9"/>
        <v>0</v>
      </c>
      <c r="I28" s="38">
        <f t="shared" si="10"/>
        <v>0</v>
      </c>
      <c r="J28" s="77">
        <v>0</v>
      </c>
      <c r="K28" s="45">
        <v>0</v>
      </c>
      <c r="L28" s="46">
        <f t="shared" si="11"/>
        <v>0</v>
      </c>
      <c r="M28" s="38">
        <f t="shared" si="12"/>
        <v>0</v>
      </c>
      <c r="N28" s="77">
        <v>0</v>
      </c>
      <c r="O28" s="45">
        <v>0</v>
      </c>
      <c r="P28" s="46">
        <f t="shared" si="13"/>
        <v>0</v>
      </c>
      <c r="Q28" s="38">
        <f t="shared" si="14"/>
        <v>0</v>
      </c>
      <c r="R28" s="77">
        <v>0</v>
      </c>
      <c r="S28" s="45">
        <v>0</v>
      </c>
      <c r="T28" s="46">
        <f t="shared" si="15"/>
        <v>0</v>
      </c>
      <c r="U28" s="38">
        <f t="shared" si="16"/>
        <v>0</v>
      </c>
      <c r="V28" s="77">
        <v>0</v>
      </c>
      <c r="W28" s="47"/>
      <c r="X28" s="45">
        <v>0</v>
      </c>
      <c r="Y28" s="37">
        <f t="shared" si="17"/>
        <v>0</v>
      </c>
      <c r="Z28" s="38">
        <f t="shared" si="18"/>
        <v>0</v>
      </c>
      <c r="AA28" s="77">
        <v>0</v>
      </c>
      <c r="AB28" s="45">
        <v>0</v>
      </c>
      <c r="AC28" s="46">
        <f t="shared" si="19"/>
        <v>0</v>
      </c>
      <c r="AD28" s="38">
        <f t="shared" si="20"/>
        <v>0</v>
      </c>
      <c r="AE28" s="77">
        <v>0</v>
      </c>
      <c r="AF28" s="45">
        <v>0</v>
      </c>
      <c r="AG28" s="46">
        <f t="shared" si="21"/>
        <v>0</v>
      </c>
      <c r="AH28" s="38">
        <f t="shared" si="22"/>
        <v>0</v>
      </c>
      <c r="AI28" s="77">
        <v>0</v>
      </c>
      <c r="AJ28" s="45">
        <v>0</v>
      </c>
      <c r="AK28" s="46">
        <f t="shared" si="23"/>
        <v>0</v>
      </c>
      <c r="AL28" s="38">
        <f t="shared" si="24"/>
        <v>0</v>
      </c>
      <c r="AM28" s="77">
        <v>64.37</v>
      </c>
      <c r="AN28" s="45">
        <v>1</v>
      </c>
      <c r="AO28" s="46">
        <f t="shared" si="25"/>
        <v>0</v>
      </c>
      <c r="AP28" s="38">
        <f t="shared" si="26"/>
        <v>0</v>
      </c>
      <c r="AQ28" s="77">
        <v>0</v>
      </c>
      <c r="AR28" s="45">
        <v>0</v>
      </c>
      <c r="AS28" s="46">
        <f t="shared" si="27"/>
        <v>0</v>
      </c>
      <c r="AT28" s="38">
        <f t="shared" si="28"/>
        <v>0</v>
      </c>
      <c r="AU28" s="77">
        <v>0</v>
      </c>
      <c r="AV28" s="45">
        <v>0</v>
      </c>
      <c r="AW28" s="46">
        <f t="shared" si="2"/>
        <v>0</v>
      </c>
      <c r="AX28" s="38">
        <f t="shared" si="29"/>
        <v>0</v>
      </c>
      <c r="AY28" s="77">
        <v>0</v>
      </c>
      <c r="AZ28" s="45">
        <v>0</v>
      </c>
      <c r="BA28" s="46">
        <f t="shared" si="30"/>
        <v>0</v>
      </c>
      <c r="BB28" s="38">
        <f t="shared" si="31"/>
        <v>0</v>
      </c>
      <c r="BC28" s="77">
        <v>0</v>
      </c>
      <c r="BD28" s="45">
        <v>0</v>
      </c>
      <c r="BE28" s="46">
        <f t="shared" si="32"/>
        <v>0</v>
      </c>
      <c r="BF28" s="38">
        <f t="shared" si="3"/>
        <v>0</v>
      </c>
      <c r="BG28" s="77">
        <v>0</v>
      </c>
      <c r="BH28" s="45">
        <v>0</v>
      </c>
      <c r="BI28" s="46">
        <f t="shared" si="33"/>
        <v>0</v>
      </c>
      <c r="BJ28" s="38">
        <f t="shared" si="4"/>
        <v>0</v>
      </c>
      <c r="BK28" s="77">
        <v>0</v>
      </c>
      <c r="BL28" s="45">
        <v>0</v>
      </c>
      <c r="BM28" s="46">
        <f t="shared" si="34"/>
        <v>0</v>
      </c>
      <c r="BN28" s="38">
        <f t="shared" si="5"/>
        <v>0</v>
      </c>
      <c r="BO28" s="77">
        <v>0</v>
      </c>
      <c r="BP28" s="45">
        <v>0</v>
      </c>
      <c r="BQ28" s="46">
        <f t="shared" si="35"/>
        <v>0</v>
      </c>
      <c r="BR28" s="38">
        <f t="shared" si="6"/>
        <v>0</v>
      </c>
      <c r="BS28" s="77">
        <v>0</v>
      </c>
      <c r="BT28" s="45">
        <v>0</v>
      </c>
      <c r="BU28" s="46">
        <f t="shared" si="36"/>
        <v>0</v>
      </c>
      <c r="BV28" s="38">
        <f t="shared" si="7"/>
        <v>0</v>
      </c>
      <c r="BW28" s="77">
        <v>0</v>
      </c>
      <c r="BX28" s="45">
        <v>0</v>
      </c>
      <c r="BY28" s="46">
        <f t="shared" si="37"/>
        <v>0</v>
      </c>
      <c r="BZ28" s="38">
        <f t="shared" si="8"/>
        <v>0</v>
      </c>
      <c r="CA28" s="79"/>
      <c r="CB28" s="81"/>
    </row>
    <row r="29" spans="1:79" s="14" customFormat="1" ht="13.5" thickBot="1">
      <c r="A29" s="48" t="s">
        <v>13</v>
      </c>
      <c r="B29" s="49">
        <f>SUM(B6:B28)</f>
        <v>0</v>
      </c>
      <c r="C29" s="50"/>
      <c r="D29" s="51"/>
      <c r="E29" s="52"/>
      <c r="F29" s="53"/>
      <c r="G29" s="54"/>
      <c r="H29" s="55">
        <f>SUM(H6:H28)</f>
        <v>0</v>
      </c>
      <c r="I29" s="56">
        <f>SUM(I6:I28)</f>
        <v>0</v>
      </c>
      <c r="J29" s="57"/>
      <c r="K29" s="58"/>
      <c r="L29" s="55">
        <f>SUM(L6:L28)</f>
        <v>0</v>
      </c>
      <c r="M29" s="56">
        <f>SUM(M6:M28)</f>
        <v>0</v>
      </c>
      <c r="N29" s="53"/>
      <c r="O29" s="54"/>
      <c r="P29" s="55">
        <f>SUM(P6:P28)</f>
        <v>0</v>
      </c>
      <c r="Q29" s="56">
        <f>SUM(Q6:Q28)</f>
        <v>0</v>
      </c>
      <c r="R29" s="53"/>
      <c r="S29" s="54"/>
      <c r="T29" s="55">
        <f>SUM(T6:T28)</f>
        <v>0</v>
      </c>
      <c r="U29" s="56">
        <f>SUM(U6:U28)</f>
        <v>0</v>
      </c>
      <c r="V29" s="53"/>
      <c r="W29" s="54"/>
      <c r="X29" s="54"/>
      <c r="Y29" s="55">
        <f>SUM(Y6:Y28)</f>
        <v>0</v>
      </c>
      <c r="Z29" s="56">
        <f>SUM(Z6:Z28)</f>
        <v>0</v>
      </c>
      <c r="AA29" s="59"/>
      <c r="AB29" s="60"/>
      <c r="AC29" s="55">
        <f>SUM(AC6:AC28)</f>
        <v>0</v>
      </c>
      <c r="AD29" s="56">
        <f>SUM(AD6:AD28)</f>
        <v>0</v>
      </c>
      <c r="AE29" s="59"/>
      <c r="AF29" s="60"/>
      <c r="AG29" s="55">
        <f>SUM(AG6:AG28)</f>
        <v>0</v>
      </c>
      <c r="AH29" s="56">
        <f>SUM(AH6:AH28)</f>
        <v>0</v>
      </c>
      <c r="AI29" s="59"/>
      <c r="AJ29" s="60"/>
      <c r="AK29" s="55">
        <f>SUM(AK6:AK28)</f>
        <v>0</v>
      </c>
      <c r="AL29" s="56">
        <f>SUM(AL6:AL28)</f>
        <v>0</v>
      </c>
      <c r="AM29" s="59"/>
      <c r="AN29" s="60"/>
      <c r="AO29" s="55">
        <f>SUM(AO6:AO28)</f>
        <v>0</v>
      </c>
      <c r="AP29" s="56">
        <f>SUM(AP6:AP28)</f>
        <v>0</v>
      </c>
      <c r="AQ29" s="59"/>
      <c r="AR29" s="60"/>
      <c r="AS29" s="55">
        <f>SUM(AS6:AS28)</f>
        <v>0</v>
      </c>
      <c r="AT29" s="56">
        <f>SUM(AT6:AT28)</f>
        <v>0</v>
      </c>
      <c r="AU29" s="59"/>
      <c r="AV29" s="60"/>
      <c r="AW29" s="55">
        <f>SUM(AW6:AW28)</f>
        <v>0</v>
      </c>
      <c r="AX29" s="56">
        <f>SUM(AX6:AX28)</f>
        <v>0</v>
      </c>
      <c r="AY29" s="59"/>
      <c r="AZ29" s="60"/>
      <c r="BA29" s="55">
        <f>SUM(BA6:BA28)</f>
        <v>0</v>
      </c>
      <c r="BB29" s="56">
        <f>SUM(BB6:BB28)</f>
        <v>0</v>
      </c>
      <c r="BC29" s="59"/>
      <c r="BD29" s="60"/>
      <c r="BE29" s="55">
        <f>SUM(BE6:BE28)</f>
        <v>0</v>
      </c>
      <c r="BF29" s="56">
        <f>SUM(BF6:BF28)</f>
        <v>0</v>
      </c>
      <c r="BG29" s="59"/>
      <c r="BH29" s="60"/>
      <c r="BI29" s="55">
        <f>SUM(BI6:BI28)</f>
        <v>0</v>
      </c>
      <c r="BJ29" s="56">
        <f>SUM(BJ6:BJ28)</f>
        <v>0</v>
      </c>
      <c r="BK29" s="59"/>
      <c r="BL29" s="60"/>
      <c r="BM29" s="55">
        <f>SUM(BM6:BM28)</f>
        <v>0</v>
      </c>
      <c r="BN29" s="56">
        <f>SUM(BN6:BN28)</f>
        <v>0</v>
      </c>
      <c r="BO29" s="59"/>
      <c r="BP29" s="60"/>
      <c r="BQ29" s="55">
        <f>SUM(BQ6:BQ28)</f>
        <v>0</v>
      </c>
      <c r="BR29" s="56">
        <f>SUM(BR6:BR28)</f>
        <v>0</v>
      </c>
      <c r="BS29" s="59"/>
      <c r="BT29" s="60"/>
      <c r="BU29" s="55">
        <f>SUM(BU6:BU28)</f>
        <v>0</v>
      </c>
      <c r="BV29" s="56">
        <f>SUM(BV6:BV28)</f>
        <v>0</v>
      </c>
      <c r="BW29" s="59"/>
      <c r="BX29" s="60"/>
      <c r="BY29" s="55">
        <f>SUM(BY6:BY28)</f>
        <v>0</v>
      </c>
      <c r="BZ29" s="56">
        <f>SUM(BZ6:BZ28)</f>
        <v>0</v>
      </c>
      <c r="CA29" s="80"/>
    </row>
    <row r="30" spans="1:78" s="67" customFormat="1" ht="15">
      <c r="A30" s="92" t="s">
        <v>14</v>
      </c>
      <c r="B30" s="92"/>
      <c r="C30" s="61">
        <f>SUM(B29*30.5)</f>
        <v>0</v>
      </c>
      <c r="D30" s="62"/>
      <c r="E30" s="63"/>
      <c r="F30" s="64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5"/>
      <c r="AC30" s="66"/>
      <c r="AD30" s="66"/>
      <c r="AE30" s="64"/>
      <c r="AF30" s="65"/>
      <c r="AG30" s="66"/>
      <c r="AH30" s="66"/>
      <c r="AI30" s="64"/>
      <c r="AJ30" s="65"/>
      <c r="AK30" s="66"/>
      <c r="AL30" s="66"/>
      <c r="AM30" s="64"/>
      <c r="AN30" s="65"/>
      <c r="AO30" s="66"/>
      <c r="AP30" s="66"/>
      <c r="AQ30" s="64"/>
      <c r="AR30" s="65"/>
      <c r="AS30" s="66"/>
      <c r="AT30" s="66"/>
      <c r="AU30" s="64"/>
      <c r="AV30" s="65"/>
      <c r="AW30" s="66"/>
      <c r="AX30" s="66"/>
      <c r="AY30" s="64"/>
      <c r="AZ30" s="65"/>
      <c r="BA30" s="66"/>
      <c r="BB30" s="66"/>
      <c r="BC30" s="64"/>
      <c r="BD30" s="65"/>
      <c r="BE30" s="66"/>
      <c r="BF30" s="66"/>
      <c r="BG30" s="64"/>
      <c r="BH30" s="65"/>
      <c r="BI30" s="66"/>
      <c r="BJ30" s="66"/>
      <c r="BK30" s="64"/>
      <c r="BL30" s="65"/>
      <c r="BM30" s="66"/>
      <c r="BN30" s="66"/>
      <c r="BO30" s="64"/>
      <c r="BP30" s="65"/>
      <c r="BQ30" s="66"/>
      <c r="BR30" s="66"/>
      <c r="BS30" s="65"/>
      <c r="BT30" s="65"/>
      <c r="BU30" s="66"/>
      <c r="BV30" s="66"/>
      <c r="BW30" s="64"/>
      <c r="BX30" s="65"/>
      <c r="BY30" s="66"/>
      <c r="BZ30" s="66"/>
    </row>
    <row r="31" spans="1:78" s="67" customFormat="1" ht="15" customHeight="1">
      <c r="A31" s="92" t="s">
        <v>39</v>
      </c>
      <c r="B31" s="92"/>
      <c r="C31" s="68">
        <f>SUM(B29*I32)</f>
        <v>0</v>
      </c>
      <c r="D31" s="62"/>
      <c r="E31" s="63"/>
      <c r="F31" s="93" t="s">
        <v>15</v>
      </c>
      <c r="G31" s="93"/>
      <c r="H31" s="93"/>
      <c r="I31" s="69">
        <v>30.5</v>
      </c>
      <c r="J31" s="70" t="s">
        <v>16</v>
      </c>
      <c r="K31" s="71"/>
      <c r="L31" s="72"/>
      <c r="M31" s="72"/>
      <c r="N31" s="70"/>
      <c r="O31" s="71"/>
      <c r="P31" s="66"/>
      <c r="Q31" s="66"/>
      <c r="R31" s="64"/>
      <c r="S31" s="65"/>
      <c r="T31" s="66"/>
      <c r="U31" s="66"/>
      <c r="V31" s="73"/>
      <c r="W31" s="73"/>
      <c r="X31" s="73"/>
      <c r="Y31" s="66"/>
      <c r="Z31" s="66"/>
      <c r="AA31" s="64"/>
      <c r="AB31" s="65"/>
      <c r="AC31" s="66"/>
      <c r="AD31" s="66"/>
      <c r="AE31" s="64"/>
      <c r="AF31" s="65"/>
      <c r="AG31" s="66"/>
      <c r="AH31" s="66"/>
      <c r="AI31" s="64"/>
      <c r="AJ31" s="65"/>
      <c r="AK31" s="66"/>
      <c r="AL31" s="66"/>
      <c r="AM31" s="64"/>
      <c r="AN31" s="65"/>
      <c r="AO31" s="66"/>
      <c r="AP31" s="66"/>
      <c r="AQ31" s="64"/>
      <c r="AR31" s="65"/>
      <c r="AS31" s="66"/>
      <c r="AT31" s="66"/>
      <c r="AU31" s="64"/>
      <c r="AV31" s="65"/>
      <c r="AW31" s="66"/>
      <c r="AX31" s="66"/>
      <c r="AY31" s="64"/>
      <c r="AZ31" s="65"/>
      <c r="BA31" s="66"/>
      <c r="BB31" s="66"/>
      <c r="BC31" s="64"/>
      <c r="BD31" s="65"/>
      <c r="BE31" s="66"/>
      <c r="BF31" s="66"/>
      <c r="BG31" s="64"/>
      <c r="BH31" s="65"/>
      <c r="BI31" s="66"/>
      <c r="BJ31" s="66"/>
      <c r="BK31" s="64"/>
      <c r="BL31" s="65"/>
      <c r="BM31" s="66"/>
      <c r="BN31" s="66"/>
      <c r="BO31" s="64"/>
      <c r="BP31" s="65"/>
      <c r="BQ31" s="66"/>
      <c r="BR31" s="66"/>
      <c r="BS31" s="65"/>
      <c r="BT31" s="65"/>
      <c r="BU31" s="74"/>
      <c r="BV31" s="74"/>
      <c r="BW31" s="64"/>
      <c r="BX31" s="65"/>
      <c r="BY31" s="66"/>
      <c r="BZ31" s="66"/>
    </row>
    <row r="32" spans="1:24" ht="15">
      <c r="A32" s="92"/>
      <c r="B32" s="92"/>
      <c r="C32" s="68"/>
      <c r="D32" s="7"/>
      <c r="E32" s="8"/>
      <c r="F32" s="93" t="s">
        <v>41</v>
      </c>
      <c r="G32" s="93"/>
      <c r="H32" s="93"/>
      <c r="I32" s="75">
        <v>365.5</v>
      </c>
      <c r="J32" s="70" t="s">
        <v>16</v>
      </c>
      <c r="V32" s="73"/>
      <c r="W32" s="73"/>
      <c r="X32" s="73"/>
    </row>
    <row r="33" spans="1:3" ht="15">
      <c r="A33" s="92" t="s">
        <v>40</v>
      </c>
      <c r="B33" s="92"/>
      <c r="C33" s="68">
        <f>C31*1.21</f>
        <v>0</v>
      </c>
    </row>
    <row r="34" spans="2:3" ht="15">
      <c r="B34" s="76"/>
      <c r="C34" s="76"/>
    </row>
    <row r="35" spans="1:3" ht="16.15" customHeight="1">
      <c r="A35" s="87" t="s">
        <v>42</v>
      </c>
      <c r="B35" s="87"/>
      <c r="C35" s="68">
        <f>C31*4</f>
        <v>0</v>
      </c>
    </row>
    <row r="36" spans="1:3" ht="15">
      <c r="A36" s="87" t="s">
        <v>43</v>
      </c>
      <c r="B36" s="87"/>
      <c r="C36" s="68">
        <f>C35*1.21</f>
        <v>0</v>
      </c>
    </row>
  </sheetData>
  <mergeCells count="28">
    <mergeCell ref="BO3:BQ3"/>
    <mergeCell ref="V3:Y3"/>
    <mergeCell ref="AU3:AW3"/>
    <mergeCell ref="AY3:BA3"/>
    <mergeCell ref="BC3:BE3"/>
    <mergeCell ref="BG3:BI3"/>
    <mergeCell ref="BK3:BM3"/>
    <mergeCell ref="F1:O1"/>
    <mergeCell ref="A3:A5"/>
    <mergeCell ref="F3:H3"/>
    <mergeCell ref="J3:L3"/>
    <mergeCell ref="N3:P3"/>
    <mergeCell ref="A35:B35"/>
    <mergeCell ref="A36:B36"/>
    <mergeCell ref="BW3:BY3"/>
    <mergeCell ref="AI3:AK3"/>
    <mergeCell ref="AM3:AO3"/>
    <mergeCell ref="AQ3:AS3"/>
    <mergeCell ref="AA3:AC3"/>
    <mergeCell ref="AE3:AG3"/>
    <mergeCell ref="R3:T3"/>
    <mergeCell ref="A33:B33"/>
    <mergeCell ref="BS3:BU3"/>
    <mergeCell ref="A30:B30"/>
    <mergeCell ref="A31:B31"/>
    <mergeCell ref="F31:H31"/>
    <mergeCell ref="A32:B32"/>
    <mergeCell ref="F32:H32"/>
  </mergeCells>
  <printOptions gridLines="1"/>
  <pageMargins left="0.3937007874015748" right="0.4330708661417323" top="0.5905511811023623" bottom="0.3937007874015748" header="0.31496062992125984" footer="0.31496062992125984"/>
  <pageSetup horizontalDpi="600" verticalDpi="600" orientation="landscape" paperSize="9" r:id="rId1"/>
  <headerFooter>
    <oddHeader>&amp;CVZ " Zajištění úklidových služeb pro Stodskou nemocnici a.s. v období od 1.1.2018 do 31.12.2021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Ivana Tesarova</cp:lastModifiedBy>
  <cp:lastPrinted>2017-07-27T07:24:28Z</cp:lastPrinted>
  <dcterms:created xsi:type="dcterms:W3CDTF">2016-04-04T11:13:22Z</dcterms:created>
  <dcterms:modified xsi:type="dcterms:W3CDTF">2017-09-27T09:24:14Z</dcterms:modified>
  <cp:category/>
  <cp:version/>
  <cp:contentType/>
  <cp:contentStatus/>
</cp:coreProperties>
</file>